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BFagan\Index attribution\ICE_BAML\Projected_Additions_Removals\"/>
    </mc:Choice>
  </mc:AlternateContent>
  <bookViews>
    <workbookView xWindow="0" yWindow="0" windowWidth="20460" windowHeight="8205"/>
  </bookViews>
  <sheets>
    <sheet name="pivot_table" sheetId="3" r:id="rId1"/>
    <sheet name="data" sheetId="1" r:id="rId2"/>
  </sheets>
  <definedNames>
    <definedName name="_xlnm._FilterDatabase" localSheetId="1" hidden="1">data!$A$1:$CQ$234</definedName>
  </definedNames>
  <calcPr calcId="162913"/>
  <pivotCaches>
    <pivotCache cacheId="5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 l="1"/>
  <c r="AE3" i="1"/>
  <c r="AE4" i="1"/>
  <c r="CM4" i="1" s="1"/>
  <c r="CN4" i="1" s="1"/>
  <c r="AE5" i="1"/>
  <c r="AE6" i="1"/>
  <c r="AE7" i="1"/>
  <c r="AE8" i="1"/>
  <c r="CM8" i="1" s="1"/>
  <c r="CN8" i="1" s="1"/>
  <c r="AE9" i="1"/>
  <c r="AE10" i="1"/>
  <c r="AE11" i="1"/>
  <c r="CF11" i="1" s="1"/>
  <c r="CG11" i="1" s="1"/>
  <c r="AE12" i="1"/>
  <c r="CM12" i="1" s="1"/>
  <c r="CN12" i="1" s="1"/>
  <c r="AE13" i="1"/>
  <c r="BY13" i="1" s="1"/>
  <c r="BZ13" i="1" s="1"/>
  <c r="AE14" i="1"/>
  <c r="AE15" i="1"/>
  <c r="CM15" i="1" s="1"/>
  <c r="CN15" i="1" s="1"/>
  <c r="AE16" i="1"/>
  <c r="AE17" i="1"/>
  <c r="AE18" i="1"/>
  <c r="CF18" i="1" s="1"/>
  <c r="CG18" i="1" s="1"/>
  <c r="AE19" i="1"/>
  <c r="AE20" i="1"/>
  <c r="CM20" i="1" s="1"/>
  <c r="CN20" i="1" s="1"/>
  <c r="AE21" i="1"/>
  <c r="AE22" i="1"/>
  <c r="AE23" i="1"/>
  <c r="AE24" i="1"/>
  <c r="AE25" i="1"/>
  <c r="AF25" i="1" s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F37" i="1" s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F49" i="1" s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F61" i="1" s="1"/>
  <c r="AE62" i="1"/>
  <c r="AE63" i="1"/>
  <c r="AE64" i="1"/>
  <c r="CF64" i="1" s="1"/>
  <c r="CG64" i="1" s="1"/>
  <c r="AE65" i="1"/>
  <c r="AE66" i="1"/>
  <c r="CM66" i="1" s="1"/>
  <c r="CN66" i="1" s="1"/>
  <c r="AE67" i="1"/>
  <c r="AE68" i="1"/>
  <c r="CM68" i="1" s="1"/>
  <c r="AE69" i="1"/>
  <c r="AE70" i="1"/>
  <c r="AE71" i="1"/>
  <c r="CF71" i="1" s="1"/>
  <c r="CG71" i="1" s="1"/>
  <c r="AE72" i="1"/>
  <c r="CM72" i="1" s="1"/>
  <c r="CN72" i="1" s="1"/>
  <c r="AE73" i="1"/>
  <c r="BD73" i="1" s="1"/>
  <c r="AE74" i="1"/>
  <c r="AE75" i="1"/>
  <c r="CM75" i="1" s="1"/>
  <c r="CN75" i="1" s="1"/>
  <c r="AE76" i="1"/>
  <c r="AE77" i="1"/>
  <c r="AE78" i="1"/>
  <c r="CM78" i="1" s="1"/>
  <c r="CN78" i="1" s="1"/>
  <c r="AE79" i="1"/>
  <c r="AE80" i="1"/>
  <c r="CM80" i="1" s="1"/>
  <c r="AE81" i="1"/>
  <c r="AE82" i="1"/>
  <c r="AE83" i="1"/>
  <c r="CM83" i="1" s="1"/>
  <c r="AE84" i="1"/>
  <c r="CM84" i="1" s="1"/>
  <c r="CN84" i="1" s="1"/>
  <c r="AE85" i="1"/>
  <c r="BR85" i="1" s="1"/>
  <c r="BS85" i="1" s="1"/>
  <c r="AE86" i="1"/>
  <c r="AE87" i="1"/>
  <c r="CM87" i="1" s="1"/>
  <c r="CN87" i="1" s="1"/>
  <c r="AE88" i="1"/>
  <c r="AE89" i="1"/>
  <c r="AE90" i="1"/>
  <c r="CM90" i="1" s="1"/>
  <c r="CN90" i="1" s="1"/>
  <c r="AE91" i="1"/>
  <c r="AE92" i="1"/>
  <c r="CF92" i="1" s="1"/>
  <c r="CG92" i="1" s="1"/>
  <c r="AE93" i="1"/>
  <c r="AE94" i="1"/>
  <c r="AE95" i="1"/>
  <c r="CM95" i="1" s="1"/>
  <c r="AE96" i="1"/>
  <c r="CM96" i="1" s="1"/>
  <c r="CN96" i="1" s="1"/>
  <c r="AE97" i="1"/>
  <c r="AW97" i="1" s="1"/>
  <c r="AX97" i="1" s="1"/>
  <c r="AE98" i="1"/>
  <c r="AE99" i="1"/>
  <c r="CM99" i="1" s="1"/>
  <c r="CN99" i="1" s="1"/>
  <c r="AE100" i="1"/>
  <c r="AE101" i="1"/>
  <c r="AE102" i="1"/>
  <c r="CM102" i="1" s="1"/>
  <c r="CN102" i="1" s="1"/>
  <c r="AE103" i="1"/>
  <c r="AE104" i="1"/>
  <c r="CF104" i="1" s="1"/>
  <c r="CG104" i="1" s="1"/>
  <c r="AE105" i="1"/>
  <c r="AE106" i="1"/>
  <c r="AE107" i="1"/>
  <c r="BY107" i="1" s="1"/>
  <c r="BZ107" i="1" s="1"/>
  <c r="AE108" i="1"/>
  <c r="CM108" i="1" s="1"/>
  <c r="CN108" i="1" s="1"/>
  <c r="AE109" i="1"/>
  <c r="AW109" i="1" s="1"/>
  <c r="AX109" i="1" s="1"/>
  <c r="AE110" i="1"/>
  <c r="AE111" i="1"/>
  <c r="CM111" i="1" s="1"/>
  <c r="CN111" i="1" s="1"/>
  <c r="AE112" i="1"/>
  <c r="AE113" i="1"/>
  <c r="AE114" i="1"/>
  <c r="CM114" i="1" s="1"/>
  <c r="CN114" i="1" s="1"/>
  <c r="AE115" i="1"/>
  <c r="AE116" i="1"/>
  <c r="CF116" i="1" s="1"/>
  <c r="CG116" i="1" s="1"/>
  <c r="AE117" i="1"/>
  <c r="AE118" i="1"/>
  <c r="AE119" i="1"/>
  <c r="CM119" i="1" s="1"/>
  <c r="AE120" i="1"/>
  <c r="CM120" i="1" s="1"/>
  <c r="CN120" i="1" s="1"/>
  <c r="AE121" i="1"/>
  <c r="BD121" i="1" s="1"/>
  <c r="AE122" i="1"/>
  <c r="AE123" i="1"/>
  <c r="CM123" i="1" s="1"/>
  <c r="CN123" i="1" s="1"/>
  <c r="AE124" i="1"/>
  <c r="AE125" i="1"/>
  <c r="AE126" i="1"/>
  <c r="CF126" i="1" s="1"/>
  <c r="CG126" i="1" s="1"/>
  <c r="AE127" i="1"/>
  <c r="AE128" i="1"/>
  <c r="CM128" i="1" s="1"/>
  <c r="AE129" i="1"/>
  <c r="AE130" i="1"/>
  <c r="AE131" i="1"/>
  <c r="CF131" i="1" s="1"/>
  <c r="CG131" i="1" s="1"/>
  <c r="AE132" i="1"/>
  <c r="CM132" i="1" s="1"/>
  <c r="CN132" i="1" s="1"/>
  <c r="AE133" i="1"/>
  <c r="AF133" i="1" s="1"/>
  <c r="AE134" i="1"/>
  <c r="AE135" i="1"/>
  <c r="CM135" i="1" s="1"/>
  <c r="CN135" i="1" s="1"/>
  <c r="AE136" i="1"/>
  <c r="CF136" i="1" s="1"/>
  <c r="CG136" i="1" s="1"/>
  <c r="AE137" i="1"/>
  <c r="AE138" i="1"/>
  <c r="CM138" i="1" s="1"/>
  <c r="CN138" i="1" s="1"/>
  <c r="AE139" i="1"/>
  <c r="AE140" i="1"/>
  <c r="CM140" i="1" s="1"/>
  <c r="CN140" i="1" s="1"/>
  <c r="AE141" i="1"/>
  <c r="AE142" i="1"/>
  <c r="AE143" i="1"/>
  <c r="CF143" i="1" s="1"/>
  <c r="CG143" i="1" s="1"/>
  <c r="AE144" i="1"/>
  <c r="CM144" i="1" s="1"/>
  <c r="CN144" i="1" s="1"/>
  <c r="AE145" i="1"/>
  <c r="BR145" i="1" s="1"/>
  <c r="AE146" i="1"/>
  <c r="AE147" i="1"/>
  <c r="CM147" i="1" s="1"/>
  <c r="CN147" i="1" s="1"/>
  <c r="AE148" i="1"/>
  <c r="CF148" i="1" s="1"/>
  <c r="CG148" i="1" s="1"/>
  <c r="AE149" i="1"/>
  <c r="AE150" i="1"/>
  <c r="CM150" i="1" s="1"/>
  <c r="CN150" i="1" s="1"/>
  <c r="AE151" i="1"/>
  <c r="AE152" i="1"/>
  <c r="CM152" i="1" s="1"/>
  <c r="CN152" i="1" s="1"/>
  <c r="AE153" i="1"/>
  <c r="AE154" i="1"/>
  <c r="AE155" i="1"/>
  <c r="CF155" i="1" s="1"/>
  <c r="CG155" i="1" s="1"/>
  <c r="AE156" i="1"/>
  <c r="CM156" i="1" s="1"/>
  <c r="CN156" i="1" s="1"/>
  <c r="AE157" i="1"/>
  <c r="BY157" i="1" s="1"/>
  <c r="BZ157" i="1" s="1"/>
  <c r="AE158" i="1"/>
  <c r="AE159" i="1"/>
  <c r="CM159" i="1" s="1"/>
  <c r="CN159" i="1" s="1"/>
  <c r="AE160" i="1"/>
  <c r="AE161" i="1"/>
  <c r="AE162" i="1"/>
  <c r="CM162" i="1" s="1"/>
  <c r="CN162" i="1" s="1"/>
  <c r="AE163" i="1"/>
  <c r="AE164" i="1"/>
  <c r="CM164" i="1" s="1"/>
  <c r="CN164" i="1" s="1"/>
  <c r="AE165" i="1"/>
  <c r="AE166" i="1"/>
  <c r="AE167" i="1"/>
  <c r="CF167" i="1" s="1"/>
  <c r="CG167" i="1" s="1"/>
  <c r="AE168" i="1"/>
  <c r="CM168" i="1" s="1"/>
  <c r="CN168" i="1" s="1"/>
  <c r="AE169" i="1"/>
  <c r="BK169" i="1" s="1"/>
  <c r="BL169" i="1" s="1"/>
  <c r="AE170" i="1"/>
  <c r="AE171" i="1"/>
  <c r="CM171" i="1" s="1"/>
  <c r="CN171" i="1" s="1"/>
  <c r="AE172" i="1"/>
  <c r="CF172" i="1" s="1"/>
  <c r="CG172" i="1" s="1"/>
  <c r="AE173" i="1"/>
  <c r="AE174" i="1"/>
  <c r="CM174" i="1" s="1"/>
  <c r="CN174" i="1" s="1"/>
  <c r="AE175" i="1"/>
  <c r="AE176" i="1"/>
  <c r="CF176" i="1" s="1"/>
  <c r="CG176" i="1" s="1"/>
  <c r="AE177" i="1"/>
  <c r="AE178" i="1"/>
  <c r="AE179" i="1"/>
  <c r="CM179" i="1" s="1"/>
  <c r="CN179" i="1" s="1"/>
  <c r="AE180" i="1"/>
  <c r="CM180" i="1" s="1"/>
  <c r="CN180" i="1" s="1"/>
  <c r="AE181" i="1"/>
  <c r="BD181" i="1" s="1"/>
  <c r="BE181" i="1" s="1"/>
  <c r="AE182" i="1"/>
  <c r="AE183" i="1"/>
  <c r="CM183" i="1" s="1"/>
  <c r="CN183" i="1" s="1"/>
  <c r="AE184" i="1"/>
  <c r="CF184" i="1" s="1"/>
  <c r="CG184" i="1" s="1"/>
  <c r="AE185" i="1"/>
  <c r="AE186" i="1"/>
  <c r="CM186" i="1" s="1"/>
  <c r="CN186" i="1" s="1"/>
  <c r="AE187" i="1"/>
  <c r="AE188" i="1"/>
  <c r="CM188" i="1" s="1"/>
  <c r="CN188" i="1" s="1"/>
  <c r="AE189" i="1"/>
  <c r="AE190" i="1"/>
  <c r="AE191" i="1"/>
  <c r="CM191" i="1" s="1"/>
  <c r="CN191" i="1" s="1"/>
  <c r="AE192" i="1"/>
  <c r="CM192" i="1" s="1"/>
  <c r="CN192" i="1" s="1"/>
  <c r="AE193" i="1"/>
  <c r="BR193" i="1" s="1"/>
  <c r="AE194" i="1"/>
  <c r="AE195" i="1"/>
  <c r="CM195" i="1" s="1"/>
  <c r="CN195" i="1" s="1"/>
  <c r="AE196" i="1"/>
  <c r="BY196" i="1" s="1"/>
  <c r="AE197" i="1"/>
  <c r="AE198" i="1"/>
  <c r="CM198" i="1" s="1"/>
  <c r="CN198" i="1" s="1"/>
  <c r="AE199" i="1"/>
  <c r="AE200" i="1"/>
  <c r="CM200" i="1" s="1"/>
  <c r="CN200" i="1" s="1"/>
  <c r="AE201" i="1"/>
  <c r="AE202" i="1"/>
  <c r="AE203" i="1"/>
  <c r="CM203" i="1" s="1"/>
  <c r="CN203" i="1" s="1"/>
  <c r="AE204" i="1"/>
  <c r="CM204" i="1" s="1"/>
  <c r="CN204" i="1" s="1"/>
  <c r="AE205" i="1"/>
  <c r="AW205" i="1" s="1"/>
  <c r="AE206" i="1"/>
  <c r="AE207" i="1"/>
  <c r="CM207" i="1" s="1"/>
  <c r="CN207" i="1" s="1"/>
  <c r="AE208" i="1"/>
  <c r="AE209" i="1"/>
  <c r="AE210" i="1"/>
  <c r="CM210" i="1" s="1"/>
  <c r="CN210" i="1" s="1"/>
  <c r="AE211" i="1"/>
  <c r="AE212" i="1"/>
  <c r="CM212" i="1" s="1"/>
  <c r="CN212" i="1" s="1"/>
  <c r="AE213" i="1"/>
  <c r="AE214" i="1"/>
  <c r="AE215" i="1"/>
  <c r="CM215" i="1" s="1"/>
  <c r="CN215" i="1" s="1"/>
  <c r="AE216" i="1"/>
  <c r="CM216" i="1" s="1"/>
  <c r="CN216" i="1" s="1"/>
  <c r="AE217" i="1"/>
  <c r="BK217" i="1" s="1"/>
  <c r="BL217" i="1" s="1"/>
  <c r="AE218" i="1"/>
  <c r="AE219" i="1"/>
  <c r="CM219" i="1" s="1"/>
  <c r="CN219" i="1" s="1"/>
  <c r="AE220" i="1"/>
  <c r="BY220" i="1" s="1"/>
  <c r="AE221" i="1"/>
  <c r="AE222" i="1"/>
  <c r="CM222" i="1" s="1"/>
  <c r="CN222" i="1" s="1"/>
  <c r="AE223" i="1"/>
  <c r="AE224" i="1"/>
  <c r="CM224" i="1" s="1"/>
  <c r="CN224" i="1" s="1"/>
  <c r="AE225" i="1"/>
  <c r="AE226" i="1"/>
  <c r="AE227" i="1"/>
  <c r="BY227" i="1" s="1"/>
  <c r="BZ227" i="1" s="1"/>
  <c r="AE228" i="1"/>
  <c r="CM228" i="1" s="1"/>
  <c r="CN228" i="1" s="1"/>
  <c r="AE229" i="1"/>
  <c r="BR229" i="1" s="1"/>
  <c r="BS229" i="1" s="1"/>
  <c r="AE230" i="1"/>
  <c r="AE231" i="1"/>
  <c r="BY231" i="1" s="1"/>
  <c r="BZ231" i="1" s="1"/>
  <c r="AE232" i="1"/>
  <c r="BY232" i="1" s="1"/>
  <c r="AE233" i="1"/>
  <c r="AE234" i="1"/>
  <c r="BY234" i="1" s="1"/>
  <c r="CF8" i="1"/>
  <c r="CG8" i="1" s="1"/>
  <c r="BD14" i="1"/>
  <c r="BE14" i="1" s="1"/>
  <c r="CF16" i="1"/>
  <c r="CG16" i="1" s="1"/>
  <c r="CM17" i="1"/>
  <c r="CN17" i="1" s="1"/>
  <c r="CM18" i="1"/>
  <c r="CN18" i="1" s="1"/>
  <c r="BY65" i="1"/>
  <c r="BZ65" i="1" s="1"/>
  <c r="CF67" i="1"/>
  <c r="CG67" i="1" s="1"/>
  <c r="CF74" i="1"/>
  <c r="CG74" i="1" s="1"/>
  <c r="CF76" i="1"/>
  <c r="CG76" i="1" s="1"/>
  <c r="CF79" i="1"/>
  <c r="CG79" i="1" s="1"/>
  <c r="CF86" i="1"/>
  <c r="CG86" i="1" s="1"/>
  <c r="BK98" i="1"/>
  <c r="BL98" i="1" s="1"/>
  <c r="BK110" i="1"/>
  <c r="BL110" i="1" s="1"/>
  <c r="CF112" i="1"/>
  <c r="CG112" i="1" s="1"/>
  <c r="CF115" i="1"/>
  <c r="CG115" i="1" s="1"/>
  <c r="CF122" i="1"/>
  <c r="CG122" i="1" s="1"/>
  <c r="CF124" i="1"/>
  <c r="CG124" i="1" s="1"/>
  <c r="CF127" i="1"/>
  <c r="CG127" i="1" s="1"/>
  <c r="CF134" i="1"/>
  <c r="CG134" i="1" s="1"/>
  <c r="BR142" i="1"/>
  <c r="BR146" i="1"/>
  <c r="BR150" i="1"/>
  <c r="BK158" i="1"/>
  <c r="BL158" i="1" s="1"/>
  <c r="CF160" i="1"/>
  <c r="CG160" i="1" s="1"/>
  <c r="CF163" i="1"/>
  <c r="CG163" i="1" s="1"/>
  <c r="BR166" i="1"/>
  <c r="AF170" i="1"/>
  <c r="CF174" i="1"/>
  <c r="CG174" i="1" s="1"/>
  <c r="CF175" i="1"/>
  <c r="CG175" i="1" s="1"/>
  <c r="AF182" i="1"/>
  <c r="CF185" i="1"/>
  <c r="CF190" i="1"/>
  <c r="CG190" i="1" s="1"/>
  <c r="BD194" i="1"/>
  <c r="BE194" i="1" s="1"/>
  <c r="CF196" i="1"/>
  <c r="CG196" i="1" s="1"/>
  <c r="CF198" i="1"/>
  <c r="CG198" i="1" s="1"/>
  <c r="AF206" i="1"/>
  <c r="CF208" i="1"/>
  <c r="CG208" i="1" s="1"/>
  <c r="CF209" i="1"/>
  <c r="CF211" i="1"/>
  <c r="CG211" i="1" s="1"/>
  <c r="BR214" i="1"/>
  <c r="AF218" i="1"/>
  <c r="CF221" i="1"/>
  <c r="CF226" i="1"/>
  <c r="CG226" i="1" s="1"/>
  <c r="AF230" i="1"/>
  <c r="CM231" i="1"/>
  <c r="CN231" i="1" s="1"/>
  <c r="CM234" i="1"/>
  <c r="CN234" i="1" s="1"/>
  <c r="CM2" i="1"/>
  <c r="CN2" i="1" s="1"/>
  <c r="CP234" i="1"/>
  <c r="CQ234" i="1" s="1"/>
  <c r="CO234" i="1"/>
  <c r="CL234" i="1"/>
  <c r="CP233" i="1"/>
  <c r="CO233" i="1"/>
  <c r="CM233" i="1"/>
  <c r="CN233" i="1" s="1"/>
  <c r="CL233" i="1"/>
  <c r="CP232" i="1"/>
  <c r="CQ232" i="1" s="1"/>
  <c r="CO232" i="1"/>
  <c r="CL232" i="1"/>
  <c r="CP231" i="1"/>
  <c r="CO231" i="1"/>
  <c r="CL231" i="1"/>
  <c r="CP230" i="1"/>
  <c r="CQ230" i="1" s="1"/>
  <c r="CO230" i="1"/>
  <c r="CM230" i="1"/>
  <c r="CN230" i="1" s="1"/>
  <c r="CL230" i="1"/>
  <c r="CP229" i="1"/>
  <c r="CQ229" i="1" s="1"/>
  <c r="CO229" i="1"/>
  <c r="CM229" i="1"/>
  <c r="CN229" i="1" s="1"/>
  <c r="CL229" i="1"/>
  <c r="CP228" i="1"/>
  <c r="CQ228" i="1" s="1"/>
  <c r="CO228" i="1"/>
  <c r="CL228" i="1"/>
  <c r="CP227" i="1"/>
  <c r="CO227" i="1"/>
  <c r="CL227" i="1"/>
  <c r="CP226" i="1"/>
  <c r="CQ226" i="1" s="1"/>
  <c r="CO226" i="1"/>
  <c r="CM226" i="1"/>
  <c r="CN226" i="1" s="1"/>
  <c r="CL226" i="1"/>
  <c r="CP225" i="1"/>
  <c r="CO225" i="1"/>
  <c r="CM225" i="1"/>
  <c r="CN225" i="1" s="1"/>
  <c r="CL225" i="1"/>
  <c r="CP224" i="1"/>
  <c r="CQ224" i="1" s="1"/>
  <c r="CO224" i="1"/>
  <c r="CL224" i="1"/>
  <c r="CP223" i="1"/>
  <c r="CQ223" i="1" s="1"/>
  <c r="CO223" i="1"/>
  <c r="CM223" i="1"/>
  <c r="CN223" i="1" s="1"/>
  <c r="CL223" i="1"/>
  <c r="CP222" i="1"/>
  <c r="CQ222" i="1" s="1"/>
  <c r="CO222" i="1"/>
  <c r="CL222" i="1"/>
  <c r="CP221" i="1"/>
  <c r="CO221" i="1"/>
  <c r="CM221" i="1"/>
  <c r="CN221" i="1" s="1"/>
  <c r="CL221" i="1"/>
  <c r="CP220" i="1"/>
  <c r="CQ220" i="1" s="1"/>
  <c r="CO220" i="1"/>
  <c r="CM220" i="1"/>
  <c r="CN220" i="1" s="1"/>
  <c r="CL220" i="1"/>
  <c r="CP219" i="1"/>
  <c r="CO219" i="1"/>
  <c r="CL219" i="1"/>
  <c r="CP218" i="1"/>
  <c r="CQ218" i="1" s="1"/>
  <c r="CO218" i="1"/>
  <c r="CM218" i="1"/>
  <c r="CN218" i="1" s="1"/>
  <c r="CL218" i="1"/>
  <c r="CP217" i="1"/>
  <c r="CQ217" i="1" s="1"/>
  <c r="CO217" i="1"/>
  <c r="CM217" i="1"/>
  <c r="CN217" i="1" s="1"/>
  <c r="CL217" i="1"/>
  <c r="CP216" i="1"/>
  <c r="CQ216" i="1" s="1"/>
  <c r="CO216" i="1"/>
  <c r="CL216" i="1"/>
  <c r="CP215" i="1"/>
  <c r="CO215" i="1"/>
  <c r="CL215" i="1"/>
  <c r="CP214" i="1"/>
  <c r="CQ214" i="1" s="1"/>
  <c r="CO214" i="1"/>
  <c r="CM214" i="1"/>
  <c r="CN214" i="1" s="1"/>
  <c r="CL214" i="1"/>
  <c r="CP213" i="1"/>
  <c r="CO213" i="1"/>
  <c r="CM213" i="1"/>
  <c r="CN213" i="1" s="1"/>
  <c r="CL213" i="1"/>
  <c r="CP212" i="1"/>
  <c r="CQ212" i="1" s="1"/>
  <c r="CO212" i="1"/>
  <c r="CL212" i="1"/>
  <c r="CP211" i="1"/>
  <c r="CQ211" i="1" s="1"/>
  <c r="CO211" i="1"/>
  <c r="CM211" i="1"/>
  <c r="CN211" i="1" s="1"/>
  <c r="CL211" i="1"/>
  <c r="CP210" i="1"/>
  <c r="CQ210" i="1" s="1"/>
  <c r="CO210" i="1"/>
  <c r="CL210" i="1"/>
  <c r="CP209" i="1"/>
  <c r="CO209" i="1"/>
  <c r="CM209" i="1"/>
  <c r="CN209" i="1" s="1"/>
  <c r="CL209" i="1"/>
  <c r="CP208" i="1"/>
  <c r="CQ208" i="1" s="1"/>
  <c r="CO208" i="1"/>
  <c r="CM208" i="1"/>
  <c r="CN208" i="1" s="1"/>
  <c r="CL208" i="1"/>
  <c r="CP207" i="1"/>
  <c r="CO207" i="1"/>
  <c r="CL207" i="1"/>
  <c r="CP206" i="1"/>
  <c r="CQ206" i="1" s="1"/>
  <c r="CO206" i="1"/>
  <c r="CM206" i="1"/>
  <c r="CN206" i="1" s="1"/>
  <c r="CL206" i="1"/>
  <c r="CP205" i="1"/>
  <c r="CQ205" i="1" s="1"/>
  <c r="CO205" i="1"/>
  <c r="CM205" i="1"/>
  <c r="CN205" i="1" s="1"/>
  <c r="CL205" i="1"/>
  <c r="CP204" i="1"/>
  <c r="CQ204" i="1" s="1"/>
  <c r="CO204" i="1"/>
  <c r="CL204" i="1"/>
  <c r="CP203" i="1"/>
  <c r="CO203" i="1"/>
  <c r="CL203" i="1"/>
  <c r="CP202" i="1"/>
  <c r="CQ202" i="1" s="1"/>
  <c r="CO202" i="1"/>
  <c r="CM202" i="1"/>
  <c r="CN202" i="1" s="1"/>
  <c r="CL202" i="1"/>
  <c r="CP201" i="1"/>
  <c r="CO201" i="1"/>
  <c r="CM201" i="1"/>
  <c r="CN201" i="1" s="1"/>
  <c r="CL201" i="1"/>
  <c r="CP200" i="1"/>
  <c r="CQ200" i="1" s="1"/>
  <c r="CO200" i="1"/>
  <c r="CL200" i="1"/>
  <c r="CP199" i="1"/>
  <c r="CQ199" i="1" s="1"/>
  <c r="CO199" i="1"/>
  <c r="CM199" i="1"/>
  <c r="CN199" i="1" s="1"/>
  <c r="CL199" i="1"/>
  <c r="CP198" i="1"/>
  <c r="CQ198" i="1" s="1"/>
  <c r="CO198" i="1"/>
  <c r="CL198" i="1"/>
  <c r="CP197" i="1"/>
  <c r="CO197" i="1"/>
  <c r="CM197" i="1"/>
  <c r="CN197" i="1" s="1"/>
  <c r="CL197" i="1"/>
  <c r="CP196" i="1"/>
  <c r="CQ196" i="1" s="1"/>
  <c r="CO196" i="1"/>
  <c r="CM196" i="1"/>
  <c r="CN196" i="1" s="1"/>
  <c r="CL196" i="1"/>
  <c r="CP195" i="1"/>
  <c r="CO195" i="1"/>
  <c r="CL195" i="1"/>
  <c r="CP194" i="1"/>
  <c r="CQ194" i="1" s="1"/>
  <c r="CO194" i="1"/>
  <c r="CM194" i="1"/>
  <c r="CN194" i="1" s="1"/>
  <c r="CL194" i="1"/>
  <c r="CP193" i="1"/>
  <c r="CQ193" i="1" s="1"/>
  <c r="CO193" i="1"/>
  <c r="CM193" i="1"/>
  <c r="CN193" i="1" s="1"/>
  <c r="CL193" i="1"/>
  <c r="CP192" i="1"/>
  <c r="CQ192" i="1" s="1"/>
  <c r="CO192" i="1"/>
  <c r="CL192" i="1"/>
  <c r="CP191" i="1"/>
  <c r="CO191" i="1"/>
  <c r="CL191" i="1"/>
  <c r="CP190" i="1"/>
  <c r="CQ190" i="1" s="1"/>
  <c r="CO190" i="1"/>
  <c r="CM190" i="1"/>
  <c r="CN190" i="1" s="1"/>
  <c r="CL190" i="1"/>
  <c r="CP189" i="1"/>
  <c r="CO189" i="1"/>
  <c r="CM189" i="1"/>
  <c r="CN189" i="1" s="1"/>
  <c r="CL189" i="1"/>
  <c r="CP188" i="1"/>
  <c r="CQ188" i="1" s="1"/>
  <c r="CO188" i="1"/>
  <c r="CL188" i="1"/>
  <c r="CP187" i="1"/>
  <c r="CQ187" i="1" s="1"/>
  <c r="CO187" i="1"/>
  <c r="CM187" i="1"/>
  <c r="CN187" i="1" s="1"/>
  <c r="CL187" i="1"/>
  <c r="CP186" i="1"/>
  <c r="CQ186" i="1" s="1"/>
  <c r="CO186" i="1"/>
  <c r="CL186" i="1"/>
  <c r="CP185" i="1"/>
  <c r="CO185" i="1"/>
  <c r="CM185" i="1"/>
  <c r="CN185" i="1" s="1"/>
  <c r="CL185" i="1"/>
  <c r="CP184" i="1"/>
  <c r="CQ184" i="1" s="1"/>
  <c r="CO184" i="1"/>
  <c r="CM184" i="1"/>
  <c r="CN184" i="1" s="1"/>
  <c r="CL184" i="1"/>
  <c r="CP183" i="1"/>
  <c r="CO183" i="1"/>
  <c r="CL183" i="1"/>
  <c r="CP182" i="1"/>
  <c r="CQ182" i="1" s="1"/>
  <c r="CO182" i="1"/>
  <c r="CM182" i="1"/>
  <c r="CN182" i="1" s="1"/>
  <c r="CL182" i="1"/>
  <c r="CP181" i="1"/>
  <c r="CQ181" i="1" s="1"/>
  <c r="CO181" i="1"/>
  <c r="CM181" i="1"/>
  <c r="CN181" i="1" s="1"/>
  <c r="CL181" i="1"/>
  <c r="CP180" i="1"/>
  <c r="CQ180" i="1" s="1"/>
  <c r="CO180" i="1"/>
  <c r="CL180" i="1"/>
  <c r="CP179" i="1"/>
  <c r="CO179" i="1"/>
  <c r="CL179" i="1"/>
  <c r="CP178" i="1"/>
  <c r="CQ178" i="1" s="1"/>
  <c r="CO178" i="1"/>
  <c r="CM178" i="1"/>
  <c r="CN178" i="1" s="1"/>
  <c r="CL178" i="1"/>
  <c r="CP177" i="1"/>
  <c r="CO177" i="1"/>
  <c r="CM177" i="1"/>
  <c r="CN177" i="1" s="1"/>
  <c r="CL177" i="1"/>
  <c r="CP176" i="1"/>
  <c r="CQ176" i="1" s="1"/>
  <c r="CO176" i="1"/>
  <c r="CL176" i="1"/>
  <c r="CP175" i="1"/>
  <c r="CQ175" i="1" s="1"/>
  <c r="CO175" i="1"/>
  <c r="CM175" i="1"/>
  <c r="CN175" i="1" s="1"/>
  <c r="CL175" i="1"/>
  <c r="CP174" i="1"/>
  <c r="CQ174" i="1" s="1"/>
  <c r="CO174" i="1"/>
  <c r="CL174" i="1"/>
  <c r="CP173" i="1"/>
  <c r="CO173" i="1"/>
  <c r="CM173" i="1"/>
  <c r="CN173" i="1" s="1"/>
  <c r="CL173" i="1"/>
  <c r="CP172" i="1"/>
  <c r="CQ172" i="1" s="1"/>
  <c r="CO172" i="1"/>
  <c r="CM172" i="1"/>
  <c r="CN172" i="1" s="1"/>
  <c r="CL172" i="1"/>
  <c r="CP171" i="1"/>
  <c r="CO171" i="1"/>
  <c r="CL171" i="1"/>
  <c r="CP170" i="1"/>
  <c r="CQ170" i="1" s="1"/>
  <c r="CO170" i="1"/>
  <c r="CM170" i="1"/>
  <c r="CN170" i="1" s="1"/>
  <c r="CL170" i="1"/>
  <c r="CP169" i="1"/>
  <c r="CQ169" i="1" s="1"/>
  <c r="CO169" i="1"/>
  <c r="CM169" i="1"/>
  <c r="CN169" i="1" s="1"/>
  <c r="CL169" i="1"/>
  <c r="CP168" i="1"/>
  <c r="CQ168" i="1" s="1"/>
  <c r="CO168" i="1"/>
  <c r="CL168" i="1"/>
  <c r="CP167" i="1"/>
  <c r="CO167" i="1"/>
  <c r="CL167" i="1"/>
  <c r="CP166" i="1"/>
  <c r="CQ166" i="1" s="1"/>
  <c r="CO166" i="1"/>
  <c r="CM166" i="1"/>
  <c r="CN166" i="1" s="1"/>
  <c r="CL166" i="1"/>
  <c r="CP165" i="1"/>
  <c r="CO165" i="1"/>
  <c r="CM165" i="1"/>
  <c r="CN165" i="1" s="1"/>
  <c r="CL165" i="1"/>
  <c r="CP164" i="1"/>
  <c r="CQ164" i="1" s="1"/>
  <c r="CO164" i="1"/>
  <c r="CL164" i="1"/>
  <c r="CP163" i="1"/>
  <c r="CQ163" i="1" s="1"/>
  <c r="CO163" i="1"/>
  <c r="CM163" i="1"/>
  <c r="CN163" i="1" s="1"/>
  <c r="CL163" i="1"/>
  <c r="CP162" i="1"/>
  <c r="CQ162" i="1" s="1"/>
  <c r="CO162" i="1"/>
  <c r="CL162" i="1"/>
  <c r="CP161" i="1"/>
  <c r="CO161" i="1"/>
  <c r="CM161" i="1"/>
  <c r="CN161" i="1" s="1"/>
  <c r="CL161" i="1"/>
  <c r="CP160" i="1"/>
  <c r="CQ160" i="1" s="1"/>
  <c r="CO160" i="1"/>
  <c r="CM160" i="1"/>
  <c r="CN160" i="1" s="1"/>
  <c r="CL160" i="1"/>
  <c r="CP159" i="1"/>
  <c r="CO159" i="1"/>
  <c r="CL159" i="1"/>
  <c r="CP158" i="1"/>
  <c r="CQ158" i="1" s="1"/>
  <c r="CO158" i="1"/>
  <c r="CM158" i="1"/>
  <c r="CN158" i="1" s="1"/>
  <c r="CL158" i="1"/>
  <c r="CP157" i="1"/>
  <c r="CQ157" i="1" s="1"/>
  <c r="CO157" i="1"/>
  <c r="CM157" i="1"/>
  <c r="CN157" i="1" s="1"/>
  <c r="CL157" i="1"/>
  <c r="CP156" i="1"/>
  <c r="CQ156" i="1" s="1"/>
  <c r="CO156" i="1"/>
  <c r="CL156" i="1"/>
  <c r="CP155" i="1"/>
  <c r="CO155" i="1"/>
  <c r="CL155" i="1"/>
  <c r="CP154" i="1"/>
  <c r="CQ154" i="1" s="1"/>
  <c r="CO154" i="1"/>
  <c r="CM154" i="1"/>
  <c r="CN154" i="1" s="1"/>
  <c r="CL154" i="1"/>
  <c r="CP153" i="1"/>
  <c r="CO153" i="1"/>
  <c r="CM153" i="1"/>
  <c r="CN153" i="1" s="1"/>
  <c r="CL153" i="1"/>
  <c r="CP152" i="1"/>
  <c r="CQ152" i="1" s="1"/>
  <c r="CO152" i="1"/>
  <c r="CL152" i="1"/>
  <c r="CP151" i="1"/>
  <c r="CQ151" i="1" s="1"/>
  <c r="CO151" i="1"/>
  <c r="CM151" i="1"/>
  <c r="CL151" i="1"/>
  <c r="CP150" i="1"/>
  <c r="CQ150" i="1" s="1"/>
  <c r="CO150" i="1"/>
  <c r="CL150" i="1"/>
  <c r="CP149" i="1"/>
  <c r="CO149" i="1"/>
  <c r="CM149" i="1"/>
  <c r="CL149" i="1"/>
  <c r="CP148" i="1"/>
  <c r="CQ148" i="1" s="1"/>
  <c r="CO148" i="1"/>
  <c r="CM148" i="1"/>
  <c r="CN148" i="1" s="1"/>
  <c r="CL148" i="1"/>
  <c r="CP147" i="1"/>
  <c r="CO147" i="1"/>
  <c r="CL147" i="1"/>
  <c r="CP146" i="1"/>
  <c r="CQ146" i="1" s="1"/>
  <c r="CO146" i="1"/>
  <c r="CM146" i="1"/>
  <c r="CN146" i="1" s="1"/>
  <c r="CL146" i="1"/>
  <c r="CP145" i="1"/>
  <c r="CQ145" i="1" s="1"/>
  <c r="CO145" i="1"/>
  <c r="CM145" i="1"/>
  <c r="CL145" i="1"/>
  <c r="CP144" i="1"/>
  <c r="CQ144" i="1" s="1"/>
  <c r="CO144" i="1"/>
  <c r="CL144" i="1"/>
  <c r="CP143" i="1"/>
  <c r="CO143" i="1"/>
  <c r="CL143" i="1"/>
  <c r="CP142" i="1"/>
  <c r="CQ142" i="1" s="1"/>
  <c r="CO142" i="1"/>
  <c r="CM142" i="1"/>
  <c r="CN142" i="1" s="1"/>
  <c r="CL142" i="1"/>
  <c r="CP141" i="1"/>
  <c r="CO141" i="1"/>
  <c r="CM141" i="1"/>
  <c r="CN141" i="1" s="1"/>
  <c r="CL141" i="1"/>
  <c r="CP140" i="1"/>
  <c r="CQ140" i="1" s="1"/>
  <c r="CO140" i="1"/>
  <c r="CL140" i="1"/>
  <c r="CP139" i="1"/>
  <c r="CQ139" i="1" s="1"/>
  <c r="CO139" i="1"/>
  <c r="CM139" i="1"/>
  <c r="CL139" i="1"/>
  <c r="CP138" i="1"/>
  <c r="CO138" i="1"/>
  <c r="CL138" i="1"/>
  <c r="CP137" i="1"/>
  <c r="CO137" i="1"/>
  <c r="CM137" i="1"/>
  <c r="CL137" i="1"/>
  <c r="CP136" i="1"/>
  <c r="CQ136" i="1" s="1"/>
  <c r="CO136" i="1"/>
  <c r="CM136" i="1"/>
  <c r="CL136" i="1"/>
  <c r="CP135" i="1"/>
  <c r="CO135" i="1"/>
  <c r="CL135" i="1"/>
  <c r="CP134" i="1"/>
  <c r="CO134" i="1"/>
  <c r="CM134" i="1"/>
  <c r="CL134" i="1"/>
  <c r="CP133" i="1"/>
  <c r="CQ133" i="1" s="1"/>
  <c r="CO133" i="1"/>
  <c r="CM133" i="1"/>
  <c r="CL133" i="1"/>
  <c r="CP132" i="1"/>
  <c r="CO132" i="1"/>
  <c r="CL132" i="1"/>
  <c r="CP131" i="1"/>
  <c r="CQ131" i="1" s="1"/>
  <c r="CO131" i="1"/>
  <c r="CL131" i="1"/>
  <c r="CP130" i="1"/>
  <c r="CQ130" i="1" s="1"/>
  <c r="CO130" i="1"/>
  <c r="CM130" i="1"/>
  <c r="CL130" i="1"/>
  <c r="CP129" i="1"/>
  <c r="CQ129" i="1" s="1"/>
  <c r="CO129" i="1"/>
  <c r="CM129" i="1"/>
  <c r="CN129" i="1" s="1"/>
  <c r="CL129" i="1"/>
  <c r="CP128" i="1"/>
  <c r="CQ128" i="1" s="1"/>
  <c r="CO128" i="1"/>
  <c r="CL128" i="1"/>
  <c r="CP127" i="1"/>
  <c r="CQ127" i="1" s="1"/>
  <c r="CO127" i="1"/>
  <c r="CM127" i="1"/>
  <c r="CL127" i="1"/>
  <c r="CP126" i="1"/>
  <c r="CQ126" i="1" s="1"/>
  <c r="CO126" i="1"/>
  <c r="CL126" i="1"/>
  <c r="CP125" i="1"/>
  <c r="CQ125" i="1" s="1"/>
  <c r="CO125" i="1"/>
  <c r="CM125" i="1"/>
  <c r="CL125" i="1"/>
  <c r="CP124" i="1"/>
  <c r="CQ124" i="1" s="1"/>
  <c r="CO124" i="1"/>
  <c r="CM124" i="1"/>
  <c r="CL124" i="1"/>
  <c r="CP123" i="1"/>
  <c r="CQ123" i="1" s="1"/>
  <c r="CO123" i="1"/>
  <c r="CL123" i="1"/>
  <c r="CP122" i="1"/>
  <c r="CQ122" i="1" s="1"/>
  <c r="CO122" i="1"/>
  <c r="CM122" i="1"/>
  <c r="CL122" i="1"/>
  <c r="CP121" i="1"/>
  <c r="CQ121" i="1" s="1"/>
  <c r="CO121" i="1"/>
  <c r="CM121" i="1"/>
  <c r="CL121" i="1"/>
  <c r="CP120" i="1"/>
  <c r="CQ120" i="1" s="1"/>
  <c r="CO120" i="1"/>
  <c r="CL120" i="1"/>
  <c r="CP119" i="1"/>
  <c r="CQ119" i="1" s="1"/>
  <c r="CO119" i="1"/>
  <c r="CL119" i="1"/>
  <c r="CP118" i="1"/>
  <c r="CQ118" i="1" s="1"/>
  <c r="CO118" i="1"/>
  <c r="CM118" i="1"/>
  <c r="CL118" i="1"/>
  <c r="CP117" i="1"/>
  <c r="CQ117" i="1" s="1"/>
  <c r="CO117" i="1"/>
  <c r="CM117" i="1"/>
  <c r="CN117" i="1" s="1"/>
  <c r="CL117" i="1"/>
  <c r="CP116" i="1"/>
  <c r="CQ116" i="1" s="1"/>
  <c r="CO116" i="1"/>
  <c r="CL116" i="1"/>
  <c r="CP115" i="1"/>
  <c r="CQ115" i="1" s="1"/>
  <c r="CO115" i="1"/>
  <c r="CM115" i="1"/>
  <c r="CL115" i="1"/>
  <c r="CP114" i="1"/>
  <c r="CQ114" i="1" s="1"/>
  <c r="CO114" i="1"/>
  <c r="CL114" i="1"/>
  <c r="CP113" i="1"/>
  <c r="CQ113" i="1" s="1"/>
  <c r="CO113" i="1"/>
  <c r="CM113" i="1"/>
  <c r="CL113" i="1"/>
  <c r="CP112" i="1"/>
  <c r="CQ112" i="1" s="1"/>
  <c r="CO112" i="1"/>
  <c r="CM112" i="1"/>
  <c r="CL112" i="1"/>
  <c r="CP111" i="1"/>
  <c r="CQ111" i="1" s="1"/>
  <c r="CO111" i="1"/>
  <c r="CL111" i="1"/>
  <c r="CP110" i="1"/>
  <c r="CQ110" i="1" s="1"/>
  <c r="CO110" i="1"/>
  <c r="CM110" i="1"/>
  <c r="CL110" i="1"/>
  <c r="CP109" i="1"/>
  <c r="CQ109" i="1" s="1"/>
  <c r="CO109" i="1"/>
  <c r="CM109" i="1"/>
  <c r="CL109" i="1"/>
  <c r="CP108" i="1"/>
  <c r="CQ108" i="1" s="1"/>
  <c r="CO108" i="1"/>
  <c r="CL108" i="1"/>
  <c r="CP107" i="1"/>
  <c r="CQ107" i="1" s="1"/>
  <c r="CO107" i="1"/>
  <c r="CL107" i="1"/>
  <c r="CP106" i="1"/>
  <c r="CQ106" i="1" s="1"/>
  <c r="CO106" i="1"/>
  <c r="CM106" i="1"/>
  <c r="CL106" i="1"/>
  <c r="CP105" i="1"/>
  <c r="CQ105" i="1" s="1"/>
  <c r="CO105" i="1"/>
  <c r="CM105" i="1"/>
  <c r="CN105" i="1" s="1"/>
  <c r="CL105" i="1"/>
  <c r="CP104" i="1"/>
  <c r="CQ104" i="1" s="1"/>
  <c r="CO104" i="1"/>
  <c r="CL104" i="1"/>
  <c r="CP103" i="1"/>
  <c r="CQ103" i="1" s="1"/>
  <c r="CO103" i="1"/>
  <c r="CM103" i="1"/>
  <c r="CL103" i="1"/>
  <c r="CP102" i="1"/>
  <c r="CQ102" i="1" s="1"/>
  <c r="CO102" i="1"/>
  <c r="CL102" i="1"/>
  <c r="CP101" i="1"/>
  <c r="CQ101" i="1" s="1"/>
  <c r="CO101" i="1"/>
  <c r="CM101" i="1"/>
  <c r="CL101" i="1"/>
  <c r="CP100" i="1"/>
  <c r="CQ100" i="1" s="1"/>
  <c r="CO100" i="1"/>
  <c r="CM100" i="1"/>
  <c r="CL100" i="1"/>
  <c r="CP99" i="1"/>
  <c r="CQ99" i="1" s="1"/>
  <c r="CO99" i="1"/>
  <c r="CL99" i="1"/>
  <c r="CP98" i="1"/>
  <c r="CQ98" i="1" s="1"/>
  <c r="CO98" i="1"/>
  <c r="CM98" i="1"/>
  <c r="CL98" i="1"/>
  <c r="CP97" i="1"/>
  <c r="CQ97" i="1" s="1"/>
  <c r="CO97" i="1"/>
  <c r="CM97" i="1"/>
  <c r="CL97" i="1"/>
  <c r="CP96" i="1"/>
  <c r="CQ96" i="1" s="1"/>
  <c r="CO96" i="1"/>
  <c r="CL96" i="1"/>
  <c r="CP95" i="1"/>
  <c r="CQ95" i="1" s="1"/>
  <c r="CO95" i="1"/>
  <c r="CL95" i="1"/>
  <c r="CP94" i="1"/>
  <c r="CQ94" i="1" s="1"/>
  <c r="CO94" i="1"/>
  <c r="CM94" i="1"/>
  <c r="CL94" i="1"/>
  <c r="CP93" i="1"/>
  <c r="CQ93" i="1" s="1"/>
  <c r="CO93" i="1"/>
  <c r="CM93" i="1"/>
  <c r="CN93" i="1" s="1"/>
  <c r="CL93" i="1"/>
  <c r="CP92" i="1"/>
  <c r="CQ92" i="1" s="1"/>
  <c r="CO92" i="1"/>
  <c r="CL92" i="1"/>
  <c r="CP91" i="1"/>
  <c r="CQ91" i="1" s="1"/>
  <c r="CO91" i="1"/>
  <c r="CM91" i="1"/>
  <c r="CL91" i="1"/>
  <c r="CP90" i="1"/>
  <c r="CO90" i="1"/>
  <c r="CL90" i="1"/>
  <c r="CP89" i="1"/>
  <c r="CQ89" i="1" s="1"/>
  <c r="CO89" i="1"/>
  <c r="CM89" i="1"/>
  <c r="CL89" i="1"/>
  <c r="CP88" i="1"/>
  <c r="CQ88" i="1" s="1"/>
  <c r="CO88" i="1"/>
  <c r="CM88" i="1"/>
  <c r="CL88" i="1"/>
  <c r="CP87" i="1"/>
  <c r="CO87" i="1"/>
  <c r="CL87" i="1"/>
  <c r="CP86" i="1"/>
  <c r="CQ86" i="1" s="1"/>
  <c r="CO86" i="1"/>
  <c r="CM86" i="1"/>
  <c r="CL86" i="1"/>
  <c r="CP85" i="1"/>
  <c r="CQ85" i="1" s="1"/>
  <c r="CO85" i="1"/>
  <c r="CM85" i="1"/>
  <c r="CL85" i="1"/>
  <c r="CP84" i="1"/>
  <c r="CQ84" i="1" s="1"/>
  <c r="CO84" i="1"/>
  <c r="CL84" i="1"/>
  <c r="CP83" i="1"/>
  <c r="CQ83" i="1" s="1"/>
  <c r="CO83" i="1"/>
  <c r="CL83" i="1"/>
  <c r="CP82" i="1"/>
  <c r="CQ82" i="1" s="1"/>
  <c r="CO82" i="1"/>
  <c r="CM82" i="1"/>
  <c r="CL82" i="1"/>
  <c r="CP81" i="1"/>
  <c r="CQ81" i="1" s="1"/>
  <c r="CO81" i="1"/>
  <c r="CM81" i="1"/>
  <c r="CN81" i="1" s="1"/>
  <c r="CL81" i="1"/>
  <c r="CP80" i="1"/>
  <c r="CQ80" i="1" s="1"/>
  <c r="CO80" i="1"/>
  <c r="CL80" i="1"/>
  <c r="CP79" i="1"/>
  <c r="CQ79" i="1" s="1"/>
  <c r="CO79" i="1"/>
  <c r="CM79" i="1"/>
  <c r="CL79" i="1"/>
  <c r="CP78" i="1"/>
  <c r="CQ78" i="1" s="1"/>
  <c r="CO78" i="1"/>
  <c r="CL78" i="1"/>
  <c r="CP77" i="1"/>
  <c r="CQ77" i="1" s="1"/>
  <c r="CO77" i="1"/>
  <c r="CM77" i="1"/>
  <c r="CL77" i="1"/>
  <c r="CP76" i="1"/>
  <c r="CQ76" i="1" s="1"/>
  <c r="CO76" i="1"/>
  <c r="CM76" i="1"/>
  <c r="CL76" i="1"/>
  <c r="CP75" i="1"/>
  <c r="CQ75" i="1" s="1"/>
  <c r="CO75" i="1"/>
  <c r="CL75" i="1"/>
  <c r="CP74" i="1"/>
  <c r="CQ74" i="1" s="1"/>
  <c r="CO74" i="1"/>
  <c r="CM74" i="1"/>
  <c r="CL74" i="1"/>
  <c r="CP73" i="1"/>
  <c r="CQ73" i="1" s="1"/>
  <c r="CO73" i="1"/>
  <c r="CM73" i="1"/>
  <c r="CL73" i="1"/>
  <c r="CP72" i="1"/>
  <c r="CQ72" i="1" s="1"/>
  <c r="CO72" i="1"/>
  <c r="CL72" i="1"/>
  <c r="CP71" i="1"/>
  <c r="CQ71" i="1" s="1"/>
  <c r="CO71" i="1"/>
  <c r="CL71" i="1"/>
  <c r="CP70" i="1"/>
  <c r="CQ70" i="1" s="1"/>
  <c r="CO70" i="1"/>
  <c r="CM70" i="1"/>
  <c r="CL70" i="1"/>
  <c r="CP69" i="1"/>
  <c r="CQ69" i="1" s="1"/>
  <c r="CO69" i="1"/>
  <c r="CM69" i="1"/>
  <c r="CN69" i="1" s="1"/>
  <c r="CL69" i="1"/>
  <c r="CP68" i="1"/>
  <c r="CQ68" i="1" s="1"/>
  <c r="CO68" i="1"/>
  <c r="CL68" i="1"/>
  <c r="CP67" i="1"/>
  <c r="CQ67" i="1" s="1"/>
  <c r="CO67" i="1"/>
  <c r="CM67" i="1"/>
  <c r="CL67" i="1"/>
  <c r="CP66" i="1"/>
  <c r="CQ66" i="1" s="1"/>
  <c r="CO66" i="1"/>
  <c r="CL66" i="1"/>
  <c r="CP65" i="1"/>
  <c r="CQ65" i="1" s="1"/>
  <c r="CO65" i="1"/>
  <c r="CM65" i="1"/>
  <c r="CL65" i="1"/>
  <c r="CQ64" i="1"/>
  <c r="CP64" i="1"/>
  <c r="CO64" i="1"/>
  <c r="CL64" i="1"/>
  <c r="CQ63" i="1"/>
  <c r="CP63" i="1"/>
  <c r="CO63" i="1"/>
  <c r="CM63" i="1"/>
  <c r="CN63" i="1" s="1"/>
  <c r="CL63" i="1"/>
  <c r="CQ62" i="1"/>
  <c r="CP62" i="1"/>
  <c r="CO62" i="1"/>
  <c r="CM62" i="1"/>
  <c r="CN62" i="1" s="1"/>
  <c r="CL62" i="1"/>
  <c r="CQ61" i="1"/>
  <c r="CP61" i="1"/>
  <c r="CO61" i="1"/>
  <c r="CM61" i="1"/>
  <c r="CN61" i="1" s="1"/>
  <c r="CL61" i="1"/>
  <c r="CQ60" i="1"/>
  <c r="CP60" i="1"/>
  <c r="CO60" i="1"/>
  <c r="CM60" i="1"/>
  <c r="CN60" i="1" s="1"/>
  <c r="CL60" i="1"/>
  <c r="CQ59" i="1"/>
  <c r="CP59" i="1"/>
  <c r="CO59" i="1"/>
  <c r="CM59" i="1"/>
  <c r="CN59" i="1" s="1"/>
  <c r="CL59" i="1"/>
  <c r="CQ58" i="1"/>
  <c r="CP58" i="1"/>
  <c r="CO58" i="1"/>
  <c r="CM58" i="1"/>
  <c r="CN58" i="1" s="1"/>
  <c r="CL58" i="1"/>
  <c r="CQ57" i="1"/>
  <c r="CP57" i="1"/>
  <c r="CO57" i="1"/>
  <c r="CM57" i="1"/>
  <c r="CN57" i="1" s="1"/>
  <c r="CL57" i="1"/>
  <c r="CQ56" i="1"/>
  <c r="CP56" i="1"/>
  <c r="CO56" i="1"/>
  <c r="CM56" i="1"/>
  <c r="CN56" i="1" s="1"/>
  <c r="CL56" i="1"/>
  <c r="CQ55" i="1"/>
  <c r="CP55" i="1"/>
  <c r="CO55" i="1"/>
  <c r="CM55" i="1"/>
  <c r="CN55" i="1" s="1"/>
  <c r="CL55" i="1"/>
  <c r="CQ54" i="1"/>
  <c r="CP54" i="1"/>
  <c r="CO54" i="1"/>
  <c r="CM54" i="1"/>
  <c r="CN54" i="1" s="1"/>
  <c r="CL54" i="1"/>
  <c r="CQ53" i="1"/>
  <c r="CP53" i="1"/>
  <c r="CO53" i="1"/>
  <c r="CM53" i="1"/>
  <c r="CN53" i="1" s="1"/>
  <c r="CL53" i="1"/>
  <c r="CQ52" i="1"/>
  <c r="CP52" i="1"/>
  <c r="CO52" i="1"/>
  <c r="CM52" i="1"/>
  <c r="CN52" i="1" s="1"/>
  <c r="CL52" i="1"/>
  <c r="CQ51" i="1"/>
  <c r="CP51" i="1"/>
  <c r="CO51" i="1"/>
  <c r="CM51" i="1"/>
  <c r="CN51" i="1" s="1"/>
  <c r="CL51" i="1"/>
  <c r="CQ50" i="1"/>
  <c r="CP50" i="1"/>
  <c r="CO50" i="1"/>
  <c r="CM50" i="1"/>
  <c r="CN50" i="1" s="1"/>
  <c r="CL50" i="1"/>
  <c r="CQ49" i="1"/>
  <c r="CP49" i="1"/>
  <c r="CO49" i="1"/>
  <c r="CM49" i="1"/>
  <c r="CN49" i="1" s="1"/>
  <c r="CL49" i="1"/>
  <c r="CQ48" i="1"/>
  <c r="CP48" i="1"/>
  <c r="CO48" i="1"/>
  <c r="CN48" i="1"/>
  <c r="CM48" i="1"/>
  <c r="CL48" i="1"/>
  <c r="CQ47" i="1"/>
  <c r="CP47" i="1"/>
  <c r="CO47" i="1"/>
  <c r="CM47" i="1"/>
  <c r="CN47" i="1" s="1"/>
  <c r="CL47" i="1"/>
  <c r="CQ46" i="1"/>
  <c r="CP46" i="1"/>
  <c r="CO46" i="1"/>
  <c r="CM46" i="1"/>
  <c r="CN46" i="1" s="1"/>
  <c r="CL46" i="1"/>
  <c r="CQ45" i="1"/>
  <c r="CP45" i="1"/>
  <c r="CO45" i="1"/>
  <c r="CM45" i="1"/>
  <c r="CN45" i="1" s="1"/>
  <c r="CL45" i="1"/>
  <c r="CQ44" i="1"/>
  <c r="CP44" i="1"/>
  <c r="CO44" i="1"/>
  <c r="CM44" i="1"/>
  <c r="CN44" i="1" s="1"/>
  <c r="CL44" i="1"/>
  <c r="CQ43" i="1"/>
  <c r="CP43" i="1"/>
  <c r="CO43" i="1"/>
  <c r="CM43" i="1"/>
  <c r="CN43" i="1" s="1"/>
  <c r="CL43" i="1"/>
  <c r="CQ42" i="1"/>
  <c r="CP42" i="1"/>
  <c r="CO42" i="1"/>
  <c r="CN42" i="1"/>
  <c r="CM42" i="1"/>
  <c r="CL42" i="1"/>
  <c r="CQ41" i="1"/>
  <c r="CP41" i="1"/>
  <c r="CO41" i="1"/>
  <c r="CM41" i="1"/>
  <c r="CN41" i="1" s="1"/>
  <c r="CL41" i="1"/>
  <c r="CQ40" i="1"/>
  <c r="CP40" i="1"/>
  <c r="CO40" i="1"/>
  <c r="CN40" i="1"/>
  <c r="CM40" i="1"/>
  <c r="CL40" i="1"/>
  <c r="CQ39" i="1"/>
  <c r="CP39" i="1"/>
  <c r="CO39" i="1"/>
  <c r="CM39" i="1"/>
  <c r="CN39" i="1" s="1"/>
  <c r="CL39" i="1"/>
  <c r="CQ38" i="1"/>
  <c r="CP38" i="1"/>
  <c r="CO38" i="1"/>
  <c r="CM38" i="1"/>
  <c r="CN38" i="1" s="1"/>
  <c r="CL38" i="1"/>
  <c r="CQ37" i="1"/>
  <c r="CP37" i="1"/>
  <c r="CO37" i="1"/>
  <c r="CM37" i="1"/>
  <c r="CN37" i="1" s="1"/>
  <c r="CL37" i="1"/>
  <c r="CQ36" i="1"/>
  <c r="CP36" i="1"/>
  <c r="CO36" i="1"/>
  <c r="CM36" i="1"/>
  <c r="CN36" i="1" s="1"/>
  <c r="CL36" i="1"/>
  <c r="CQ35" i="1"/>
  <c r="CP35" i="1"/>
  <c r="CO35" i="1"/>
  <c r="CM35" i="1"/>
  <c r="CN35" i="1" s="1"/>
  <c r="CL35" i="1"/>
  <c r="CQ34" i="1"/>
  <c r="CP34" i="1"/>
  <c r="CO34" i="1"/>
  <c r="CM34" i="1"/>
  <c r="CN34" i="1" s="1"/>
  <c r="CL34" i="1"/>
  <c r="CQ33" i="1"/>
  <c r="CP33" i="1"/>
  <c r="CO33" i="1"/>
  <c r="CM33" i="1"/>
  <c r="CN33" i="1" s="1"/>
  <c r="CL33" i="1"/>
  <c r="CQ32" i="1"/>
  <c r="CP32" i="1"/>
  <c r="CO32" i="1"/>
  <c r="CM32" i="1"/>
  <c r="CN32" i="1" s="1"/>
  <c r="CL32" i="1"/>
  <c r="CQ31" i="1"/>
  <c r="CP31" i="1"/>
  <c r="CO31" i="1"/>
  <c r="CM31" i="1"/>
  <c r="CN31" i="1" s="1"/>
  <c r="CL31" i="1"/>
  <c r="CQ30" i="1"/>
  <c r="CP30" i="1"/>
  <c r="CO30" i="1"/>
  <c r="CN30" i="1"/>
  <c r="CM30" i="1"/>
  <c r="CL30" i="1"/>
  <c r="CQ29" i="1"/>
  <c r="CP29" i="1"/>
  <c r="CO29" i="1"/>
  <c r="CM29" i="1"/>
  <c r="CN29" i="1" s="1"/>
  <c r="CL29" i="1"/>
  <c r="CQ28" i="1"/>
  <c r="CP28" i="1"/>
  <c r="CO28" i="1"/>
  <c r="CM28" i="1"/>
  <c r="CN28" i="1" s="1"/>
  <c r="CL28" i="1"/>
  <c r="CQ27" i="1"/>
  <c r="CP27" i="1"/>
  <c r="CO27" i="1"/>
  <c r="CM27" i="1"/>
  <c r="CN27" i="1" s="1"/>
  <c r="CL27" i="1"/>
  <c r="CQ26" i="1"/>
  <c r="CP26" i="1"/>
  <c r="CO26" i="1"/>
  <c r="CM26" i="1"/>
  <c r="CN26" i="1" s="1"/>
  <c r="CL26" i="1"/>
  <c r="CQ25" i="1"/>
  <c r="CP25" i="1"/>
  <c r="CO25" i="1"/>
  <c r="CM25" i="1"/>
  <c r="CN25" i="1" s="1"/>
  <c r="CL25" i="1"/>
  <c r="CQ24" i="1"/>
  <c r="CP24" i="1"/>
  <c r="CO24" i="1"/>
  <c r="CN24" i="1"/>
  <c r="CM24" i="1"/>
  <c r="CL24" i="1"/>
  <c r="CQ23" i="1"/>
  <c r="CP23" i="1"/>
  <c r="CO23" i="1"/>
  <c r="CM23" i="1"/>
  <c r="CN23" i="1" s="1"/>
  <c r="CL23" i="1"/>
  <c r="CQ22" i="1"/>
  <c r="CP22" i="1"/>
  <c r="CO22" i="1"/>
  <c r="CN22" i="1"/>
  <c r="CM22" i="1"/>
  <c r="CL22" i="1"/>
  <c r="CQ21" i="1"/>
  <c r="CP21" i="1"/>
  <c r="CO21" i="1"/>
  <c r="CM21" i="1"/>
  <c r="CN21" i="1" s="1"/>
  <c r="CL21" i="1"/>
  <c r="CQ20" i="1"/>
  <c r="CP20" i="1"/>
  <c r="CO20" i="1"/>
  <c r="CL20" i="1"/>
  <c r="CQ19" i="1"/>
  <c r="CP19" i="1"/>
  <c r="CO19" i="1"/>
  <c r="CM19" i="1"/>
  <c r="CN19" i="1" s="1"/>
  <c r="CL19" i="1"/>
  <c r="CQ18" i="1"/>
  <c r="CP18" i="1"/>
  <c r="CO18" i="1"/>
  <c r="CL18" i="1"/>
  <c r="CP17" i="1"/>
  <c r="CO17" i="1"/>
  <c r="CQ17" i="1" s="1"/>
  <c r="CL17" i="1"/>
  <c r="CQ16" i="1"/>
  <c r="CP16" i="1"/>
  <c r="CO16" i="1"/>
  <c r="CM16" i="1"/>
  <c r="CN16" i="1" s="1"/>
  <c r="CL16" i="1"/>
  <c r="CQ15" i="1"/>
  <c r="CP15" i="1"/>
  <c r="CO15" i="1"/>
  <c r="CL15" i="1"/>
  <c r="CQ14" i="1"/>
  <c r="CP14" i="1"/>
  <c r="CO14" i="1"/>
  <c r="CL14" i="1"/>
  <c r="CQ13" i="1"/>
  <c r="CP13" i="1"/>
  <c r="CO13" i="1"/>
  <c r="CL13" i="1"/>
  <c r="CQ12" i="1"/>
  <c r="CP12" i="1"/>
  <c r="CO12" i="1"/>
  <c r="CL12" i="1"/>
  <c r="CQ11" i="1"/>
  <c r="CP11" i="1"/>
  <c r="CO11" i="1"/>
  <c r="CM11" i="1"/>
  <c r="CN11" i="1" s="1"/>
  <c r="CL11" i="1"/>
  <c r="CQ10" i="1"/>
  <c r="CP10" i="1"/>
  <c r="CO10" i="1"/>
  <c r="CM10" i="1"/>
  <c r="CN10" i="1" s="1"/>
  <c r="CL10" i="1"/>
  <c r="CQ9" i="1"/>
  <c r="CP9" i="1"/>
  <c r="CO9" i="1"/>
  <c r="CM9" i="1"/>
  <c r="CN9" i="1" s="1"/>
  <c r="CL9" i="1"/>
  <c r="CQ8" i="1"/>
  <c r="CP8" i="1"/>
  <c r="CO8" i="1"/>
  <c r="CL8" i="1"/>
  <c r="CQ7" i="1"/>
  <c r="CP7" i="1"/>
  <c r="CO7" i="1"/>
  <c r="CM7" i="1"/>
  <c r="CN7" i="1" s="1"/>
  <c r="CL7" i="1"/>
  <c r="CQ6" i="1"/>
  <c r="CP6" i="1"/>
  <c r="CO6" i="1"/>
  <c r="CM6" i="1"/>
  <c r="CN6" i="1" s="1"/>
  <c r="CL6" i="1"/>
  <c r="CP5" i="1"/>
  <c r="CO5" i="1"/>
  <c r="CQ5" i="1" s="1"/>
  <c r="CM5" i="1"/>
  <c r="CN5" i="1" s="1"/>
  <c r="CL5" i="1"/>
  <c r="CQ4" i="1"/>
  <c r="CP4" i="1"/>
  <c r="CO4" i="1"/>
  <c r="CL4" i="1"/>
  <c r="CP3" i="1"/>
  <c r="CQ3" i="1" s="1"/>
  <c r="CO3" i="1"/>
  <c r="CM3" i="1"/>
  <c r="CN3" i="1" s="1"/>
  <c r="CL3" i="1"/>
  <c r="CQ2" i="1"/>
  <c r="CP2" i="1"/>
  <c r="CO2" i="1"/>
  <c r="CL2" i="1"/>
  <c r="CI234" i="1"/>
  <c r="CJ234" i="1" s="1"/>
  <c r="CH234" i="1"/>
  <c r="CE234" i="1"/>
  <c r="CJ233" i="1"/>
  <c r="CI233" i="1"/>
  <c r="CH233" i="1"/>
  <c r="CF233" i="1"/>
  <c r="CE233" i="1"/>
  <c r="CG233" i="1" s="1"/>
  <c r="CI232" i="1"/>
  <c r="CJ232" i="1" s="1"/>
  <c r="CH232" i="1"/>
  <c r="CE232" i="1"/>
  <c r="CJ231" i="1"/>
  <c r="CI231" i="1"/>
  <c r="CH231" i="1"/>
  <c r="CF231" i="1"/>
  <c r="CE231" i="1"/>
  <c r="CI230" i="1"/>
  <c r="CH230" i="1"/>
  <c r="CE230" i="1"/>
  <c r="CJ229" i="1"/>
  <c r="CI229" i="1"/>
  <c r="CH229" i="1"/>
  <c r="CE229" i="1"/>
  <c r="CI228" i="1"/>
  <c r="CH228" i="1"/>
  <c r="CF228" i="1"/>
  <c r="CG228" i="1" s="1"/>
  <c r="CE228" i="1"/>
  <c r="CJ227" i="1"/>
  <c r="CI227" i="1"/>
  <c r="CH227" i="1"/>
  <c r="CF227" i="1"/>
  <c r="CE227" i="1"/>
  <c r="CI226" i="1"/>
  <c r="CJ226" i="1" s="1"/>
  <c r="CH226" i="1"/>
  <c r="CE226" i="1"/>
  <c r="CJ225" i="1"/>
  <c r="CI225" i="1"/>
  <c r="CH225" i="1"/>
  <c r="CF225" i="1"/>
  <c r="CG225" i="1" s="1"/>
  <c r="CE225" i="1"/>
  <c r="CI224" i="1"/>
  <c r="CJ224" i="1" s="1"/>
  <c r="CH224" i="1"/>
  <c r="CF224" i="1"/>
  <c r="CG224" i="1" s="1"/>
  <c r="CE224" i="1"/>
  <c r="CJ223" i="1"/>
  <c r="CI223" i="1"/>
  <c r="CH223" i="1"/>
  <c r="CG223" i="1"/>
  <c r="CF223" i="1"/>
  <c r="CE223" i="1"/>
  <c r="CI222" i="1"/>
  <c r="CJ222" i="1" s="1"/>
  <c r="CH222" i="1"/>
  <c r="CE222" i="1"/>
  <c r="CJ221" i="1"/>
  <c r="CI221" i="1"/>
  <c r="CH221" i="1"/>
  <c r="CE221" i="1"/>
  <c r="CI220" i="1"/>
  <c r="CJ220" i="1" s="1"/>
  <c r="CH220" i="1"/>
  <c r="CE220" i="1"/>
  <c r="CJ219" i="1"/>
  <c r="CI219" i="1"/>
  <c r="CH219" i="1"/>
  <c r="CF219" i="1"/>
  <c r="CE219" i="1"/>
  <c r="CI218" i="1"/>
  <c r="CH218" i="1"/>
  <c r="CF218" i="1"/>
  <c r="CG218" i="1" s="1"/>
  <c r="CE218" i="1"/>
  <c r="CJ217" i="1"/>
  <c r="CI217" i="1"/>
  <c r="CH217" i="1"/>
  <c r="CE217" i="1"/>
  <c r="CI216" i="1"/>
  <c r="CH216" i="1"/>
  <c r="CF216" i="1"/>
  <c r="CG216" i="1" s="1"/>
  <c r="CE216" i="1"/>
  <c r="CJ215" i="1"/>
  <c r="CI215" i="1"/>
  <c r="CH215" i="1"/>
  <c r="CE215" i="1"/>
  <c r="CI214" i="1"/>
  <c r="CJ214" i="1" s="1"/>
  <c r="CH214" i="1"/>
  <c r="CF214" i="1"/>
  <c r="CG214" i="1" s="1"/>
  <c r="CE214" i="1"/>
  <c r="CJ213" i="1"/>
  <c r="CI213" i="1"/>
  <c r="CH213" i="1"/>
  <c r="CF213" i="1"/>
  <c r="CG213" i="1" s="1"/>
  <c r="CE213" i="1"/>
  <c r="CI212" i="1"/>
  <c r="CJ212" i="1" s="1"/>
  <c r="CH212" i="1"/>
  <c r="CE212" i="1"/>
  <c r="CJ211" i="1"/>
  <c r="CI211" i="1"/>
  <c r="CH211" i="1"/>
  <c r="CE211" i="1"/>
  <c r="CI210" i="1"/>
  <c r="CJ210" i="1" s="1"/>
  <c r="CH210" i="1"/>
  <c r="CF210" i="1"/>
  <c r="CG210" i="1" s="1"/>
  <c r="CE210" i="1"/>
  <c r="CJ209" i="1"/>
  <c r="CI209" i="1"/>
  <c r="CH209" i="1"/>
  <c r="CE209" i="1"/>
  <c r="CI208" i="1"/>
  <c r="CJ208" i="1" s="1"/>
  <c r="CH208" i="1"/>
  <c r="CE208" i="1"/>
  <c r="CJ207" i="1"/>
  <c r="CI207" i="1"/>
  <c r="CH207" i="1"/>
  <c r="CF207" i="1"/>
  <c r="CE207" i="1"/>
  <c r="CI206" i="1"/>
  <c r="CH206" i="1"/>
  <c r="CE206" i="1"/>
  <c r="CJ205" i="1"/>
  <c r="CI205" i="1"/>
  <c r="CH205" i="1"/>
  <c r="CE205" i="1"/>
  <c r="CI204" i="1"/>
  <c r="CH204" i="1"/>
  <c r="CF204" i="1"/>
  <c r="CG204" i="1" s="1"/>
  <c r="CE204" i="1"/>
  <c r="CJ203" i="1"/>
  <c r="CI203" i="1"/>
  <c r="CH203" i="1"/>
  <c r="CE203" i="1"/>
  <c r="CI202" i="1"/>
  <c r="CJ202" i="1" s="1"/>
  <c r="CH202" i="1"/>
  <c r="CF202" i="1"/>
  <c r="CG202" i="1" s="1"/>
  <c r="CE202" i="1"/>
  <c r="CJ201" i="1"/>
  <c r="CI201" i="1"/>
  <c r="CH201" i="1"/>
  <c r="CF201" i="1"/>
  <c r="CG201" i="1" s="1"/>
  <c r="CE201" i="1"/>
  <c r="CI200" i="1"/>
  <c r="CJ200" i="1" s="1"/>
  <c r="CH200" i="1"/>
  <c r="CF200" i="1"/>
  <c r="CG200" i="1" s="1"/>
  <c r="CE200" i="1"/>
  <c r="CJ199" i="1"/>
  <c r="CI199" i="1"/>
  <c r="CH199" i="1"/>
  <c r="CF199" i="1"/>
  <c r="CG199" i="1" s="1"/>
  <c r="CE199" i="1"/>
  <c r="CI198" i="1"/>
  <c r="CJ198" i="1" s="1"/>
  <c r="CH198" i="1"/>
  <c r="CE198" i="1"/>
  <c r="CJ197" i="1"/>
  <c r="CI197" i="1"/>
  <c r="CH197" i="1"/>
  <c r="CF197" i="1"/>
  <c r="CE197" i="1"/>
  <c r="CG197" i="1" s="1"/>
  <c r="CI196" i="1"/>
  <c r="CJ196" i="1" s="1"/>
  <c r="CH196" i="1"/>
  <c r="CE196" i="1"/>
  <c r="CJ195" i="1"/>
  <c r="CI195" i="1"/>
  <c r="CH195" i="1"/>
  <c r="CF195" i="1"/>
  <c r="CE195" i="1"/>
  <c r="CI194" i="1"/>
  <c r="CH194" i="1"/>
  <c r="CE194" i="1"/>
  <c r="CJ193" i="1"/>
  <c r="CI193" i="1"/>
  <c r="CH193" i="1"/>
  <c r="CE193" i="1"/>
  <c r="CI192" i="1"/>
  <c r="CH192" i="1"/>
  <c r="CF192" i="1"/>
  <c r="CG192" i="1" s="1"/>
  <c r="CE192" i="1"/>
  <c r="CJ191" i="1"/>
  <c r="CI191" i="1"/>
  <c r="CH191" i="1"/>
  <c r="CF191" i="1"/>
  <c r="CE191" i="1"/>
  <c r="CI190" i="1"/>
  <c r="CJ190" i="1" s="1"/>
  <c r="CH190" i="1"/>
  <c r="CE190" i="1"/>
  <c r="CJ189" i="1"/>
  <c r="CI189" i="1"/>
  <c r="CH189" i="1"/>
  <c r="CF189" i="1"/>
  <c r="CG189" i="1" s="1"/>
  <c r="CE189" i="1"/>
  <c r="CI188" i="1"/>
  <c r="CJ188" i="1" s="1"/>
  <c r="CH188" i="1"/>
  <c r="CF188" i="1"/>
  <c r="CG188" i="1" s="1"/>
  <c r="CE188" i="1"/>
  <c r="CJ187" i="1"/>
  <c r="CI187" i="1"/>
  <c r="CH187" i="1"/>
  <c r="CG187" i="1"/>
  <c r="CF187" i="1"/>
  <c r="CE187" i="1"/>
  <c r="CI186" i="1"/>
  <c r="CJ186" i="1" s="1"/>
  <c r="CH186" i="1"/>
  <c r="CF186" i="1"/>
  <c r="CG186" i="1" s="1"/>
  <c r="CE186" i="1"/>
  <c r="CJ185" i="1"/>
  <c r="CI185" i="1"/>
  <c r="CH185" i="1"/>
  <c r="CE185" i="1"/>
  <c r="CI184" i="1"/>
  <c r="CJ184" i="1" s="1"/>
  <c r="CH184" i="1"/>
  <c r="CE184" i="1"/>
  <c r="CJ183" i="1"/>
  <c r="CI183" i="1"/>
  <c r="CH183" i="1"/>
  <c r="CF183" i="1"/>
  <c r="CE183" i="1"/>
  <c r="CI182" i="1"/>
  <c r="CH182" i="1"/>
  <c r="CF182" i="1"/>
  <c r="CG182" i="1" s="1"/>
  <c r="CE182" i="1"/>
  <c r="CJ181" i="1"/>
  <c r="CI181" i="1"/>
  <c r="CH181" i="1"/>
  <c r="CE181" i="1"/>
  <c r="CI180" i="1"/>
  <c r="CH180" i="1"/>
  <c r="CF180" i="1"/>
  <c r="CG180" i="1" s="1"/>
  <c r="CE180" i="1"/>
  <c r="CJ179" i="1"/>
  <c r="CI179" i="1"/>
  <c r="CH179" i="1"/>
  <c r="CF179" i="1"/>
  <c r="CE179" i="1"/>
  <c r="CI178" i="1"/>
  <c r="CJ178" i="1" s="1"/>
  <c r="CH178" i="1"/>
  <c r="CF178" i="1"/>
  <c r="CG178" i="1" s="1"/>
  <c r="CE178" i="1"/>
  <c r="CI177" i="1"/>
  <c r="CJ177" i="1" s="1"/>
  <c r="CH177" i="1"/>
  <c r="CF177" i="1"/>
  <c r="CG177" i="1" s="1"/>
  <c r="CE177" i="1"/>
  <c r="CI176" i="1"/>
  <c r="CJ176" i="1" s="1"/>
  <c r="CH176" i="1"/>
  <c r="CE176" i="1"/>
  <c r="CI175" i="1"/>
  <c r="CJ175" i="1" s="1"/>
  <c r="CH175" i="1"/>
  <c r="CE175" i="1"/>
  <c r="CI174" i="1"/>
  <c r="CJ174" i="1" s="1"/>
  <c r="CH174" i="1"/>
  <c r="CE174" i="1"/>
  <c r="CI173" i="1"/>
  <c r="CH173" i="1"/>
  <c r="CJ173" i="1" s="1"/>
  <c r="CF173" i="1"/>
  <c r="CG173" i="1" s="1"/>
  <c r="CE173" i="1"/>
  <c r="CI172" i="1"/>
  <c r="CJ172" i="1" s="1"/>
  <c r="CH172" i="1"/>
  <c r="CE172" i="1"/>
  <c r="CJ171" i="1"/>
  <c r="CI171" i="1"/>
  <c r="CH171" i="1"/>
  <c r="CF171" i="1"/>
  <c r="CG171" i="1" s="1"/>
  <c r="CE171" i="1"/>
  <c r="CI170" i="1"/>
  <c r="CH170" i="1"/>
  <c r="CE170" i="1"/>
  <c r="CI169" i="1"/>
  <c r="CH169" i="1"/>
  <c r="CJ169" i="1" s="1"/>
  <c r="CE169" i="1"/>
  <c r="CI168" i="1"/>
  <c r="CH168" i="1"/>
  <c r="CF168" i="1"/>
  <c r="CG168" i="1" s="1"/>
  <c r="CE168" i="1"/>
  <c r="CJ167" i="1"/>
  <c r="CI167" i="1"/>
  <c r="CH167" i="1"/>
  <c r="CE167" i="1"/>
  <c r="CI166" i="1"/>
  <c r="CJ166" i="1" s="1"/>
  <c r="CH166" i="1"/>
  <c r="CF166" i="1"/>
  <c r="CG166" i="1" s="1"/>
  <c r="CE166" i="1"/>
  <c r="CI165" i="1"/>
  <c r="CJ165" i="1" s="1"/>
  <c r="CH165" i="1"/>
  <c r="CG165" i="1"/>
  <c r="CF165" i="1"/>
  <c r="CE165" i="1"/>
  <c r="CI164" i="1"/>
  <c r="CJ164" i="1" s="1"/>
  <c r="CH164" i="1"/>
  <c r="CF164" i="1"/>
  <c r="CG164" i="1" s="1"/>
  <c r="CE164" i="1"/>
  <c r="CI163" i="1"/>
  <c r="CJ163" i="1" s="1"/>
  <c r="CH163" i="1"/>
  <c r="CE163" i="1"/>
  <c r="CI162" i="1"/>
  <c r="CJ162" i="1" s="1"/>
  <c r="CH162" i="1"/>
  <c r="CF162" i="1"/>
  <c r="CG162" i="1" s="1"/>
  <c r="CE162" i="1"/>
  <c r="CI161" i="1"/>
  <c r="CH161" i="1"/>
  <c r="CJ161" i="1" s="1"/>
  <c r="CF161" i="1"/>
  <c r="CG161" i="1" s="1"/>
  <c r="CE161" i="1"/>
  <c r="CI160" i="1"/>
  <c r="CJ160" i="1" s="1"/>
  <c r="CH160" i="1"/>
  <c r="CE160" i="1"/>
  <c r="CJ159" i="1"/>
  <c r="CI159" i="1"/>
  <c r="CH159" i="1"/>
  <c r="CF159" i="1"/>
  <c r="CG159" i="1" s="1"/>
  <c r="CE159" i="1"/>
  <c r="CI158" i="1"/>
  <c r="CH158" i="1"/>
  <c r="CE158" i="1"/>
  <c r="CI157" i="1"/>
  <c r="CH157" i="1"/>
  <c r="CJ157" i="1" s="1"/>
  <c r="CE157" i="1"/>
  <c r="CI156" i="1"/>
  <c r="CH156" i="1"/>
  <c r="CF156" i="1"/>
  <c r="CG156" i="1" s="1"/>
  <c r="CE156" i="1"/>
  <c r="CJ155" i="1"/>
  <c r="CI155" i="1"/>
  <c r="CH155" i="1"/>
  <c r="CE155" i="1"/>
  <c r="CI154" i="1"/>
  <c r="CJ154" i="1" s="1"/>
  <c r="CH154" i="1"/>
  <c r="CF154" i="1"/>
  <c r="CE154" i="1"/>
  <c r="CI153" i="1"/>
  <c r="CJ153" i="1" s="1"/>
  <c r="CH153" i="1"/>
  <c r="CG153" i="1"/>
  <c r="CF153" i="1"/>
  <c r="CE153" i="1"/>
  <c r="CI152" i="1"/>
  <c r="CJ152" i="1" s="1"/>
  <c r="CH152" i="1"/>
  <c r="CF152" i="1"/>
  <c r="CG152" i="1" s="1"/>
  <c r="CE152" i="1"/>
  <c r="CI151" i="1"/>
  <c r="CJ151" i="1" s="1"/>
  <c r="CH151" i="1"/>
  <c r="CF151" i="1"/>
  <c r="CG151" i="1" s="1"/>
  <c r="CE151" i="1"/>
  <c r="CI150" i="1"/>
  <c r="CJ150" i="1" s="1"/>
  <c r="CH150" i="1"/>
  <c r="CE150" i="1"/>
  <c r="CI149" i="1"/>
  <c r="CH149" i="1"/>
  <c r="CJ149" i="1" s="1"/>
  <c r="CF149" i="1"/>
  <c r="CG149" i="1" s="1"/>
  <c r="CE149" i="1"/>
  <c r="CI148" i="1"/>
  <c r="CJ148" i="1" s="1"/>
  <c r="CH148" i="1"/>
  <c r="CE148" i="1"/>
  <c r="CJ147" i="1"/>
  <c r="CI147" i="1"/>
  <c r="CH147" i="1"/>
  <c r="CF147" i="1"/>
  <c r="CG147" i="1" s="1"/>
  <c r="CE147" i="1"/>
  <c r="CI146" i="1"/>
  <c r="CH146" i="1"/>
  <c r="CE146" i="1"/>
  <c r="CI145" i="1"/>
  <c r="CH145" i="1"/>
  <c r="CJ145" i="1" s="1"/>
  <c r="CE145" i="1"/>
  <c r="CI144" i="1"/>
  <c r="CH144" i="1"/>
  <c r="CE144" i="1"/>
  <c r="CJ143" i="1"/>
  <c r="CI143" i="1"/>
  <c r="CH143" i="1"/>
  <c r="CE143" i="1"/>
  <c r="CI142" i="1"/>
  <c r="CJ142" i="1" s="1"/>
  <c r="CH142" i="1"/>
  <c r="CF142" i="1"/>
  <c r="CE142" i="1"/>
  <c r="CI141" i="1"/>
  <c r="CJ141" i="1" s="1"/>
  <c r="CH141" i="1"/>
  <c r="CF141" i="1"/>
  <c r="CG141" i="1" s="1"/>
  <c r="CE141" i="1"/>
  <c r="CI140" i="1"/>
  <c r="CJ140" i="1" s="1"/>
  <c r="CH140" i="1"/>
  <c r="CF140" i="1"/>
  <c r="CG140" i="1" s="1"/>
  <c r="CE140" i="1"/>
  <c r="CI139" i="1"/>
  <c r="CJ139" i="1" s="1"/>
  <c r="CH139" i="1"/>
  <c r="CF139" i="1"/>
  <c r="CG139" i="1" s="1"/>
  <c r="CE139" i="1"/>
  <c r="CI138" i="1"/>
  <c r="CJ138" i="1" s="1"/>
  <c r="CH138" i="1"/>
  <c r="CE138" i="1"/>
  <c r="CI137" i="1"/>
  <c r="CH137" i="1"/>
  <c r="CJ137" i="1" s="1"/>
  <c r="CF137" i="1"/>
  <c r="CG137" i="1" s="1"/>
  <c r="CE137" i="1"/>
  <c r="CI136" i="1"/>
  <c r="CJ136" i="1" s="1"/>
  <c r="CH136" i="1"/>
  <c r="CE136" i="1"/>
  <c r="CJ135" i="1"/>
  <c r="CI135" i="1"/>
  <c r="CH135" i="1"/>
  <c r="CF135" i="1"/>
  <c r="CG135" i="1" s="1"/>
  <c r="CE135" i="1"/>
  <c r="CI134" i="1"/>
  <c r="CH134" i="1"/>
  <c r="CE134" i="1"/>
  <c r="CI133" i="1"/>
  <c r="CH133" i="1"/>
  <c r="CJ133" i="1" s="1"/>
  <c r="CE133" i="1"/>
  <c r="CI132" i="1"/>
  <c r="CJ132" i="1" s="1"/>
  <c r="CH132" i="1"/>
  <c r="CE132" i="1"/>
  <c r="CJ131" i="1"/>
  <c r="CI131" i="1"/>
  <c r="CH131" i="1"/>
  <c r="CE131" i="1"/>
  <c r="CI130" i="1"/>
  <c r="CJ130" i="1" s="1"/>
  <c r="CH130" i="1"/>
  <c r="CF130" i="1"/>
  <c r="CG130" i="1" s="1"/>
  <c r="CE130" i="1"/>
  <c r="CI129" i="1"/>
  <c r="CJ129" i="1" s="1"/>
  <c r="CH129" i="1"/>
  <c r="CF129" i="1"/>
  <c r="CG129" i="1" s="1"/>
  <c r="CE129" i="1"/>
  <c r="CI128" i="1"/>
  <c r="CJ128" i="1" s="1"/>
  <c r="CH128" i="1"/>
  <c r="CF128" i="1"/>
  <c r="CG128" i="1" s="1"/>
  <c r="CE128" i="1"/>
  <c r="CI127" i="1"/>
  <c r="CJ127" i="1" s="1"/>
  <c r="CH127" i="1"/>
  <c r="CE127" i="1"/>
  <c r="CI126" i="1"/>
  <c r="CJ126" i="1" s="1"/>
  <c r="CH126" i="1"/>
  <c r="CE126" i="1"/>
  <c r="CI125" i="1"/>
  <c r="CH125" i="1"/>
  <c r="CJ125" i="1" s="1"/>
  <c r="CF125" i="1"/>
  <c r="CG125" i="1" s="1"/>
  <c r="CE125" i="1"/>
  <c r="CI124" i="1"/>
  <c r="CJ124" i="1" s="1"/>
  <c r="CH124" i="1"/>
  <c r="CE124" i="1"/>
  <c r="CJ123" i="1"/>
  <c r="CI123" i="1"/>
  <c r="CH123" i="1"/>
  <c r="CE123" i="1"/>
  <c r="CI122" i="1"/>
  <c r="CH122" i="1"/>
  <c r="CE122" i="1"/>
  <c r="CI121" i="1"/>
  <c r="CH121" i="1"/>
  <c r="CJ121" i="1" s="1"/>
  <c r="CE121" i="1"/>
  <c r="CI120" i="1"/>
  <c r="CJ120" i="1" s="1"/>
  <c r="CH120" i="1"/>
  <c r="CF120" i="1"/>
  <c r="CE120" i="1"/>
  <c r="CJ119" i="1"/>
  <c r="CI119" i="1"/>
  <c r="CH119" i="1"/>
  <c r="CF119" i="1"/>
  <c r="CG119" i="1" s="1"/>
  <c r="CE119" i="1"/>
  <c r="CI118" i="1"/>
  <c r="CJ118" i="1" s="1"/>
  <c r="CH118" i="1"/>
  <c r="CF118" i="1"/>
  <c r="CG118" i="1" s="1"/>
  <c r="CE118" i="1"/>
  <c r="CI117" i="1"/>
  <c r="CJ117" i="1" s="1"/>
  <c r="CH117" i="1"/>
  <c r="CF117" i="1"/>
  <c r="CG117" i="1" s="1"/>
  <c r="CE117" i="1"/>
  <c r="CI116" i="1"/>
  <c r="CJ116" i="1" s="1"/>
  <c r="CH116" i="1"/>
  <c r="CE116" i="1"/>
  <c r="CI115" i="1"/>
  <c r="CJ115" i="1" s="1"/>
  <c r="CH115" i="1"/>
  <c r="CE115" i="1"/>
  <c r="CI114" i="1"/>
  <c r="CJ114" i="1" s="1"/>
  <c r="CH114" i="1"/>
  <c r="CE114" i="1"/>
  <c r="CI113" i="1"/>
  <c r="CH113" i="1"/>
  <c r="CJ113" i="1" s="1"/>
  <c r="CF113" i="1"/>
  <c r="CG113" i="1" s="1"/>
  <c r="CE113" i="1"/>
  <c r="CI112" i="1"/>
  <c r="CJ112" i="1" s="1"/>
  <c r="CH112" i="1"/>
  <c r="CE112" i="1"/>
  <c r="CJ111" i="1"/>
  <c r="CI111" i="1"/>
  <c r="CH111" i="1"/>
  <c r="CE111" i="1"/>
  <c r="CI110" i="1"/>
  <c r="CH110" i="1"/>
  <c r="CE110" i="1"/>
  <c r="CI109" i="1"/>
  <c r="CH109" i="1"/>
  <c r="CJ109" i="1" s="1"/>
  <c r="CE109" i="1"/>
  <c r="CI108" i="1"/>
  <c r="CJ108" i="1" s="1"/>
  <c r="CH108" i="1"/>
  <c r="CF108" i="1"/>
  <c r="CE108" i="1"/>
  <c r="CJ107" i="1"/>
  <c r="CI107" i="1"/>
  <c r="CH107" i="1"/>
  <c r="CF107" i="1"/>
  <c r="CG107" i="1" s="1"/>
  <c r="CE107" i="1"/>
  <c r="CI106" i="1"/>
  <c r="CJ106" i="1" s="1"/>
  <c r="CH106" i="1"/>
  <c r="CF106" i="1"/>
  <c r="CG106" i="1" s="1"/>
  <c r="CE106" i="1"/>
  <c r="CI105" i="1"/>
  <c r="CJ105" i="1" s="1"/>
  <c r="CH105" i="1"/>
  <c r="CF105" i="1"/>
  <c r="CG105" i="1" s="1"/>
  <c r="CE105" i="1"/>
  <c r="CI104" i="1"/>
  <c r="CJ104" i="1" s="1"/>
  <c r="CH104" i="1"/>
  <c r="CE104" i="1"/>
  <c r="CI103" i="1"/>
  <c r="CJ103" i="1" s="1"/>
  <c r="CH103" i="1"/>
  <c r="CF103" i="1"/>
  <c r="CG103" i="1" s="1"/>
  <c r="CE103" i="1"/>
  <c r="CI102" i="1"/>
  <c r="CJ102" i="1" s="1"/>
  <c r="CH102" i="1"/>
  <c r="CF102" i="1"/>
  <c r="CG102" i="1" s="1"/>
  <c r="CE102" i="1"/>
  <c r="CI101" i="1"/>
  <c r="CH101" i="1"/>
  <c r="CJ101" i="1" s="1"/>
  <c r="CF101" i="1"/>
  <c r="CG101" i="1" s="1"/>
  <c r="CE101" i="1"/>
  <c r="CI100" i="1"/>
  <c r="CJ100" i="1" s="1"/>
  <c r="CH100" i="1"/>
  <c r="CF100" i="1"/>
  <c r="CG100" i="1" s="1"/>
  <c r="CE100" i="1"/>
  <c r="CJ99" i="1"/>
  <c r="CI99" i="1"/>
  <c r="CH99" i="1"/>
  <c r="CF99" i="1"/>
  <c r="CG99" i="1" s="1"/>
  <c r="CE99" i="1"/>
  <c r="CI98" i="1"/>
  <c r="CH98" i="1"/>
  <c r="CE98" i="1"/>
  <c r="CI97" i="1"/>
  <c r="CH97" i="1"/>
  <c r="CJ97" i="1" s="1"/>
  <c r="CE97" i="1"/>
  <c r="CI96" i="1"/>
  <c r="CJ96" i="1" s="1"/>
  <c r="CH96" i="1"/>
  <c r="CF96" i="1"/>
  <c r="CE96" i="1"/>
  <c r="CJ95" i="1"/>
  <c r="CI95" i="1"/>
  <c r="CH95" i="1"/>
  <c r="CE95" i="1"/>
  <c r="CI94" i="1"/>
  <c r="CJ94" i="1" s="1"/>
  <c r="CH94" i="1"/>
  <c r="CF94" i="1"/>
  <c r="CG94" i="1" s="1"/>
  <c r="CE94" i="1"/>
  <c r="CI93" i="1"/>
  <c r="CJ93" i="1" s="1"/>
  <c r="CH93" i="1"/>
  <c r="CF93" i="1"/>
  <c r="CG93" i="1" s="1"/>
  <c r="CE93" i="1"/>
  <c r="CI92" i="1"/>
  <c r="CJ92" i="1" s="1"/>
  <c r="CH92" i="1"/>
  <c r="CE92" i="1"/>
  <c r="CI91" i="1"/>
  <c r="CH91" i="1"/>
  <c r="CJ91" i="1" s="1"/>
  <c r="CF91" i="1"/>
  <c r="CG91" i="1" s="1"/>
  <c r="CE91" i="1"/>
  <c r="CI90" i="1"/>
  <c r="CJ90" i="1" s="1"/>
  <c r="CH90" i="1"/>
  <c r="CF90" i="1"/>
  <c r="CG90" i="1" s="1"/>
  <c r="CE90" i="1"/>
  <c r="CI89" i="1"/>
  <c r="CH89" i="1"/>
  <c r="CJ89" i="1" s="1"/>
  <c r="CF89" i="1"/>
  <c r="CG89" i="1" s="1"/>
  <c r="CE89" i="1"/>
  <c r="CI88" i="1"/>
  <c r="CJ88" i="1" s="1"/>
  <c r="CH88" i="1"/>
  <c r="CF88" i="1"/>
  <c r="CG88" i="1" s="1"/>
  <c r="CE88" i="1"/>
  <c r="CJ87" i="1"/>
  <c r="CI87" i="1"/>
  <c r="CH87" i="1"/>
  <c r="CF87" i="1"/>
  <c r="CG87" i="1" s="1"/>
  <c r="CE87" i="1"/>
  <c r="CI86" i="1"/>
  <c r="CH86" i="1"/>
  <c r="CE86" i="1"/>
  <c r="CI85" i="1"/>
  <c r="CH85" i="1"/>
  <c r="CJ85" i="1" s="1"/>
  <c r="CE85" i="1"/>
  <c r="CI84" i="1"/>
  <c r="CJ84" i="1" s="1"/>
  <c r="CH84" i="1"/>
  <c r="CF84" i="1"/>
  <c r="CE84" i="1"/>
  <c r="CJ83" i="1"/>
  <c r="CI83" i="1"/>
  <c r="CH83" i="1"/>
  <c r="CF83" i="1"/>
  <c r="CG83" i="1" s="1"/>
  <c r="CE83" i="1"/>
  <c r="CI82" i="1"/>
  <c r="CJ82" i="1" s="1"/>
  <c r="CH82" i="1"/>
  <c r="CF82" i="1"/>
  <c r="CG82" i="1" s="1"/>
  <c r="CE82" i="1"/>
  <c r="CI81" i="1"/>
  <c r="CJ81" i="1" s="1"/>
  <c r="CH81" i="1"/>
  <c r="CG81" i="1"/>
  <c r="CF81" i="1"/>
  <c r="CE81" i="1"/>
  <c r="CI80" i="1"/>
  <c r="CJ80" i="1" s="1"/>
  <c r="CH80" i="1"/>
  <c r="CF80" i="1"/>
  <c r="CG80" i="1" s="1"/>
  <c r="CE80" i="1"/>
  <c r="CI79" i="1"/>
  <c r="CH79" i="1"/>
  <c r="CJ79" i="1" s="1"/>
  <c r="CE79" i="1"/>
  <c r="CI78" i="1"/>
  <c r="CJ78" i="1" s="1"/>
  <c r="CH78" i="1"/>
  <c r="CE78" i="1"/>
  <c r="CI77" i="1"/>
  <c r="CH77" i="1"/>
  <c r="CJ77" i="1" s="1"/>
  <c r="CF77" i="1"/>
  <c r="CG77" i="1" s="1"/>
  <c r="CE77" i="1"/>
  <c r="CI76" i="1"/>
  <c r="CJ76" i="1" s="1"/>
  <c r="CH76" i="1"/>
  <c r="CE76" i="1"/>
  <c r="CJ75" i="1"/>
  <c r="CI75" i="1"/>
  <c r="CH75" i="1"/>
  <c r="CF75" i="1"/>
  <c r="CG75" i="1" s="1"/>
  <c r="CE75" i="1"/>
  <c r="CI74" i="1"/>
  <c r="CH74" i="1"/>
  <c r="CE74" i="1"/>
  <c r="CI73" i="1"/>
  <c r="CH73" i="1"/>
  <c r="CJ73" i="1" s="1"/>
  <c r="CE73" i="1"/>
  <c r="CI72" i="1"/>
  <c r="CJ72" i="1" s="1"/>
  <c r="CH72" i="1"/>
  <c r="CE72" i="1"/>
  <c r="CJ71" i="1"/>
  <c r="CI71" i="1"/>
  <c r="CH71" i="1"/>
  <c r="CE71" i="1"/>
  <c r="CI70" i="1"/>
  <c r="CJ70" i="1" s="1"/>
  <c r="CH70" i="1"/>
  <c r="CF70" i="1"/>
  <c r="CG70" i="1" s="1"/>
  <c r="CE70" i="1"/>
  <c r="CI69" i="1"/>
  <c r="CJ69" i="1" s="1"/>
  <c r="CH69" i="1"/>
  <c r="CF69" i="1"/>
  <c r="CG69" i="1" s="1"/>
  <c r="CE69" i="1"/>
  <c r="CI68" i="1"/>
  <c r="CJ68" i="1" s="1"/>
  <c r="CH68" i="1"/>
  <c r="CF68" i="1"/>
  <c r="CG68" i="1" s="1"/>
  <c r="CE68" i="1"/>
  <c r="CI67" i="1"/>
  <c r="CH67" i="1"/>
  <c r="CJ67" i="1" s="1"/>
  <c r="CE67" i="1"/>
  <c r="CI66" i="1"/>
  <c r="CJ66" i="1" s="1"/>
  <c r="CH66" i="1"/>
  <c r="CF66" i="1"/>
  <c r="CG66" i="1" s="1"/>
  <c r="CE66" i="1"/>
  <c r="CI65" i="1"/>
  <c r="CH65" i="1"/>
  <c r="CJ65" i="1" s="1"/>
  <c r="CF65" i="1"/>
  <c r="CG65" i="1" s="1"/>
  <c r="CE65" i="1"/>
  <c r="CJ64" i="1"/>
  <c r="CI64" i="1"/>
  <c r="CH64" i="1"/>
  <c r="CE64" i="1"/>
  <c r="CI63" i="1"/>
  <c r="CH63" i="1"/>
  <c r="CJ63" i="1" s="1"/>
  <c r="CF63" i="1"/>
  <c r="CG63" i="1" s="1"/>
  <c r="CE63" i="1"/>
  <c r="CJ62" i="1"/>
  <c r="CI62" i="1"/>
  <c r="CH62" i="1"/>
  <c r="CF62" i="1"/>
  <c r="CG62" i="1" s="1"/>
  <c r="CE62" i="1"/>
  <c r="CI61" i="1"/>
  <c r="CH61" i="1"/>
  <c r="CJ61" i="1" s="1"/>
  <c r="CF61" i="1"/>
  <c r="CG61" i="1" s="1"/>
  <c r="CE61" i="1"/>
  <c r="CJ60" i="1"/>
  <c r="CI60" i="1"/>
  <c r="CH60" i="1"/>
  <c r="CF60" i="1"/>
  <c r="CG60" i="1" s="1"/>
  <c r="CE60" i="1"/>
  <c r="CI59" i="1"/>
  <c r="CJ59" i="1" s="1"/>
  <c r="CH59" i="1"/>
  <c r="CF59" i="1"/>
  <c r="CG59" i="1" s="1"/>
  <c r="CE59" i="1"/>
  <c r="CJ58" i="1"/>
  <c r="CI58" i="1"/>
  <c r="CH58" i="1"/>
  <c r="CF58" i="1"/>
  <c r="CG58" i="1" s="1"/>
  <c r="CE58" i="1"/>
  <c r="CI57" i="1"/>
  <c r="CJ57" i="1" s="1"/>
  <c r="CH57" i="1"/>
  <c r="CF57" i="1"/>
  <c r="CG57" i="1" s="1"/>
  <c r="CE57" i="1"/>
  <c r="CJ56" i="1"/>
  <c r="CI56" i="1"/>
  <c r="CH56" i="1"/>
  <c r="CF56" i="1"/>
  <c r="CG56" i="1" s="1"/>
  <c r="CE56" i="1"/>
  <c r="CI55" i="1"/>
  <c r="CJ55" i="1" s="1"/>
  <c r="CH55" i="1"/>
  <c r="CF55" i="1"/>
  <c r="CG55" i="1" s="1"/>
  <c r="CE55" i="1"/>
  <c r="CJ54" i="1"/>
  <c r="CI54" i="1"/>
  <c r="CH54" i="1"/>
  <c r="CF54" i="1"/>
  <c r="CG54" i="1" s="1"/>
  <c r="CE54" i="1"/>
  <c r="CI53" i="1"/>
  <c r="CJ53" i="1" s="1"/>
  <c r="CH53" i="1"/>
  <c r="CF53" i="1"/>
  <c r="CG53" i="1" s="1"/>
  <c r="CE53" i="1"/>
  <c r="CJ52" i="1"/>
  <c r="CI52" i="1"/>
  <c r="CH52" i="1"/>
  <c r="CF52" i="1"/>
  <c r="CG52" i="1" s="1"/>
  <c r="CE52" i="1"/>
  <c r="CI51" i="1"/>
  <c r="CJ51" i="1" s="1"/>
  <c r="CH51" i="1"/>
  <c r="CF51" i="1"/>
  <c r="CG51" i="1" s="1"/>
  <c r="CE51" i="1"/>
  <c r="CJ50" i="1"/>
  <c r="CI50" i="1"/>
  <c r="CH50" i="1"/>
  <c r="CF50" i="1"/>
  <c r="CG50" i="1" s="1"/>
  <c r="CE50" i="1"/>
  <c r="CI49" i="1"/>
  <c r="CJ49" i="1" s="1"/>
  <c r="CH49" i="1"/>
  <c r="CF49" i="1"/>
  <c r="CG49" i="1" s="1"/>
  <c r="CE49" i="1"/>
  <c r="CJ48" i="1"/>
  <c r="CI48" i="1"/>
  <c r="CH48" i="1"/>
  <c r="CF48" i="1"/>
  <c r="CG48" i="1" s="1"/>
  <c r="CE48" i="1"/>
  <c r="CI47" i="1"/>
  <c r="CJ47" i="1" s="1"/>
  <c r="CH47" i="1"/>
  <c r="CF47" i="1"/>
  <c r="CG47" i="1" s="1"/>
  <c r="CE47" i="1"/>
  <c r="CJ46" i="1"/>
  <c r="CI46" i="1"/>
  <c r="CH46" i="1"/>
  <c r="CF46" i="1"/>
  <c r="CG46" i="1" s="1"/>
  <c r="CE46" i="1"/>
  <c r="CI45" i="1"/>
  <c r="CJ45" i="1" s="1"/>
  <c r="CH45" i="1"/>
  <c r="CF45" i="1"/>
  <c r="CG45" i="1" s="1"/>
  <c r="CE45" i="1"/>
  <c r="CJ44" i="1"/>
  <c r="CI44" i="1"/>
  <c r="CH44" i="1"/>
  <c r="CF44" i="1"/>
  <c r="CG44" i="1" s="1"/>
  <c r="CE44" i="1"/>
  <c r="CI43" i="1"/>
  <c r="CJ43" i="1" s="1"/>
  <c r="CH43" i="1"/>
  <c r="CF43" i="1"/>
  <c r="CG43" i="1" s="1"/>
  <c r="CE43" i="1"/>
  <c r="CJ42" i="1"/>
  <c r="CI42" i="1"/>
  <c r="CH42" i="1"/>
  <c r="CF42" i="1"/>
  <c r="CG42" i="1" s="1"/>
  <c r="CE42" i="1"/>
  <c r="CI41" i="1"/>
  <c r="CJ41" i="1" s="1"/>
  <c r="CH41" i="1"/>
  <c r="CF41" i="1"/>
  <c r="CG41" i="1" s="1"/>
  <c r="CE41" i="1"/>
  <c r="CJ40" i="1"/>
  <c r="CI40" i="1"/>
  <c r="CH40" i="1"/>
  <c r="CF40" i="1"/>
  <c r="CG40" i="1" s="1"/>
  <c r="CE40" i="1"/>
  <c r="CI39" i="1"/>
  <c r="CJ39" i="1" s="1"/>
  <c r="CH39" i="1"/>
  <c r="CF39" i="1"/>
  <c r="CG39" i="1" s="1"/>
  <c r="CE39" i="1"/>
  <c r="CJ38" i="1"/>
  <c r="CI38" i="1"/>
  <c r="CH38" i="1"/>
  <c r="CF38" i="1"/>
  <c r="CG38" i="1" s="1"/>
  <c r="CE38" i="1"/>
  <c r="CI37" i="1"/>
  <c r="CJ37" i="1" s="1"/>
  <c r="CH37" i="1"/>
  <c r="CF37" i="1"/>
  <c r="CG37" i="1" s="1"/>
  <c r="CE37" i="1"/>
  <c r="CJ36" i="1"/>
  <c r="CI36" i="1"/>
  <c r="CH36" i="1"/>
  <c r="CF36" i="1"/>
  <c r="CG36" i="1" s="1"/>
  <c r="CE36" i="1"/>
  <c r="CI35" i="1"/>
  <c r="CJ35" i="1" s="1"/>
  <c r="CH35" i="1"/>
  <c r="CF35" i="1"/>
  <c r="CG35" i="1" s="1"/>
  <c r="CE35" i="1"/>
  <c r="CJ34" i="1"/>
  <c r="CI34" i="1"/>
  <c r="CH34" i="1"/>
  <c r="CF34" i="1"/>
  <c r="CG34" i="1" s="1"/>
  <c r="CE34" i="1"/>
  <c r="CI33" i="1"/>
  <c r="CJ33" i="1" s="1"/>
  <c r="CH33" i="1"/>
  <c r="CF33" i="1"/>
  <c r="CG33" i="1" s="1"/>
  <c r="CE33" i="1"/>
  <c r="CJ32" i="1"/>
  <c r="CI32" i="1"/>
  <c r="CH32" i="1"/>
  <c r="CF32" i="1"/>
  <c r="CG32" i="1" s="1"/>
  <c r="CE32" i="1"/>
  <c r="CI31" i="1"/>
  <c r="CJ31" i="1" s="1"/>
  <c r="CH31" i="1"/>
  <c r="CF31" i="1"/>
  <c r="CG31" i="1" s="1"/>
  <c r="CE31" i="1"/>
  <c r="CJ30" i="1"/>
  <c r="CI30" i="1"/>
  <c r="CH30" i="1"/>
  <c r="CF30" i="1"/>
  <c r="CG30" i="1" s="1"/>
  <c r="CE30" i="1"/>
  <c r="CI29" i="1"/>
  <c r="CJ29" i="1" s="1"/>
  <c r="CH29" i="1"/>
  <c r="CF29" i="1"/>
  <c r="CG29" i="1" s="1"/>
  <c r="CE29" i="1"/>
  <c r="CJ28" i="1"/>
  <c r="CI28" i="1"/>
  <c r="CH28" i="1"/>
  <c r="CF28" i="1"/>
  <c r="CG28" i="1" s="1"/>
  <c r="CE28" i="1"/>
  <c r="CI27" i="1"/>
  <c r="CJ27" i="1" s="1"/>
  <c r="CH27" i="1"/>
  <c r="CF27" i="1"/>
  <c r="CG27" i="1" s="1"/>
  <c r="CE27" i="1"/>
  <c r="CJ26" i="1"/>
  <c r="CI26" i="1"/>
  <c r="CH26" i="1"/>
  <c r="CF26" i="1"/>
  <c r="CG26" i="1" s="1"/>
  <c r="CE26" i="1"/>
  <c r="CI25" i="1"/>
  <c r="CJ25" i="1" s="1"/>
  <c r="CH25" i="1"/>
  <c r="CF25" i="1"/>
  <c r="CG25" i="1" s="1"/>
  <c r="CE25" i="1"/>
  <c r="CJ24" i="1"/>
  <c r="CI24" i="1"/>
  <c r="CH24" i="1"/>
  <c r="CF24" i="1"/>
  <c r="CG24" i="1" s="1"/>
  <c r="CE24" i="1"/>
  <c r="CI23" i="1"/>
  <c r="CJ23" i="1" s="1"/>
  <c r="CH23" i="1"/>
  <c r="CF23" i="1"/>
  <c r="CG23" i="1" s="1"/>
  <c r="CE23" i="1"/>
  <c r="CJ22" i="1"/>
  <c r="CI22" i="1"/>
  <c r="CH22" i="1"/>
  <c r="CF22" i="1"/>
  <c r="CG22" i="1" s="1"/>
  <c r="CE22" i="1"/>
  <c r="CI21" i="1"/>
  <c r="CJ21" i="1" s="1"/>
  <c r="CH21" i="1"/>
  <c r="CF21" i="1"/>
  <c r="CG21" i="1" s="1"/>
  <c r="CE21" i="1"/>
  <c r="CJ20" i="1"/>
  <c r="CI20" i="1"/>
  <c r="CH20" i="1"/>
  <c r="CF20" i="1"/>
  <c r="CG20" i="1" s="1"/>
  <c r="CE20" i="1"/>
  <c r="CI19" i="1"/>
  <c r="CJ19" i="1" s="1"/>
  <c r="CH19" i="1"/>
  <c r="CF19" i="1"/>
  <c r="CG19" i="1" s="1"/>
  <c r="CE19" i="1"/>
  <c r="CJ18" i="1"/>
  <c r="CI18" i="1"/>
  <c r="CH18" i="1"/>
  <c r="CE18" i="1"/>
  <c r="CI17" i="1"/>
  <c r="CJ17" i="1" s="1"/>
  <c r="CH17" i="1"/>
  <c r="CF17" i="1"/>
  <c r="CG17" i="1" s="1"/>
  <c r="CE17" i="1"/>
  <c r="CJ16" i="1"/>
  <c r="CI16" i="1"/>
  <c r="CH16" i="1"/>
  <c r="CE16" i="1"/>
  <c r="CI15" i="1"/>
  <c r="CJ15" i="1" s="1"/>
  <c r="CH15" i="1"/>
  <c r="CE15" i="1"/>
  <c r="CJ14" i="1"/>
  <c r="CI14" i="1"/>
  <c r="CH14" i="1"/>
  <c r="CE14" i="1"/>
  <c r="CI13" i="1"/>
  <c r="CJ13" i="1" s="1"/>
  <c r="CH13" i="1"/>
  <c r="CE13" i="1"/>
  <c r="CJ12" i="1"/>
  <c r="CI12" i="1"/>
  <c r="CH12" i="1"/>
  <c r="CF12" i="1"/>
  <c r="CG12" i="1" s="1"/>
  <c r="CE12" i="1"/>
  <c r="CI11" i="1"/>
  <c r="CJ11" i="1" s="1"/>
  <c r="CH11" i="1"/>
  <c r="CE11" i="1"/>
  <c r="CJ10" i="1"/>
  <c r="CI10" i="1"/>
  <c r="CH10" i="1"/>
  <c r="CF10" i="1"/>
  <c r="CG10" i="1" s="1"/>
  <c r="CE10" i="1"/>
  <c r="CI9" i="1"/>
  <c r="CJ9" i="1" s="1"/>
  <c r="CH9" i="1"/>
  <c r="CF9" i="1"/>
  <c r="CG9" i="1" s="1"/>
  <c r="CE9" i="1"/>
  <c r="CJ8" i="1"/>
  <c r="CI8" i="1"/>
  <c r="CH8" i="1"/>
  <c r="CE8" i="1"/>
  <c r="CI7" i="1"/>
  <c r="CJ7" i="1" s="1"/>
  <c r="CH7" i="1"/>
  <c r="CF7" i="1"/>
  <c r="CG7" i="1" s="1"/>
  <c r="CE7" i="1"/>
  <c r="CJ6" i="1"/>
  <c r="CI6" i="1"/>
  <c r="CH6" i="1"/>
  <c r="CF6" i="1"/>
  <c r="CG6" i="1" s="1"/>
  <c r="CE6" i="1"/>
  <c r="CI5" i="1"/>
  <c r="CJ5" i="1" s="1"/>
  <c r="CH5" i="1"/>
  <c r="CF5" i="1"/>
  <c r="CG5" i="1" s="1"/>
  <c r="CE5" i="1"/>
  <c r="CJ4" i="1"/>
  <c r="CI4" i="1"/>
  <c r="CH4" i="1"/>
  <c r="CE4" i="1"/>
  <c r="CI3" i="1"/>
  <c r="CJ3" i="1" s="1"/>
  <c r="CH3" i="1"/>
  <c r="CF3" i="1"/>
  <c r="CG3" i="1" s="1"/>
  <c r="CE3" i="1"/>
  <c r="CJ2" i="1"/>
  <c r="CI2" i="1"/>
  <c r="CH2" i="1"/>
  <c r="CE2" i="1"/>
  <c r="CB234" i="1"/>
  <c r="CC234" i="1" s="1"/>
  <c r="CA234" i="1"/>
  <c r="BX234" i="1"/>
  <c r="CB233" i="1"/>
  <c r="CA233" i="1"/>
  <c r="BY233" i="1"/>
  <c r="BX233" i="1"/>
  <c r="CB232" i="1"/>
  <c r="CC232" i="1" s="1"/>
  <c r="CA232" i="1"/>
  <c r="BX232" i="1"/>
  <c r="CB231" i="1"/>
  <c r="CA231" i="1"/>
  <c r="BX231" i="1"/>
  <c r="CB230" i="1"/>
  <c r="CC230" i="1" s="1"/>
  <c r="CA230" i="1"/>
  <c r="BX230" i="1"/>
  <c r="CB229" i="1"/>
  <c r="CC229" i="1" s="1"/>
  <c r="CA229" i="1"/>
  <c r="BX229" i="1"/>
  <c r="CB228" i="1"/>
  <c r="CC228" i="1" s="1"/>
  <c r="CA228" i="1"/>
  <c r="BY228" i="1"/>
  <c r="BX228" i="1"/>
  <c r="CB227" i="1"/>
  <c r="CA227" i="1"/>
  <c r="BX227" i="1"/>
  <c r="CB226" i="1"/>
  <c r="CC226" i="1" s="1"/>
  <c r="CA226" i="1"/>
  <c r="BY226" i="1"/>
  <c r="BX226" i="1"/>
  <c r="CB225" i="1"/>
  <c r="CA225" i="1"/>
  <c r="BY225" i="1"/>
  <c r="BZ225" i="1" s="1"/>
  <c r="BX225" i="1"/>
  <c r="CB224" i="1"/>
  <c r="CC224" i="1" s="1"/>
  <c r="CA224" i="1"/>
  <c r="BY224" i="1"/>
  <c r="BX224" i="1"/>
  <c r="CB223" i="1"/>
  <c r="CA223" i="1"/>
  <c r="BY223" i="1"/>
  <c r="BZ223" i="1" s="1"/>
  <c r="BX223" i="1"/>
  <c r="CB222" i="1"/>
  <c r="CC222" i="1" s="1"/>
  <c r="CA222" i="1"/>
  <c r="BY222" i="1"/>
  <c r="BX222" i="1"/>
  <c r="CB221" i="1"/>
  <c r="CC221" i="1" s="1"/>
  <c r="CA221" i="1"/>
  <c r="BY221" i="1"/>
  <c r="BZ221" i="1" s="1"/>
  <c r="BX221" i="1"/>
  <c r="CB220" i="1"/>
  <c r="CC220" i="1" s="1"/>
  <c r="CA220" i="1"/>
  <c r="BX220" i="1"/>
  <c r="CB219" i="1"/>
  <c r="CA219" i="1"/>
  <c r="BY219" i="1"/>
  <c r="BZ219" i="1" s="1"/>
  <c r="BX219" i="1"/>
  <c r="CB218" i="1"/>
  <c r="CC218" i="1" s="1"/>
  <c r="CA218" i="1"/>
  <c r="BX218" i="1"/>
  <c r="CB217" i="1"/>
  <c r="CA217" i="1"/>
  <c r="BX217" i="1"/>
  <c r="CB216" i="1"/>
  <c r="CC216" i="1" s="1"/>
  <c r="CA216" i="1"/>
  <c r="BY216" i="1"/>
  <c r="BX216" i="1"/>
  <c r="BZ216" i="1" s="1"/>
  <c r="CB215" i="1"/>
  <c r="CA215" i="1"/>
  <c r="BY215" i="1"/>
  <c r="BZ215" i="1" s="1"/>
  <c r="BX215" i="1"/>
  <c r="CB214" i="1"/>
  <c r="CC214" i="1" s="1"/>
  <c r="CA214" i="1"/>
  <c r="BY214" i="1"/>
  <c r="BX214" i="1"/>
  <c r="CB213" i="1"/>
  <c r="CC213" i="1" s="1"/>
  <c r="CA213" i="1"/>
  <c r="BY213" i="1"/>
  <c r="BZ213" i="1" s="1"/>
  <c r="BX213" i="1"/>
  <c r="CB212" i="1"/>
  <c r="CC212" i="1" s="1"/>
  <c r="CA212" i="1"/>
  <c r="BY212" i="1"/>
  <c r="BX212" i="1"/>
  <c r="CB211" i="1"/>
  <c r="CA211" i="1"/>
  <c r="BY211" i="1"/>
  <c r="BZ211" i="1" s="1"/>
  <c r="BX211" i="1"/>
  <c r="CB210" i="1"/>
  <c r="CC210" i="1" s="1"/>
  <c r="CA210" i="1"/>
  <c r="BY210" i="1"/>
  <c r="BX210" i="1"/>
  <c r="BZ210" i="1" s="1"/>
  <c r="CB209" i="1"/>
  <c r="CA209" i="1"/>
  <c r="BY209" i="1"/>
  <c r="BZ209" i="1" s="1"/>
  <c r="BX209" i="1"/>
  <c r="CB208" i="1"/>
  <c r="CC208" i="1" s="1"/>
  <c r="CA208" i="1"/>
  <c r="BY208" i="1"/>
  <c r="BX208" i="1"/>
  <c r="CB207" i="1"/>
  <c r="CA207" i="1"/>
  <c r="BY207" i="1"/>
  <c r="BZ207" i="1" s="1"/>
  <c r="BX207" i="1"/>
  <c r="CB206" i="1"/>
  <c r="CC206" i="1" s="1"/>
  <c r="CA206" i="1"/>
  <c r="BX206" i="1"/>
  <c r="CB205" i="1"/>
  <c r="CC205" i="1" s="1"/>
  <c r="CA205" i="1"/>
  <c r="BX205" i="1"/>
  <c r="CB204" i="1"/>
  <c r="CC204" i="1" s="1"/>
  <c r="CA204" i="1"/>
  <c r="BY204" i="1"/>
  <c r="BX204" i="1"/>
  <c r="BZ204" i="1" s="1"/>
  <c r="CB203" i="1"/>
  <c r="CA203" i="1"/>
  <c r="BY203" i="1"/>
  <c r="BZ203" i="1" s="1"/>
  <c r="BX203" i="1"/>
  <c r="CB202" i="1"/>
  <c r="CC202" i="1" s="1"/>
  <c r="CA202" i="1"/>
  <c r="BY202" i="1"/>
  <c r="BX202" i="1"/>
  <c r="CB201" i="1"/>
  <c r="CA201" i="1"/>
  <c r="BY201" i="1"/>
  <c r="BZ201" i="1" s="1"/>
  <c r="BX201" i="1"/>
  <c r="CB200" i="1"/>
  <c r="CC200" i="1" s="1"/>
  <c r="CA200" i="1"/>
  <c r="BY200" i="1"/>
  <c r="BX200" i="1"/>
  <c r="CB199" i="1"/>
  <c r="CA199" i="1"/>
  <c r="BY199" i="1"/>
  <c r="BZ199" i="1" s="1"/>
  <c r="BX199" i="1"/>
  <c r="CB198" i="1"/>
  <c r="CC198" i="1" s="1"/>
  <c r="CA198" i="1"/>
  <c r="BY198" i="1"/>
  <c r="BX198" i="1"/>
  <c r="BZ198" i="1" s="1"/>
  <c r="CB197" i="1"/>
  <c r="CC197" i="1" s="1"/>
  <c r="CA197" i="1"/>
  <c r="BY197" i="1"/>
  <c r="BZ197" i="1" s="1"/>
  <c r="BX197" i="1"/>
  <c r="CB196" i="1"/>
  <c r="CC196" i="1" s="1"/>
  <c r="CA196" i="1"/>
  <c r="BX196" i="1"/>
  <c r="CB195" i="1"/>
  <c r="CA195" i="1"/>
  <c r="BY195" i="1"/>
  <c r="BZ195" i="1" s="1"/>
  <c r="BX195" i="1"/>
  <c r="CB194" i="1"/>
  <c r="CC194" i="1" s="1"/>
  <c r="CA194" i="1"/>
  <c r="BX194" i="1"/>
  <c r="CB193" i="1"/>
  <c r="CA193" i="1"/>
  <c r="BX193" i="1"/>
  <c r="CB192" i="1"/>
  <c r="CC192" i="1" s="1"/>
  <c r="CA192" i="1"/>
  <c r="BX192" i="1"/>
  <c r="CB191" i="1"/>
  <c r="CA191" i="1"/>
  <c r="BX191" i="1"/>
  <c r="CB190" i="1"/>
  <c r="CC190" i="1" s="1"/>
  <c r="CA190" i="1"/>
  <c r="BY190" i="1"/>
  <c r="BX190" i="1"/>
  <c r="CB189" i="1"/>
  <c r="CC189" i="1" s="1"/>
  <c r="CA189" i="1"/>
  <c r="BY189" i="1"/>
  <c r="BZ189" i="1" s="1"/>
  <c r="BX189" i="1"/>
  <c r="CB188" i="1"/>
  <c r="CC188" i="1" s="1"/>
  <c r="CA188" i="1"/>
  <c r="BX188" i="1"/>
  <c r="CB187" i="1"/>
  <c r="CA187" i="1"/>
  <c r="BY187" i="1"/>
  <c r="BZ187" i="1" s="1"/>
  <c r="BX187" i="1"/>
  <c r="CB186" i="1"/>
  <c r="CC186" i="1" s="1"/>
  <c r="CA186" i="1"/>
  <c r="BX186" i="1"/>
  <c r="CB185" i="1"/>
  <c r="CA185" i="1"/>
  <c r="BY185" i="1"/>
  <c r="BZ185" i="1" s="1"/>
  <c r="BX185" i="1"/>
  <c r="CB184" i="1"/>
  <c r="CC184" i="1" s="1"/>
  <c r="CA184" i="1"/>
  <c r="BY184" i="1"/>
  <c r="BX184" i="1"/>
  <c r="CB183" i="1"/>
  <c r="CA183" i="1"/>
  <c r="BX183" i="1"/>
  <c r="CB182" i="1"/>
  <c r="CC182" i="1" s="1"/>
  <c r="CA182" i="1"/>
  <c r="BX182" i="1"/>
  <c r="CB181" i="1"/>
  <c r="CC181" i="1" s="1"/>
  <c r="CA181" i="1"/>
  <c r="BX181" i="1"/>
  <c r="CB180" i="1"/>
  <c r="CC180" i="1" s="1"/>
  <c r="CA180" i="1"/>
  <c r="BX180" i="1"/>
  <c r="CB179" i="1"/>
  <c r="CA179" i="1"/>
  <c r="BY179" i="1"/>
  <c r="BZ179" i="1" s="1"/>
  <c r="BX179" i="1"/>
  <c r="CB178" i="1"/>
  <c r="CC178" i="1" s="1"/>
  <c r="CA178" i="1"/>
  <c r="BY178" i="1"/>
  <c r="BX178" i="1"/>
  <c r="CB177" i="1"/>
  <c r="CA177" i="1"/>
  <c r="BY177" i="1"/>
  <c r="BZ177" i="1" s="1"/>
  <c r="BX177" i="1"/>
  <c r="CB176" i="1"/>
  <c r="CC176" i="1" s="1"/>
  <c r="CA176" i="1"/>
  <c r="BY176" i="1"/>
  <c r="BX176" i="1"/>
  <c r="CB175" i="1"/>
  <c r="CA175" i="1"/>
  <c r="BY175" i="1"/>
  <c r="BZ175" i="1" s="1"/>
  <c r="BX175" i="1"/>
  <c r="CB174" i="1"/>
  <c r="CC174" i="1" s="1"/>
  <c r="CA174" i="1"/>
  <c r="BY174" i="1"/>
  <c r="BX174" i="1"/>
  <c r="CB173" i="1"/>
  <c r="CC173" i="1" s="1"/>
  <c r="CA173" i="1"/>
  <c r="BY173" i="1"/>
  <c r="BZ173" i="1" s="1"/>
  <c r="BX173" i="1"/>
  <c r="CB172" i="1"/>
  <c r="CC172" i="1" s="1"/>
  <c r="CA172" i="1"/>
  <c r="BY172" i="1"/>
  <c r="BZ172" i="1" s="1"/>
  <c r="BX172" i="1"/>
  <c r="CB171" i="1"/>
  <c r="CA171" i="1"/>
  <c r="BY171" i="1"/>
  <c r="BZ171" i="1" s="1"/>
  <c r="BX171" i="1"/>
  <c r="CB170" i="1"/>
  <c r="CC170" i="1" s="1"/>
  <c r="CA170" i="1"/>
  <c r="BX170" i="1"/>
  <c r="CB169" i="1"/>
  <c r="CA169" i="1"/>
  <c r="BX169" i="1"/>
  <c r="CB168" i="1"/>
  <c r="CC168" i="1" s="1"/>
  <c r="CA168" i="1"/>
  <c r="BY168" i="1"/>
  <c r="BX168" i="1"/>
  <c r="CB167" i="1"/>
  <c r="CA167" i="1"/>
  <c r="BY167" i="1"/>
  <c r="BZ167" i="1" s="1"/>
  <c r="BX167" i="1"/>
  <c r="CB166" i="1"/>
  <c r="CC166" i="1" s="1"/>
  <c r="CA166" i="1"/>
  <c r="BY166" i="1"/>
  <c r="BZ166" i="1" s="1"/>
  <c r="BX166" i="1"/>
  <c r="CB165" i="1"/>
  <c r="CC165" i="1" s="1"/>
  <c r="CA165" i="1"/>
  <c r="BY165" i="1"/>
  <c r="BZ165" i="1" s="1"/>
  <c r="BX165" i="1"/>
  <c r="CB164" i="1"/>
  <c r="CC164" i="1" s="1"/>
  <c r="CA164" i="1"/>
  <c r="BY164" i="1"/>
  <c r="BZ164" i="1" s="1"/>
  <c r="BX164" i="1"/>
  <c r="CB163" i="1"/>
  <c r="CA163" i="1"/>
  <c r="BY163" i="1"/>
  <c r="BZ163" i="1" s="1"/>
  <c r="BX163" i="1"/>
  <c r="CB162" i="1"/>
  <c r="CC162" i="1" s="1"/>
  <c r="CA162" i="1"/>
  <c r="BY162" i="1"/>
  <c r="BZ162" i="1" s="1"/>
  <c r="BX162" i="1"/>
  <c r="CB161" i="1"/>
  <c r="CA161" i="1"/>
  <c r="BY161" i="1"/>
  <c r="BZ161" i="1" s="1"/>
  <c r="BX161" i="1"/>
  <c r="CB160" i="1"/>
  <c r="CC160" i="1" s="1"/>
  <c r="CA160" i="1"/>
  <c r="BY160" i="1"/>
  <c r="BX160" i="1"/>
  <c r="CB159" i="1"/>
  <c r="CA159" i="1"/>
  <c r="BY159" i="1"/>
  <c r="BZ159" i="1" s="1"/>
  <c r="BX159" i="1"/>
  <c r="CB158" i="1"/>
  <c r="CC158" i="1" s="1"/>
  <c r="CA158" i="1"/>
  <c r="BX158" i="1"/>
  <c r="CB157" i="1"/>
  <c r="CC157" i="1" s="1"/>
  <c r="CA157" i="1"/>
  <c r="BX157" i="1"/>
  <c r="CB156" i="1"/>
  <c r="CC156" i="1" s="1"/>
  <c r="CA156" i="1"/>
  <c r="BX156" i="1"/>
  <c r="CB155" i="1"/>
  <c r="CA155" i="1"/>
  <c r="BY155" i="1"/>
  <c r="BZ155" i="1" s="1"/>
  <c r="BX155" i="1"/>
  <c r="CB154" i="1"/>
  <c r="CC154" i="1" s="1"/>
  <c r="CA154" i="1"/>
  <c r="BY154" i="1"/>
  <c r="BZ154" i="1" s="1"/>
  <c r="BX154" i="1"/>
  <c r="CB153" i="1"/>
  <c r="CA153" i="1"/>
  <c r="BY153" i="1"/>
  <c r="BX153" i="1"/>
  <c r="CB152" i="1"/>
  <c r="CC152" i="1" s="1"/>
  <c r="CA152" i="1"/>
  <c r="BY152" i="1"/>
  <c r="BX152" i="1"/>
  <c r="CB151" i="1"/>
  <c r="CA151" i="1"/>
  <c r="BY151" i="1"/>
  <c r="BZ151" i="1" s="1"/>
  <c r="BX151" i="1"/>
  <c r="CB150" i="1"/>
  <c r="CC150" i="1" s="1"/>
  <c r="CA150" i="1"/>
  <c r="BX150" i="1"/>
  <c r="CB149" i="1"/>
  <c r="CC149" i="1" s="1"/>
  <c r="CA149" i="1"/>
  <c r="BY149" i="1"/>
  <c r="BZ149" i="1" s="1"/>
  <c r="BX149" i="1"/>
  <c r="CB148" i="1"/>
  <c r="CC148" i="1" s="1"/>
  <c r="CA148" i="1"/>
  <c r="BY148" i="1"/>
  <c r="BZ148" i="1" s="1"/>
  <c r="BX148" i="1"/>
  <c r="CB147" i="1"/>
  <c r="CA147" i="1"/>
  <c r="BX147" i="1"/>
  <c r="CB146" i="1"/>
  <c r="CA146" i="1"/>
  <c r="BX146" i="1"/>
  <c r="CB145" i="1"/>
  <c r="CA145" i="1"/>
  <c r="BX145" i="1"/>
  <c r="CB144" i="1"/>
  <c r="CA144" i="1"/>
  <c r="BY144" i="1"/>
  <c r="BX144" i="1"/>
  <c r="CB143" i="1"/>
  <c r="CA143" i="1"/>
  <c r="BX143" i="1"/>
  <c r="CB142" i="1"/>
  <c r="CC142" i="1" s="1"/>
  <c r="CA142" i="1"/>
  <c r="BY142" i="1"/>
  <c r="BZ142" i="1" s="1"/>
  <c r="BX142" i="1"/>
  <c r="CB141" i="1"/>
  <c r="CC141" i="1" s="1"/>
  <c r="CA141" i="1"/>
  <c r="BY141" i="1"/>
  <c r="BZ141" i="1" s="1"/>
  <c r="BX141" i="1"/>
  <c r="CB140" i="1"/>
  <c r="CC140" i="1" s="1"/>
  <c r="CA140" i="1"/>
  <c r="BY140" i="1"/>
  <c r="BZ140" i="1" s="1"/>
  <c r="BX140" i="1"/>
  <c r="CB139" i="1"/>
  <c r="CA139" i="1"/>
  <c r="BY139" i="1"/>
  <c r="BZ139" i="1" s="1"/>
  <c r="BX139" i="1"/>
  <c r="CB138" i="1"/>
  <c r="CA138" i="1"/>
  <c r="BY138" i="1"/>
  <c r="BZ138" i="1" s="1"/>
  <c r="BX138" i="1"/>
  <c r="CB137" i="1"/>
  <c r="CA137" i="1"/>
  <c r="BY137" i="1"/>
  <c r="BX137" i="1"/>
  <c r="CB136" i="1"/>
  <c r="CA136" i="1"/>
  <c r="BX136" i="1"/>
  <c r="CB135" i="1"/>
  <c r="CA135" i="1"/>
  <c r="BY135" i="1"/>
  <c r="BZ135" i="1" s="1"/>
  <c r="BX135" i="1"/>
  <c r="CB134" i="1"/>
  <c r="CC134" i="1" s="1"/>
  <c r="CA134" i="1"/>
  <c r="BX134" i="1"/>
  <c r="CB133" i="1"/>
  <c r="CC133" i="1" s="1"/>
  <c r="CA133" i="1"/>
  <c r="BY133" i="1"/>
  <c r="BZ133" i="1" s="1"/>
  <c r="BX133" i="1"/>
  <c r="CB132" i="1"/>
  <c r="CC132" i="1" s="1"/>
  <c r="CA132" i="1"/>
  <c r="BX132" i="1"/>
  <c r="CB131" i="1"/>
  <c r="CA131" i="1"/>
  <c r="BY131" i="1"/>
  <c r="BZ131" i="1" s="1"/>
  <c r="BX131" i="1"/>
  <c r="CB130" i="1"/>
  <c r="CA130" i="1"/>
  <c r="BY130" i="1"/>
  <c r="BZ130" i="1" s="1"/>
  <c r="BX130" i="1"/>
  <c r="CB129" i="1"/>
  <c r="CA129" i="1"/>
  <c r="BY129" i="1"/>
  <c r="BX129" i="1"/>
  <c r="CB128" i="1"/>
  <c r="CA128" i="1"/>
  <c r="BY128" i="1"/>
  <c r="BX128" i="1"/>
  <c r="CB127" i="1"/>
  <c r="CA127" i="1"/>
  <c r="BY127" i="1"/>
  <c r="BZ127" i="1" s="1"/>
  <c r="BX127" i="1"/>
  <c r="CB126" i="1"/>
  <c r="CC126" i="1" s="1"/>
  <c r="CA126" i="1"/>
  <c r="BY126" i="1"/>
  <c r="BZ126" i="1" s="1"/>
  <c r="BX126" i="1"/>
  <c r="CB125" i="1"/>
  <c r="CC125" i="1" s="1"/>
  <c r="CA125" i="1"/>
  <c r="BY125" i="1"/>
  <c r="BZ125" i="1" s="1"/>
  <c r="BX125" i="1"/>
  <c r="CB124" i="1"/>
  <c r="CC124" i="1" s="1"/>
  <c r="CA124" i="1"/>
  <c r="BY124" i="1"/>
  <c r="BZ124" i="1" s="1"/>
  <c r="BX124" i="1"/>
  <c r="CB123" i="1"/>
  <c r="CA123" i="1"/>
  <c r="BY123" i="1"/>
  <c r="BZ123" i="1" s="1"/>
  <c r="BX123" i="1"/>
  <c r="CB122" i="1"/>
  <c r="CA122" i="1"/>
  <c r="BX122" i="1"/>
  <c r="CB121" i="1"/>
  <c r="CA121" i="1"/>
  <c r="BX121" i="1"/>
  <c r="CB120" i="1"/>
  <c r="CA120" i="1"/>
  <c r="BY120" i="1"/>
  <c r="BX120" i="1"/>
  <c r="CB119" i="1"/>
  <c r="CA119" i="1"/>
  <c r="BY119" i="1"/>
  <c r="BZ119" i="1" s="1"/>
  <c r="BX119" i="1"/>
  <c r="CB118" i="1"/>
  <c r="CC118" i="1" s="1"/>
  <c r="CA118" i="1"/>
  <c r="BY118" i="1"/>
  <c r="BZ118" i="1" s="1"/>
  <c r="BX118" i="1"/>
  <c r="CB117" i="1"/>
  <c r="CC117" i="1" s="1"/>
  <c r="CA117" i="1"/>
  <c r="BY117" i="1"/>
  <c r="BZ117" i="1" s="1"/>
  <c r="BX117" i="1"/>
  <c r="CB116" i="1"/>
  <c r="CC116" i="1" s="1"/>
  <c r="CA116" i="1"/>
  <c r="BY116" i="1"/>
  <c r="BZ116" i="1" s="1"/>
  <c r="BX116" i="1"/>
  <c r="CB115" i="1"/>
  <c r="CA115" i="1"/>
  <c r="BY115" i="1"/>
  <c r="BZ115" i="1" s="1"/>
  <c r="BX115" i="1"/>
  <c r="CB114" i="1"/>
  <c r="CA114" i="1"/>
  <c r="BY114" i="1"/>
  <c r="BZ114" i="1" s="1"/>
  <c r="BX114" i="1"/>
  <c r="CB113" i="1"/>
  <c r="CA113" i="1"/>
  <c r="BY113" i="1"/>
  <c r="BZ113" i="1" s="1"/>
  <c r="BX113" i="1"/>
  <c r="CB112" i="1"/>
  <c r="CA112" i="1"/>
  <c r="BY112" i="1"/>
  <c r="BX112" i="1"/>
  <c r="CB111" i="1"/>
  <c r="CA111" i="1"/>
  <c r="BY111" i="1"/>
  <c r="BZ111" i="1" s="1"/>
  <c r="BX111" i="1"/>
  <c r="CB110" i="1"/>
  <c r="CC110" i="1" s="1"/>
  <c r="CA110" i="1"/>
  <c r="BX110" i="1"/>
  <c r="CB109" i="1"/>
  <c r="CC109" i="1" s="1"/>
  <c r="CA109" i="1"/>
  <c r="BX109" i="1"/>
  <c r="CB108" i="1"/>
  <c r="CC108" i="1" s="1"/>
  <c r="CA108" i="1"/>
  <c r="BY108" i="1"/>
  <c r="BZ108" i="1" s="1"/>
  <c r="BX108" i="1"/>
  <c r="CB107" i="1"/>
  <c r="CA107" i="1"/>
  <c r="BX107" i="1"/>
  <c r="CB106" i="1"/>
  <c r="CA106" i="1"/>
  <c r="BY106" i="1"/>
  <c r="BZ106" i="1" s="1"/>
  <c r="BX106" i="1"/>
  <c r="CB105" i="1"/>
  <c r="CA105" i="1"/>
  <c r="BY105" i="1"/>
  <c r="BZ105" i="1" s="1"/>
  <c r="BX105" i="1"/>
  <c r="CB104" i="1"/>
  <c r="CA104" i="1"/>
  <c r="BY104" i="1"/>
  <c r="BX104" i="1"/>
  <c r="CB103" i="1"/>
  <c r="CA103" i="1"/>
  <c r="BY103" i="1"/>
  <c r="BX103" i="1"/>
  <c r="CB102" i="1"/>
  <c r="CC102" i="1" s="1"/>
  <c r="CA102" i="1"/>
  <c r="BY102" i="1"/>
  <c r="BZ102" i="1" s="1"/>
  <c r="BX102" i="1"/>
  <c r="CB101" i="1"/>
  <c r="CA101" i="1"/>
  <c r="BY101" i="1"/>
  <c r="BZ101" i="1" s="1"/>
  <c r="BX101" i="1"/>
  <c r="CB100" i="1"/>
  <c r="CA100" i="1"/>
  <c r="BY100" i="1"/>
  <c r="BX100" i="1"/>
  <c r="CB99" i="1"/>
  <c r="CC99" i="1" s="1"/>
  <c r="CA99" i="1"/>
  <c r="BY99" i="1"/>
  <c r="BZ99" i="1" s="1"/>
  <c r="BX99" i="1"/>
  <c r="CB98" i="1"/>
  <c r="CC98" i="1" s="1"/>
  <c r="CA98" i="1"/>
  <c r="BX98" i="1"/>
  <c r="CB97" i="1"/>
  <c r="CA97" i="1"/>
  <c r="BX97" i="1"/>
  <c r="CB96" i="1"/>
  <c r="CC96" i="1" s="1"/>
  <c r="CA96" i="1"/>
  <c r="BY96" i="1"/>
  <c r="BZ96" i="1" s="1"/>
  <c r="BX96" i="1"/>
  <c r="CB95" i="1"/>
  <c r="CC95" i="1" s="1"/>
  <c r="CA95" i="1"/>
  <c r="BX95" i="1"/>
  <c r="CB94" i="1"/>
  <c r="CC94" i="1" s="1"/>
  <c r="CA94" i="1"/>
  <c r="BY94" i="1"/>
  <c r="BZ94" i="1" s="1"/>
  <c r="BX94" i="1"/>
  <c r="CB93" i="1"/>
  <c r="CC93" i="1" s="1"/>
  <c r="CA93" i="1"/>
  <c r="BY93" i="1"/>
  <c r="BZ93" i="1" s="1"/>
  <c r="BX93" i="1"/>
  <c r="CB92" i="1"/>
  <c r="CA92" i="1"/>
  <c r="BY92" i="1"/>
  <c r="BX92" i="1"/>
  <c r="CB91" i="1"/>
  <c r="CA91" i="1"/>
  <c r="BY91" i="1"/>
  <c r="BX91" i="1"/>
  <c r="CB90" i="1"/>
  <c r="CC90" i="1" s="1"/>
  <c r="CA90" i="1"/>
  <c r="BY90" i="1"/>
  <c r="BZ90" i="1" s="1"/>
  <c r="BX90" i="1"/>
  <c r="CB89" i="1"/>
  <c r="CA89" i="1"/>
  <c r="BY89" i="1"/>
  <c r="BZ89" i="1" s="1"/>
  <c r="BX89" i="1"/>
  <c r="CB88" i="1"/>
  <c r="CA88" i="1"/>
  <c r="BY88" i="1"/>
  <c r="BX88" i="1"/>
  <c r="CB87" i="1"/>
  <c r="CC87" i="1" s="1"/>
  <c r="CA87" i="1"/>
  <c r="BY87" i="1"/>
  <c r="BZ87" i="1" s="1"/>
  <c r="BX87" i="1"/>
  <c r="CB86" i="1"/>
  <c r="CC86" i="1" s="1"/>
  <c r="CA86" i="1"/>
  <c r="BX86" i="1"/>
  <c r="CB85" i="1"/>
  <c r="CA85" i="1"/>
  <c r="BX85" i="1"/>
  <c r="CB84" i="1"/>
  <c r="CC84" i="1" s="1"/>
  <c r="CA84" i="1"/>
  <c r="BZ84" i="1"/>
  <c r="BY84" i="1"/>
  <c r="BX84" i="1"/>
  <c r="CB83" i="1"/>
  <c r="CC83" i="1" s="1"/>
  <c r="CA83" i="1"/>
  <c r="BY83" i="1"/>
  <c r="BZ83" i="1" s="1"/>
  <c r="BX83" i="1"/>
  <c r="CB82" i="1"/>
  <c r="CC82" i="1" s="1"/>
  <c r="CA82" i="1"/>
  <c r="BY82" i="1"/>
  <c r="BZ82" i="1" s="1"/>
  <c r="BX82" i="1"/>
  <c r="CB81" i="1"/>
  <c r="CC81" i="1" s="1"/>
  <c r="CA81" i="1"/>
  <c r="BY81" i="1"/>
  <c r="BZ81" i="1" s="1"/>
  <c r="BX81" i="1"/>
  <c r="CB80" i="1"/>
  <c r="CA80" i="1"/>
  <c r="BY80" i="1"/>
  <c r="BX80" i="1"/>
  <c r="CB79" i="1"/>
  <c r="CA79" i="1"/>
  <c r="BY79" i="1"/>
  <c r="BX79" i="1"/>
  <c r="CB78" i="1"/>
  <c r="CC78" i="1" s="1"/>
  <c r="CA78" i="1"/>
  <c r="BY78" i="1"/>
  <c r="BZ78" i="1" s="1"/>
  <c r="BX78" i="1"/>
  <c r="CB77" i="1"/>
  <c r="CA77" i="1"/>
  <c r="BY77" i="1"/>
  <c r="BZ77" i="1" s="1"/>
  <c r="BX77" i="1"/>
  <c r="CB76" i="1"/>
  <c r="CA76" i="1"/>
  <c r="BY76" i="1"/>
  <c r="BX76" i="1"/>
  <c r="CB75" i="1"/>
  <c r="CC75" i="1" s="1"/>
  <c r="CA75" i="1"/>
  <c r="BY75" i="1"/>
  <c r="BZ75" i="1" s="1"/>
  <c r="BX75" i="1"/>
  <c r="CB74" i="1"/>
  <c r="CC74" i="1" s="1"/>
  <c r="CA74" i="1"/>
  <c r="BX74" i="1"/>
  <c r="CB73" i="1"/>
  <c r="CA73" i="1"/>
  <c r="BX73" i="1"/>
  <c r="CB72" i="1"/>
  <c r="CC72" i="1" s="1"/>
  <c r="CA72" i="1"/>
  <c r="BY72" i="1"/>
  <c r="BZ72" i="1" s="1"/>
  <c r="BX72" i="1"/>
  <c r="CC71" i="1"/>
  <c r="CB71" i="1"/>
  <c r="CA71" i="1"/>
  <c r="BY71" i="1"/>
  <c r="BZ71" i="1" s="1"/>
  <c r="BX71" i="1"/>
  <c r="CB70" i="1"/>
  <c r="CA70" i="1"/>
  <c r="BY70" i="1"/>
  <c r="BZ70" i="1" s="1"/>
  <c r="BX70" i="1"/>
  <c r="CB69" i="1"/>
  <c r="CC69" i="1" s="1"/>
  <c r="CA69" i="1"/>
  <c r="BY69" i="1"/>
  <c r="BZ69" i="1" s="1"/>
  <c r="BX69" i="1"/>
  <c r="CB68" i="1"/>
  <c r="CC68" i="1" s="1"/>
  <c r="CA68" i="1"/>
  <c r="BY68" i="1"/>
  <c r="BZ68" i="1" s="1"/>
  <c r="BX68" i="1"/>
  <c r="CB67" i="1"/>
  <c r="CA67" i="1"/>
  <c r="CC67" i="1" s="1"/>
  <c r="BY67" i="1"/>
  <c r="BX67" i="1"/>
  <c r="CB66" i="1"/>
  <c r="CC66" i="1" s="1"/>
  <c r="CA66" i="1"/>
  <c r="BY66" i="1"/>
  <c r="BZ66" i="1" s="1"/>
  <c r="BX66" i="1"/>
  <c r="CC65" i="1"/>
  <c r="CB65" i="1"/>
  <c r="CA65" i="1"/>
  <c r="BX65" i="1"/>
  <c r="CB64" i="1"/>
  <c r="CC64" i="1" s="1"/>
  <c r="CA64" i="1"/>
  <c r="BY64" i="1"/>
  <c r="BZ64" i="1" s="1"/>
  <c r="BX64" i="1"/>
  <c r="CC63" i="1"/>
  <c r="CB63" i="1"/>
  <c r="CA63" i="1"/>
  <c r="BZ63" i="1"/>
  <c r="BY63" i="1"/>
  <c r="BX63" i="1"/>
  <c r="CB62" i="1"/>
  <c r="CC62" i="1" s="1"/>
  <c r="CA62" i="1"/>
  <c r="BY62" i="1"/>
  <c r="BZ62" i="1" s="1"/>
  <c r="BX62" i="1"/>
  <c r="CC61" i="1"/>
  <c r="CB61" i="1"/>
  <c r="CA61" i="1"/>
  <c r="BY61" i="1"/>
  <c r="BZ61" i="1" s="1"/>
  <c r="BX61" i="1"/>
  <c r="CB60" i="1"/>
  <c r="CC60" i="1" s="1"/>
  <c r="CA60" i="1"/>
  <c r="BY60" i="1"/>
  <c r="BZ60" i="1" s="1"/>
  <c r="BX60" i="1"/>
  <c r="CC59" i="1"/>
  <c r="CB59" i="1"/>
  <c r="CA59" i="1"/>
  <c r="BY59" i="1"/>
  <c r="BZ59" i="1" s="1"/>
  <c r="BX59" i="1"/>
  <c r="CB58" i="1"/>
  <c r="CC58" i="1" s="1"/>
  <c r="CA58" i="1"/>
  <c r="BY58" i="1"/>
  <c r="BZ58" i="1" s="1"/>
  <c r="BX58" i="1"/>
  <c r="CC57" i="1"/>
  <c r="CB57" i="1"/>
  <c r="CA57" i="1"/>
  <c r="BY57" i="1"/>
  <c r="BZ57" i="1" s="1"/>
  <c r="BX57" i="1"/>
  <c r="CB56" i="1"/>
  <c r="CC56" i="1" s="1"/>
  <c r="CA56" i="1"/>
  <c r="BY56" i="1"/>
  <c r="BZ56" i="1" s="1"/>
  <c r="BX56" i="1"/>
  <c r="CC55" i="1"/>
  <c r="CB55" i="1"/>
  <c r="CA55" i="1"/>
  <c r="BY55" i="1"/>
  <c r="BZ55" i="1" s="1"/>
  <c r="BX55" i="1"/>
  <c r="CB54" i="1"/>
  <c r="CC54" i="1" s="1"/>
  <c r="CA54" i="1"/>
  <c r="BY54" i="1"/>
  <c r="BZ54" i="1" s="1"/>
  <c r="BX54" i="1"/>
  <c r="CC53" i="1"/>
  <c r="CB53" i="1"/>
  <c r="CA53" i="1"/>
  <c r="BY53" i="1"/>
  <c r="BZ53" i="1" s="1"/>
  <c r="BX53" i="1"/>
  <c r="CB52" i="1"/>
  <c r="CC52" i="1" s="1"/>
  <c r="CA52" i="1"/>
  <c r="BY52" i="1"/>
  <c r="BZ52" i="1" s="1"/>
  <c r="BX52" i="1"/>
  <c r="CB51" i="1"/>
  <c r="CC51" i="1" s="1"/>
  <c r="CA51" i="1"/>
  <c r="BY51" i="1"/>
  <c r="BZ51" i="1" s="1"/>
  <c r="BX51" i="1"/>
  <c r="CB50" i="1"/>
  <c r="CC50" i="1" s="1"/>
  <c r="CA50" i="1"/>
  <c r="BY50" i="1"/>
  <c r="BZ50" i="1" s="1"/>
  <c r="BX50" i="1"/>
  <c r="CB49" i="1"/>
  <c r="CC49" i="1" s="1"/>
  <c r="CA49" i="1"/>
  <c r="BY49" i="1"/>
  <c r="BZ49" i="1" s="1"/>
  <c r="BX49" i="1"/>
  <c r="CB48" i="1"/>
  <c r="CC48" i="1" s="1"/>
  <c r="CA48" i="1"/>
  <c r="BY48" i="1"/>
  <c r="BZ48" i="1" s="1"/>
  <c r="BX48" i="1"/>
  <c r="CB47" i="1"/>
  <c r="CC47" i="1" s="1"/>
  <c r="CA47" i="1"/>
  <c r="BY47" i="1"/>
  <c r="BZ47" i="1" s="1"/>
  <c r="BX47" i="1"/>
  <c r="CB46" i="1"/>
  <c r="CC46" i="1" s="1"/>
  <c r="CA46" i="1"/>
  <c r="BY46" i="1"/>
  <c r="BZ46" i="1" s="1"/>
  <c r="BX46" i="1"/>
  <c r="CB45" i="1"/>
  <c r="CC45" i="1" s="1"/>
  <c r="CA45" i="1"/>
  <c r="BZ45" i="1"/>
  <c r="BY45" i="1"/>
  <c r="BX45" i="1"/>
  <c r="CB44" i="1"/>
  <c r="CC44" i="1" s="1"/>
  <c r="CA44" i="1"/>
  <c r="BY44" i="1"/>
  <c r="BZ44" i="1" s="1"/>
  <c r="BX44" i="1"/>
  <c r="CB43" i="1"/>
  <c r="CC43" i="1" s="1"/>
  <c r="CA43" i="1"/>
  <c r="BY43" i="1"/>
  <c r="BZ43" i="1" s="1"/>
  <c r="BX43" i="1"/>
  <c r="CB42" i="1"/>
  <c r="CC42" i="1" s="1"/>
  <c r="CA42" i="1"/>
  <c r="BY42" i="1"/>
  <c r="BZ42" i="1" s="1"/>
  <c r="BX42" i="1"/>
  <c r="CB41" i="1"/>
  <c r="CC41" i="1" s="1"/>
  <c r="CA41" i="1"/>
  <c r="BY41" i="1"/>
  <c r="BZ41" i="1" s="1"/>
  <c r="BX41" i="1"/>
  <c r="CB40" i="1"/>
  <c r="CC40" i="1" s="1"/>
  <c r="CA40" i="1"/>
  <c r="BY40" i="1"/>
  <c r="BZ40" i="1" s="1"/>
  <c r="BX40" i="1"/>
  <c r="CB39" i="1"/>
  <c r="CC39" i="1" s="1"/>
  <c r="CA39" i="1"/>
  <c r="BY39" i="1"/>
  <c r="BZ39" i="1" s="1"/>
  <c r="BX39" i="1"/>
  <c r="CB38" i="1"/>
  <c r="CC38" i="1" s="1"/>
  <c r="CA38" i="1"/>
  <c r="BY38" i="1"/>
  <c r="BZ38" i="1" s="1"/>
  <c r="BX38" i="1"/>
  <c r="CB37" i="1"/>
  <c r="CC37" i="1" s="1"/>
  <c r="CA37" i="1"/>
  <c r="BZ37" i="1"/>
  <c r="BY37" i="1"/>
  <c r="BX37" i="1"/>
  <c r="CB36" i="1"/>
  <c r="CC36" i="1" s="1"/>
  <c r="CA36" i="1"/>
  <c r="BY36" i="1"/>
  <c r="BZ36" i="1" s="1"/>
  <c r="BX36" i="1"/>
  <c r="CB35" i="1"/>
  <c r="CC35" i="1" s="1"/>
  <c r="CA35" i="1"/>
  <c r="BY35" i="1"/>
  <c r="BZ35" i="1" s="1"/>
  <c r="BX35" i="1"/>
  <c r="CB34" i="1"/>
  <c r="CC34" i="1" s="1"/>
  <c r="CA34" i="1"/>
  <c r="BY34" i="1"/>
  <c r="BZ34" i="1" s="1"/>
  <c r="BX34" i="1"/>
  <c r="CB33" i="1"/>
  <c r="CC33" i="1" s="1"/>
  <c r="CA33" i="1"/>
  <c r="BZ33" i="1"/>
  <c r="BY33" i="1"/>
  <c r="BX33" i="1"/>
  <c r="CB32" i="1"/>
  <c r="CC32" i="1" s="1"/>
  <c r="CA32" i="1"/>
  <c r="BY32" i="1"/>
  <c r="BZ32" i="1" s="1"/>
  <c r="BX32" i="1"/>
  <c r="CB31" i="1"/>
  <c r="CC31" i="1" s="1"/>
  <c r="CA31" i="1"/>
  <c r="BY31" i="1"/>
  <c r="BZ31" i="1" s="1"/>
  <c r="BX31" i="1"/>
  <c r="CB30" i="1"/>
  <c r="CC30" i="1" s="1"/>
  <c r="CA30" i="1"/>
  <c r="BY30" i="1"/>
  <c r="BZ30" i="1" s="1"/>
  <c r="BX30" i="1"/>
  <c r="CB29" i="1"/>
  <c r="CC29" i="1" s="1"/>
  <c r="CA29" i="1"/>
  <c r="BY29" i="1"/>
  <c r="BZ29" i="1" s="1"/>
  <c r="BX29" i="1"/>
  <c r="CB28" i="1"/>
  <c r="CC28" i="1" s="1"/>
  <c r="CA28" i="1"/>
  <c r="BY28" i="1"/>
  <c r="BZ28" i="1" s="1"/>
  <c r="BX28" i="1"/>
  <c r="CB27" i="1"/>
  <c r="CC27" i="1" s="1"/>
  <c r="CA27" i="1"/>
  <c r="BY27" i="1"/>
  <c r="BZ27" i="1" s="1"/>
  <c r="BX27" i="1"/>
  <c r="CB26" i="1"/>
  <c r="CC26" i="1" s="1"/>
  <c r="CA26" i="1"/>
  <c r="BY26" i="1"/>
  <c r="BZ26" i="1" s="1"/>
  <c r="BX26" i="1"/>
  <c r="CB25" i="1"/>
  <c r="CC25" i="1" s="1"/>
  <c r="CA25" i="1"/>
  <c r="BY25" i="1"/>
  <c r="BZ25" i="1" s="1"/>
  <c r="BX25" i="1"/>
  <c r="CB24" i="1"/>
  <c r="CC24" i="1" s="1"/>
  <c r="CA24" i="1"/>
  <c r="BY24" i="1"/>
  <c r="BZ24" i="1" s="1"/>
  <c r="BX24" i="1"/>
  <c r="CB23" i="1"/>
  <c r="CC23" i="1" s="1"/>
  <c r="CA23" i="1"/>
  <c r="BZ23" i="1"/>
  <c r="BY23" i="1"/>
  <c r="BX23" i="1"/>
  <c r="CB22" i="1"/>
  <c r="CC22" i="1" s="1"/>
  <c r="CA22" i="1"/>
  <c r="BY22" i="1"/>
  <c r="BZ22" i="1" s="1"/>
  <c r="BX22" i="1"/>
  <c r="CB21" i="1"/>
  <c r="CC21" i="1" s="1"/>
  <c r="CA21" i="1"/>
  <c r="BY21" i="1"/>
  <c r="BZ21" i="1" s="1"/>
  <c r="BX21" i="1"/>
  <c r="CB20" i="1"/>
  <c r="CC20" i="1" s="1"/>
  <c r="CA20" i="1"/>
  <c r="BY20" i="1"/>
  <c r="BZ20" i="1" s="1"/>
  <c r="BX20" i="1"/>
  <c r="CB19" i="1"/>
  <c r="CC19" i="1" s="1"/>
  <c r="CA19" i="1"/>
  <c r="BY19" i="1"/>
  <c r="BZ19" i="1" s="1"/>
  <c r="BX19" i="1"/>
  <c r="CB18" i="1"/>
  <c r="CC18" i="1" s="1"/>
  <c r="CA18" i="1"/>
  <c r="BY18" i="1"/>
  <c r="BZ18" i="1" s="1"/>
  <c r="BX18" i="1"/>
  <c r="CB17" i="1"/>
  <c r="CC17" i="1" s="1"/>
  <c r="CA17" i="1"/>
  <c r="BY17" i="1"/>
  <c r="BZ17" i="1" s="1"/>
  <c r="BX17" i="1"/>
  <c r="CB16" i="1"/>
  <c r="CC16" i="1" s="1"/>
  <c r="CA16" i="1"/>
  <c r="BY16" i="1"/>
  <c r="BZ16" i="1" s="1"/>
  <c r="BX16" i="1"/>
  <c r="CB15" i="1"/>
  <c r="CC15" i="1" s="1"/>
  <c r="CA15" i="1"/>
  <c r="BZ15" i="1"/>
  <c r="BY15" i="1"/>
  <c r="BX15" i="1"/>
  <c r="CB14" i="1"/>
  <c r="CC14" i="1" s="1"/>
  <c r="CA14" i="1"/>
  <c r="BX14" i="1"/>
  <c r="CB13" i="1"/>
  <c r="CC13" i="1" s="1"/>
  <c r="CA13" i="1"/>
  <c r="BX13" i="1"/>
  <c r="CB12" i="1"/>
  <c r="CC12" i="1" s="1"/>
  <c r="CA12" i="1"/>
  <c r="BX12" i="1"/>
  <c r="CB11" i="1"/>
  <c r="CC11" i="1" s="1"/>
  <c r="CA11" i="1"/>
  <c r="BY11" i="1"/>
  <c r="BZ11" i="1" s="1"/>
  <c r="BX11" i="1"/>
  <c r="CB10" i="1"/>
  <c r="CC10" i="1" s="1"/>
  <c r="CA10" i="1"/>
  <c r="BY10" i="1"/>
  <c r="BZ10" i="1" s="1"/>
  <c r="BX10" i="1"/>
  <c r="CB9" i="1"/>
  <c r="CC9" i="1" s="1"/>
  <c r="CA9" i="1"/>
  <c r="BY9" i="1"/>
  <c r="BZ9" i="1" s="1"/>
  <c r="BX9" i="1"/>
  <c r="CB8" i="1"/>
  <c r="CC8" i="1" s="1"/>
  <c r="CA8" i="1"/>
  <c r="BY8" i="1"/>
  <c r="BZ8" i="1" s="1"/>
  <c r="BX8" i="1"/>
  <c r="CB7" i="1"/>
  <c r="CC7" i="1" s="1"/>
  <c r="CA7" i="1"/>
  <c r="BY7" i="1"/>
  <c r="BZ7" i="1" s="1"/>
  <c r="BX7" i="1"/>
  <c r="CB6" i="1"/>
  <c r="CC6" i="1" s="1"/>
  <c r="CA6" i="1"/>
  <c r="BY6" i="1"/>
  <c r="BZ6" i="1" s="1"/>
  <c r="BX6" i="1"/>
  <c r="CB5" i="1"/>
  <c r="CC5" i="1" s="1"/>
  <c r="CA5" i="1"/>
  <c r="BY5" i="1"/>
  <c r="BZ5" i="1" s="1"/>
  <c r="BX5" i="1"/>
  <c r="CB4" i="1"/>
  <c r="CC4" i="1" s="1"/>
  <c r="CA4" i="1"/>
  <c r="BY4" i="1"/>
  <c r="BZ4" i="1" s="1"/>
  <c r="BX4" i="1"/>
  <c r="CB3" i="1"/>
  <c r="CC3" i="1" s="1"/>
  <c r="CA3" i="1"/>
  <c r="BY3" i="1"/>
  <c r="BZ3" i="1" s="1"/>
  <c r="BX3" i="1"/>
  <c r="CB2" i="1"/>
  <c r="CC2" i="1" s="1"/>
  <c r="CA2" i="1"/>
  <c r="BY2" i="1"/>
  <c r="BZ2" i="1" s="1"/>
  <c r="BX2" i="1"/>
  <c r="BV234" i="1"/>
  <c r="BU234" i="1"/>
  <c r="BT234" i="1"/>
  <c r="BR234" i="1"/>
  <c r="BQ234" i="1"/>
  <c r="BU233" i="1"/>
  <c r="BV233" i="1" s="1"/>
  <c r="BT233" i="1"/>
  <c r="BR233" i="1"/>
  <c r="BQ233" i="1"/>
  <c r="BV232" i="1"/>
  <c r="BU232" i="1"/>
  <c r="BT232" i="1"/>
  <c r="BR232" i="1"/>
  <c r="BQ232" i="1"/>
  <c r="BU231" i="1"/>
  <c r="BV231" i="1" s="1"/>
  <c r="BT231" i="1"/>
  <c r="BR231" i="1"/>
  <c r="BQ231" i="1"/>
  <c r="BV230" i="1"/>
  <c r="BU230" i="1"/>
  <c r="BT230" i="1"/>
  <c r="BQ230" i="1"/>
  <c r="BU229" i="1"/>
  <c r="BV229" i="1" s="1"/>
  <c r="BT229" i="1"/>
  <c r="BQ229" i="1"/>
  <c r="BV228" i="1"/>
  <c r="BU228" i="1"/>
  <c r="BT228" i="1"/>
  <c r="BR228" i="1"/>
  <c r="BQ228" i="1"/>
  <c r="BU227" i="1"/>
  <c r="BV227" i="1" s="1"/>
  <c r="BT227" i="1"/>
  <c r="BR227" i="1"/>
  <c r="BS227" i="1" s="1"/>
  <c r="BQ227" i="1"/>
  <c r="BV226" i="1"/>
  <c r="BU226" i="1"/>
  <c r="BT226" i="1"/>
  <c r="BR226" i="1"/>
  <c r="BQ226" i="1"/>
  <c r="BU225" i="1"/>
  <c r="BV225" i="1" s="1"/>
  <c r="BT225" i="1"/>
  <c r="BR225" i="1"/>
  <c r="BQ225" i="1"/>
  <c r="BV224" i="1"/>
  <c r="BU224" i="1"/>
  <c r="BT224" i="1"/>
  <c r="BR224" i="1"/>
  <c r="BQ224" i="1"/>
  <c r="BU223" i="1"/>
  <c r="BV223" i="1" s="1"/>
  <c r="BT223" i="1"/>
  <c r="BR223" i="1"/>
  <c r="BQ223" i="1"/>
  <c r="BV222" i="1"/>
  <c r="BU222" i="1"/>
  <c r="BT222" i="1"/>
  <c r="BQ222" i="1"/>
  <c r="BU221" i="1"/>
  <c r="BV221" i="1" s="1"/>
  <c r="BT221" i="1"/>
  <c r="BR221" i="1"/>
  <c r="BS221" i="1" s="1"/>
  <c r="BQ221" i="1"/>
  <c r="BV220" i="1"/>
  <c r="BU220" i="1"/>
  <c r="BT220" i="1"/>
  <c r="BR220" i="1"/>
  <c r="BQ220" i="1"/>
  <c r="BU219" i="1"/>
  <c r="BV219" i="1" s="1"/>
  <c r="BT219" i="1"/>
  <c r="BR219" i="1"/>
  <c r="BS219" i="1" s="1"/>
  <c r="BQ219" i="1"/>
  <c r="BV218" i="1"/>
  <c r="BU218" i="1"/>
  <c r="BT218" i="1"/>
  <c r="BQ218" i="1"/>
  <c r="BU217" i="1"/>
  <c r="BV217" i="1" s="1"/>
  <c r="BT217" i="1"/>
  <c r="BQ217" i="1"/>
  <c r="BV216" i="1"/>
  <c r="BU216" i="1"/>
  <c r="BT216" i="1"/>
  <c r="BR216" i="1"/>
  <c r="BQ216" i="1"/>
  <c r="BU215" i="1"/>
  <c r="BV215" i="1" s="1"/>
  <c r="BT215" i="1"/>
  <c r="BR215" i="1"/>
  <c r="BQ215" i="1"/>
  <c r="BV214" i="1"/>
  <c r="BU214" i="1"/>
  <c r="BT214" i="1"/>
  <c r="BQ214" i="1"/>
  <c r="BU213" i="1"/>
  <c r="BV213" i="1" s="1"/>
  <c r="BT213" i="1"/>
  <c r="BR213" i="1"/>
  <c r="BS213" i="1" s="1"/>
  <c r="BQ213" i="1"/>
  <c r="BV212" i="1"/>
  <c r="BU212" i="1"/>
  <c r="BT212" i="1"/>
  <c r="BR212" i="1"/>
  <c r="BQ212" i="1"/>
  <c r="BU211" i="1"/>
  <c r="BV211" i="1" s="1"/>
  <c r="BT211" i="1"/>
  <c r="BR211" i="1"/>
  <c r="BS211" i="1" s="1"/>
  <c r="BQ211" i="1"/>
  <c r="BV210" i="1"/>
  <c r="BU210" i="1"/>
  <c r="BT210" i="1"/>
  <c r="BR210" i="1"/>
  <c r="BQ210" i="1"/>
  <c r="BU209" i="1"/>
  <c r="BV209" i="1" s="1"/>
  <c r="BT209" i="1"/>
  <c r="BR209" i="1"/>
  <c r="BQ209" i="1"/>
  <c r="BV208" i="1"/>
  <c r="BU208" i="1"/>
  <c r="BT208" i="1"/>
  <c r="BR208" i="1"/>
  <c r="BQ208" i="1"/>
  <c r="BU207" i="1"/>
  <c r="BV207" i="1" s="1"/>
  <c r="BT207" i="1"/>
  <c r="BR207" i="1"/>
  <c r="BQ207" i="1"/>
  <c r="BV206" i="1"/>
  <c r="BU206" i="1"/>
  <c r="BT206" i="1"/>
  <c r="BQ206" i="1"/>
  <c r="BU205" i="1"/>
  <c r="BV205" i="1" s="1"/>
  <c r="BT205" i="1"/>
  <c r="BQ205" i="1"/>
  <c r="BV204" i="1"/>
  <c r="BU204" i="1"/>
  <c r="BT204" i="1"/>
  <c r="BR204" i="1"/>
  <c r="BQ204" i="1"/>
  <c r="BU203" i="1"/>
  <c r="BV203" i="1" s="1"/>
  <c r="BT203" i="1"/>
  <c r="BR203" i="1"/>
  <c r="BS203" i="1" s="1"/>
  <c r="BQ203" i="1"/>
  <c r="BV202" i="1"/>
  <c r="BU202" i="1"/>
  <c r="BT202" i="1"/>
  <c r="BR202" i="1"/>
  <c r="BQ202" i="1"/>
  <c r="BU201" i="1"/>
  <c r="BV201" i="1" s="1"/>
  <c r="BT201" i="1"/>
  <c r="BR201" i="1"/>
  <c r="BQ201" i="1"/>
  <c r="BV200" i="1"/>
  <c r="BU200" i="1"/>
  <c r="BT200" i="1"/>
  <c r="BR200" i="1"/>
  <c r="BQ200" i="1"/>
  <c r="BU199" i="1"/>
  <c r="BV199" i="1" s="1"/>
  <c r="BT199" i="1"/>
  <c r="BR199" i="1"/>
  <c r="BQ199" i="1"/>
  <c r="BV198" i="1"/>
  <c r="BU198" i="1"/>
  <c r="BT198" i="1"/>
  <c r="BQ198" i="1"/>
  <c r="BU197" i="1"/>
  <c r="BV197" i="1" s="1"/>
  <c r="BT197" i="1"/>
  <c r="BR197" i="1"/>
  <c r="BS197" i="1" s="1"/>
  <c r="BQ197" i="1"/>
  <c r="BV196" i="1"/>
  <c r="BU196" i="1"/>
  <c r="BT196" i="1"/>
  <c r="BR196" i="1"/>
  <c r="BQ196" i="1"/>
  <c r="BU195" i="1"/>
  <c r="BV195" i="1" s="1"/>
  <c r="BT195" i="1"/>
  <c r="BR195" i="1"/>
  <c r="BS195" i="1" s="1"/>
  <c r="BQ195" i="1"/>
  <c r="BV194" i="1"/>
  <c r="BU194" i="1"/>
  <c r="BT194" i="1"/>
  <c r="BQ194" i="1"/>
  <c r="BU193" i="1"/>
  <c r="BV193" i="1" s="1"/>
  <c r="BT193" i="1"/>
  <c r="BQ193" i="1"/>
  <c r="BV192" i="1"/>
  <c r="BU192" i="1"/>
  <c r="BT192" i="1"/>
  <c r="BR192" i="1"/>
  <c r="BQ192" i="1"/>
  <c r="BU191" i="1"/>
  <c r="BV191" i="1" s="1"/>
  <c r="BT191" i="1"/>
  <c r="BR191" i="1"/>
  <c r="BQ191" i="1"/>
  <c r="BV190" i="1"/>
  <c r="BU190" i="1"/>
  <c r="BT190" i="1"/>
  <c r="BQ190" i="1"/>
  <c r="BU189" i="1"/>
  <c r="BV189" i="1" s="1"/>
  <c r="BT189" i="1"/>
  <c r="BR189" i="1"/>
  <c r="BS189" i="1" s="1"/>
  <c r="BQ189" i="1"/>
  <c r="BV188" i="1"/>
  <c r="BU188" i="1"/>
  <c r="BT188" i="1"/>
  <c r="BR188" i="1"/>
  <c r="BQ188" i="1"/>
  <c r="BU187" i="1"/>
  <c r="BV187" i="1" s="1"/>
  <c r="BT187" i="1"/>
  <c r="BR187" i="1"/>
  <c r="BS187" i="1" s="1"/>
  <c r="BQ187" i="1"/>
  <c r="BV186" i="1"/>
  <c r="BU186" i="1"/>
  <c r="BT186" i="1"/>
  <c r="BR186" i="1"/>
  <c r="BQ186" i="1"/>
  <c r="BU185" i="1"/>
  <c r="BV185" i="1" s="1"/>
  <c r="BT185" i="1"/>
  <c r="BR185" i="1"/>
  <c r="BQ185" i="1"/>
  <c r="BV184" i="1"/>
  <c r="BU184" i="1"/>
  <c r="BT184" i="1"/>
  <c r="BR184" i="1"/>
  <c r="BQ184" i="1"/>
  <c r="BU183" i="1"/>
  <c r="BV183" i="1" s="1"/>
  <c r="BT183" i="1"/>
  <c r="BR183" i="1"/>
  <c r="BQ183" i="1"/>
  <c r="BV182" i="1"/>
  <c r="BU182" i="1"/>
  <c r="BT182" i="1"/>
  <c r="BQ182" i="1"/>
  <c r="BU181" i="1"/>
  <c r="BV181" i="1" s="1"/>
  <c r="BT181" i="1"/>
  <c r="BQ181" i="1"/>
  <c r="BV180" i="1"/>
  <c r="BU180" i="1"/>
  <c r="BT180" i="1"/>
  <c r="BR180" i="1"/>
  <c r="BQ180" i="1"/>
  <c r="BU179" i="1"/>
  <c r="BV179" i="1" s="1"/>
  <c r="BT179" i="1"/>
  <c r="BR179" i="1"/>
  <c r="BS179" i="1" s="1"/>
  <c r="BQ179" i="1"/>
  <c r="BV178" i="1"/>
  <c r="BU178" i="1"/>
  <c r="BT178" i="1"/>
  <c r="BR178" i="1"/>
  <c r="BQ178" i="1"/>
  <c r="BU177" i="1"/>
  <c r="BV177" i="1" s="1"/>
  <c r="BT177" i="1"/>
  <c r="BR177" i="1"/>
  <c r="BQ177" i="1"/>
  <c r="BV176" i="1"/>
  <c r="BU176" i="1"/>
  <c r="BT176" i="1"/>
  <c r="BR176" i="1"/>
  <c r="BQ176" i="1"/>
  <c r="BU175" i="1"/>
  <c r="BV175" i="1" s="1"/>
  <c r="BT175" i="1"/>
  <c r="BR175" i="1"/>
  <c r="BQ175" i="1"/>
  <c r="BV174" i="1"/>
  <c r="BU174" i="1"/>
  <c r="BT174" i="1"/>
  <c r="BQ174" i="1"/>
  <c r="BU173" i="1"/>
  <c r="BV173" i="1" s="1"/>
  <c r="BT173" i="1"/>
  <c r="BR173" i="1"/>
  <c r="BS173" i="1" s="1"/>
  <c r="BQ173" i="1"/>
  <c r="BV172" i="1"/>
  <c r="BU172" i="1"/>
  <c r="BT172" i="1"/>
  <c r="BR172" i="1"/>
  <c r="BQ172" i="1"/>
  <c r="BU171" i="1"/>
  <c r="BV171" i="1" s="1"/>
  <c r="BT171" i="1"/>
  <c r="BR171" i="1"/>
  <c r="BS171" i="1" s="1"/>
  <c r="BQ171" i="1"/>
  <c r="BV170" i="1"/>
  <c r="BU170" i="1"/>
  <c r="BT170" i="1"/>
  <c r="BQ170" i="1"/>
  <c r="BU169" i="1"/>
  <c r="BV169" i="1" s="1"/>
  <c r="BT169" i="1"/>
  <c r="BQ169" i="1"/>
  <c r="BV168" i="1"/>
  <c r="BU168" i="1"/>
  <c r="BT168" i="1"/>
  <c r="BR168" i="1"/>
  <c r="BQ168" i="1"/>
  <c r="BU167" i="1"/>
  <c r="BV167" i="1" s="1"/>
  <c r="BT167" i="1"/>
  <c r="BR167" i="1"/>
  <c r="BQ167" i="1"/>
  <c r="BV166" i="1"/>
  <c r="BU166" i="1"/>
  <c r="BT166" i="1"/>
  <c r="BQ166" i="1"/>
  <c r="BU165" i="1"/>
  <c r="BV165" i="1" s="1"/>
  <c r="BT165" i="1"/>
  <c r="BR165" i="1"/>
  <c r="BS165" i="1" s="1"/>
  <c r="BQ165" i="1"/>
  <c r="BV164" i="1"/>
  <c r="BU164" i="1"/>
  <c r="BT164" i="1"/>
  <c r="BR164" i="1"/>
  <c r="BQ164" i="1"/>
  <c r="BU163" i="1"/>
  <c r="BV163" i="1" s="1"/>
  <c r="BT163" i="1"/>
  <c r="BR163" i="1"/>
  <c r="BS163" i="1" s="1"/>
  <c r="BQ163" i="1"/>
  <c r="BV162" i="1"/>
  <c r="BU162" i="1"/>
  <c r="BT162" i="1"/>
  <c r="BR162" i="1"/>
  <c r="BQ162" i="1"/>
  <c r="BU161" i="1"/>
  <c r="BV161" i="1" s="1"/>
  <c r="BT161" i="1"/>
  <c r="BR161" i="1"/>
  <c r="BQ161" i="1"/>
  <c r="BV160" i="1"/>
  <c r="BU160" i="1"/>
  <c r="BT160" i="1"/>
  <c r="BR160" i="1"/>
  <c r="BQ160" i="1"/>
  <c r="BU159" i="1"/>
  <c r="BV159" i="1" s="1"/>
  <c r="BT159" i="1"/>
  <c r="BR159" i="1"/>
  <c r="BQ159" i="1"/>
  <c r="BV158" i="1"/>
  <c r="BU158" i="1"/>
  <c r="BT158" i="1"/>
  <c r="BQ158" i="1"/>
  <c r="BU157" i="1"/>
  <c r="BV157" i="1" s="1"/>
  <c r="BT157" i="1"/>
  <c r="BQ157" i="1"/>
  <c r="BV156" i="1"/>
  <c r="BU156" i="1"/>
  <c r="BT156" i="1"/>
  <c r="BR156" i="1"/>
  <c r="BQ156" i="1"/>
  <c r="BU155" i="1"/>
  <c r="BV155" i="1" s="1"/>
  <c r="BT155" i="1"/>
  <c r="BR155" i="1"/>
  <c r="BS155" i="1" s="1"/>
  <c r="BQ155" i="1"/>
  <c r="BV154" i="1"/>
  <c r="BU154" i="1"/>
  <c r="BT154" i="1"/>
  <c r="BR154" i="1"/>
  <c r="BQ154" i="1"/>
  <c r="BU153" i="1"/>
  <c r="BV153" i="1" s="1"/>
  <c r="BT153" i="1"/>
  <c r="BR153" i="1"/>
  <c r="BQ153" i="1"/>
  <c r="BV152" i="1"/>
  <c r="BU152" i="1"/>
  <c r="BT152" i="1"/>
  <c r="BR152" i="1"/>
  <c r="BQ152" i="1"/>
  <c r="BU151" i="1"/>
  <c r="BT151" i="1"/>
  <c r="BR151" i="1"/>
  <c r="BQ151" i="1"/>
  <c r="BV150" i="1"/>
  <c r="BU150" i="1"/>
  <c r="BT150" i="1"/>
  <c r="BQ150" i="1"/>
  <c r="BU149" i="1"/>
  <c r="BV149" i="1" s="1"/>
  <c r="BT149" i="1"/>
  <c r="BR149" i="1"/>
  <c r="BS149" i="1" s="1"/>
  <c r="BQ149" i="1"/>
  <c r="BV148" i="1"/>
  <c r="BU148" i="1"/>
  <c r="BT148" i="1"/>
  <c r="BR148" i="1"/>
  <c r="BQ148" i="1"/>
  <c r="BU147" i="1"/>
  <c r="BV147" i="1" s="1"/>
  <c r="BT147" i="1"/>
  <c r="BR147" i="1"/>
  <c r="BS147" i="1" s="1"/>
  <c r="BQ147" i="1"/>
  <c r="BV146" i="1"/>
  <c r="BU146" i="1"/>
  <c r="BT146" i="1"/>
  <c r="BQ146" i="1"/>
  <c r="BU145" i="1"/>
  <c r="BV145" i="1" s="1"/>
  <c r="BT145" i="1"/>
  <c r="BQ145" i="1"/>
  <c r="BV144" i="1"/>
  <c r="BU144" i="1"/>
  <c r="BT144" i="1"/>
  <c r="BR144" i="1"/>
  <c r="BQ144" i="1"/>
  <c r="BU143" i="1"/>
  <c r="BT143" i="1"/>
  <c r="BR143" i="1"/>
  <c r="BQ143" i="1"/>
  <c r="BV142" i="1"/>
  <c r="BU142" i="1"/>
  <c r="BT142" i="1"/>
  <c r="BQ142" i="1"/>
  <c r="BU141" i="1"/>
  <c r="BV141" i="1" s="1"/>
  <c r="BT141" i="1"/>
  <c r="BR141" i="1"/>
  <c r="BS141" i="1" s="1"/>
  <c r="BQ141" i="1"/>
  <c r="BV140" i="1"/>
  <c r="BU140" i="1"/>
  <c r="BT140" i="1"/>
  <c r="BR140" i="1"/>
  <c r="BQ140" i="1"/>
  <c r="BU139" i="1"/>
  <c r="BV139" i="1" s="1"/>
  <c r="BT139" i="1"/>
  <c r="BR139" i="1"/>
  <c r="BS139" i="1" s="1"/>
  <c r="BQ139" i="1"/>
  <c r="BV138" i="1"/>
  <c r="BU138" i="1"/>
  <c r="BT138" i="1"/>
  <c r="BR138" i="1"/>
  <c r="BQ138" i="1"/>
  <c r="BU137" i="1"/>
  <c r="BV137" i="1" s="1"/>
  <c r="BT137" i="1"/>
  <c r="BR137" i="1"/>
  <c r="BQ137" i="1"/>
  <c r="BU136" i="1"/>
  <c r="BV136" i="1" s="1"/>
  <c r="BT136" i="1"/>
  <c r="BR136" i="1"/>
  <c r="BQ136" i="1"/>
  <c r="BU135" i="1"/>
  <c r="BT135" i="1"/>
  <c r="BR135" i="1"/>
  <c r="BQ135" i="1"/>
  <c r="BU134" i="1"/>
  <c r="BV134" i="1" s="1"/>
  <c r="BT134" i="1"/>
  <c r="BQ134" i="1"/>
  <c r="BU133" i="1"/>
  <c r="BV133" i="1" s="1"/>
  <c r="BT133" i="1"/>
  <c r="BQ133" i="1"/>
  <c r="BU132" i="1"/>
  <c r="BV132" i="1" s="1"/>
  <c r="BT132" i="1"/>
  <c r="BR132" i="1"/>
  <c r="BQ132" i="1"/>
  <c r="BU131" i="1"/>
  <c r="BV131" i="1" s="1"/>
  <c r="BT131" i="1"/>
  <c r="BR131" i="1"/>
  <c r="BS131" i="1" s="1"/>
  <c r="BQ131" i="1"/>
  <c r="BU130" i="1"/>
  <c r="BV130" i="1" s="1"/>
  <c r="BT130" i="1"/>
  <c r="BR130" i="1"/>
  <c r="BQ130" i="1"/>
  <c r="BU129" i="1"/>
  <c r="BV129" i="1" s="1"/>
  <c r="BT129" i="1"/>
  <c r="BR129" i="1"/>
  <c r="BQ129" i="1"/>
  <c r="BU128" i="1"/>
  <c r="BV128" i="1" s="1"/>
  <c r="BT128" i="1"/>
  <c r="BR128" i="1"/>
  <c r="BQ128" i="1"/>
  <c r="BU127" i="1"/>
  <c r="BT127" i="1"/>
  <c r="BR127" i="1"/>
  <c r="BS127" i="1" s="1"/>
  <c r="BQ127" i="1"/>
  <c r="BU126" i="1"/>
  <c r="BV126" i="1" s="1"/>
  <c r="BT126" i="1"/>
  <c r="BR126" i="1"/>
  <c r="BQ126" i="1"/>
  <c r="BU125" i="1"/>
  <c r="BV125" i="1" s="1"/>
  <c r="BT125" i="1"/>
  <c r="BR125" i="1"/>
  <c r="BS125" i="1" s="1"/>
  <c r="BQ125" i="1"/>
  <c r="BU124" i="1"/>
  <c r="BV124" i="1" s="1"/>
  <c r="BT124" i="1"/>
  <c r="BR124" i="1"/>
  <c r="BQ124" i="1"/>
  <c r="BU123" i="1"/>
  <c r="BV123" i="1" s="1"/>
  <c r="BT123" i="1"/>
  <c r="BR123" i="1"/>
  <c r="BS123" i="1" s="1"/>
  <c r="BQ123" i="1"/>
  <c r="BU122" i="1"/>
  <c r="BV122" i="1" s="1"/>
  <c r="BT122" i="1"/>
  <c r="BQ122" i="1"/>
  <c r="BU121" i="1"/>
  <c r="BV121" i="1" s="1"/>
  <c r="BT121" i="1"/>
  <c r="BQ121" i="1"/>
  <c r="BU120" i="1"/>
  <c r="BV120" i="1" s="1"/>
  <c r="BT120" i="1"/>
  <c r="BR120" i="1"/>
  <c r="BQ120" i="1"/>
  <c r="BU119" i="1"/>
  <c r="BT119" i="1"/>
  <c r="BR119" i="1"/>
  <c r="BS119" i="1" s="1"/>
  <c r="BQ119" i="1"/>
  <c r="BU118" i="1"/>
  <c r="BV118" i="1" s="1"/>
  <c r="BT118" i="1"/>
  <c r="BR118" i="1"/>
  <c r="BQ118" i="1"/>
  <c r="BU117" i="1"/>
  <c r="BV117" i="1" s="1"/>
  <c r="BT117" i="1"/>
  <c r="BR117" i="1"/>
  <c r="BS117" i="1" s="1"/>
  <c r="BQ117" i="1"/>
  <c r="BU116" i="1"/>
  <c r="BV116" i="1" s="1"/>
  <c r="BT116" i="1"/>
  <c r="BR116" i="1"/>
  <c r="BQ116" i="1"/>
  <c r="BU115" i="1"/>
  <c r="BV115" i="1" s="1"/>
  <c r="BT115" i="1"/>
  <c r="BR115" i="1"/>
  <c r="BS115" i="1" s="1"/>
  <c r="BQ115" i="1"/>
  <c r="BU114" i="1"/>
  <c r="BV114" i="1" s="1"/>
  <c r="BT114" i="1"/>
  <c r="BR114" i="1"/>
  <c r="BQ114" i="1"/>
  <c r="BU113" i="1"/>
  <c r="BV113" i="1" s="1"/>
  <c r="BT113" i="1"/>
  <c r="BR113" i="1"/>
  <c r="BQ113" i="1"/>
  <c r="BU112" i="1"/>
  <c r="BV112" i="1" s="1"/>
  <c r="BT112" i="1"/>
  <c r="BR112" i="1"/>
  <c r="BQ112" i="1"/>
  <c r="BU111" i="1"/>
  <c r="BT111" i="1"/>
  <c r="BR111" i="1"/>
  <c r="BS111" i="1" s="1"/>
  <c r="BQ111" i="1"/>
  <c r="BU110" i="1"/>
  <c r="BV110" i="1" s="1"/>
  <c r="BT110" i="1"/>
  <c r="BQ110" i="1"/>
  <c r="BU109" i="1"/>
  <c r="BV109" i="1" s="1"/>
  <c r="BT109" i="1"/>
  <c r="BQ109" i="1"/>
  <c r="BU108" i="1"/>
  <c r="BV108" i="1" s="1"/>
  <c r="BT108" i="1"/>
  <c r="BR108" i="1"/>
  <c r="BQ108" i="1"/>
  <c r="BU107" i="1"/>
  <c r="BV107" i="1" s="1"/>
  <c r="BT107" i="1"/>
  <c r="BR107" i="1"/>
  <c r="BS107" i="1" s="1"/>
  <c r="BQ107" i="1"/>
  <c r="BU106" i="1"/>
  <c r="BV106" i="1" s="1"/>
  <c r="BT106" i="1"/>
  <c r="BR106" i="1"/>
  <c r="BQ106" i="1"/>
  <c r="BU105" i="1"/>
  <c r="BV105" i="1" s="1"/>
  <c r="BT105" i="1"/>
  <c r="BR105" i="1"/>
  <c r="BQ105" i="1"/>
  <c r="BU104" i="1"/>
  <c r="BV104" i="1" s="1"/>
  <c r="BT104" i="1"/>
  <c r="BR104" i="1"/>
  <c r="BQ104" i="1"/>
  <c r="BU103" i="1"/>
  <c r="BT103" i="1"/>
  <c r="BR103" i="1"/>
  <c r="BS103" i="1" s="1"/>
  <c r="BQ103" i="1"/>
  <c r="BU102" i="1"/>
  <c r="BV102" i="1" s="1"/>
  <c r="BT102" i="1"/>
  <c r="BR102" i="1"/>
  <c r="BQ102" i="1"/>
  <c r="BU101" i="1"/>
  <c r="BV101" i="1" s="1"/>
  <c r="BT101" i="1"/>
  <c r="BR101" i="1"/>
  <c r="BS101" i="1" s="1"/>
  <c r="BQ101" i="1"/>
  <c r="BU100" i="1"/>
  <c r="BV100" i="1" s="1"/>
  <c r="BT100" i="1"/>
  <c r="BR100" i="1"/>
  <c r="BQ100" i="1"/>
  <c r="BU99" i="1"/>
  <c r="BV99" i="1" s="1"/>
  <c r="BT99" i="1"/>
  <c r="BR99" i="1"/>
  <c r="BS99" i="1" s="1"/>
  <c r="BQ99" i="1"/>
  <c r="BU98" i="1"/>
  <c r="BV98" i="1" s="1"/>
  <c r="BT98" i="1"/>
  <c r="BQ98" i="1"/>
  <c r="BU97" i="1"/>
  <c r="BV97" i="1" s="1"/>
  <c r="BT97" i="1"/>
  <c r="BQ97" i="1"/>
  <c r="BU96" i="1"/>
  <c r="BV96" i="1" s="1"/>
  <c r="BT96" i="1"/>
  <c r="BR96" i="1"/>
  <c r="BQ96" i="1"/>
  <c r="BU95" i="1"/>
  <c r="BT95" i="1"/>
  <c r="BR95" i="1"/>
  <c r="BS95" i="1" s="1"/>
  <c r="BQ95" i="1"/>
  <c r="BU94" i="1"/>
  <c r="BV94" i="1" s="1"/>
  <c r="BT94" i="1"/>
  <c r="BR94" i="1"/>
  <c r="BQ94" i="1"/>
  <c r="BU93" i="1"/>
  <c r="BV93" i="1" s="1"/>
  <c r="BT93" i="1"/>
  <c r="BR93" i="1"/>
  <c r="BS93" i="1" s="1"/>
  <c r="BQ93" i="1"/>
  <c r="BU92" i="1"/>
  <c r="BV92" i="1" s="1"/>
  <c r="BT92" i="1"/>
  <c r="BR92" i="1"/>
  <c r="BQ92" i="1"/>
  <c r="BU91" i="1"/>
  <c r="BV91" i="1" s="1"/>
  <c r="BT91" i="1"/>
  <c r="BR91" i="1"/>
  <c r="BS91" i="1" s="1"/>
  <c r="BQ91" i="1"/>
  <c r="BU90" i="1"/>
  <c r="BV90" i="1" s="1"/>
  <c r="BT90" i="1"/>
  <c r="BR90" i="1"/>
  <c r="BQ90" i="1"/>
  <c r="BU89" i="1"/>
  <c r="BV89" i="1" s="1"/>
  <c r="BT89" i="1"/>
  <c r="BR89" i="1"/>
  <c r="BQ89" i="1"/>
  <c r="BU88" i="1"/>
  <c r="BV88" i="1" s="1"/>
  <c r="BT88" i="1"/>
  <c r="BR88" i="1"/>
  <c r="BQ88" i="1"/>
  <c r="BU87" i="1"/>
  <c r="BT87" i="1"/>
  <c r="BR87" i="1"/>
  <c r="BS87" i="1" s="1"/>
  <c r="BQ87" i="1"/>
  <c r="BU86" i="1"/>
  <c r="BV86" i="1" s="1"/>
  <c r="BT86" i="1"/>
  <c r="BQ86" i="1"/>
  <c r="BU85" i="1"/>
  <c r="BV85" i="1" s="1"/>
  <c r="BT85" i="1"/>
  <c r="BQ85" i="1"/>
  <c r="BU84" i="1"/>
  <c r="BV84" i="1" s="1"/>
  <c r="BT84" i="1"/>
  <c r="BR84" i="1"/>
  <c r="BQ84" i="1"/>
  <c r="BU83" i="1"/>
  <c r="BV83" i="1" s="1"/>
  <c r="BT83" i="1"/>
  <c r="BR83" i="1"/>
  <c r="BS83" i="1" s="1"/>
  <c r="BQ83" i="1"/>
  <c r="BU82" i="1"/>
  <c r="BV82" i="1" s="1"/>
  <c r="BT82" i="1"/>
  <c r="BR82" i="1"/>
  <c r="BQ82" i="1"/>
  <c r="BU81" i="1"/>
  <c r="BV81" i="1" s="1"/>
  <c r="BT81" i="1"/>
  <c r="BR81" i="1"/>
  <c r="BQ81" i="1"/>
  <c r="BU80" i="1"/>
  <c r="BV80" i="1" s="1"/>
  <c r="BT80" i="1"/>
  <c r="BR80" i="1"/>
  <c r="BQ80" i="1"/>
  <c r="BU79" i="1"/>
  <c r="BT79" i="1"/>
  <c r="BR79" i="1"/>
  <c r="BS79" i="1" s="1"/>
  <c r="BQ79" i="1"/>
  <c r="BU78" i="1"/>
  <c r="BV78" i="1" s="1"/>
  <c r="BT78" i="1"/>
  <c r="BR78" i="1"/>
  <c r="BS78" i="1" s="1"/>
  <c r="BQ78" i="1"/>
  <c r="BU77" i="1"/>
  <c r="BT77" i="1"/>
  <c r="BR77" i="1"/>
  <c r="BS77" i="1" s="1"/>
  <c r="BQ77" i="1"/>
  <c r="BU76" i="1"/>
  <c r="BT76" i="1"/>
  <c r="BV76" i="1" s="1"/>
  <c r="BR76" i="1"/>
  <c r="BS76" i="1" s="1"/>
  <c r="BQ76" i="1"/>
  <c r="BU75" i="1"/>
  <c r="BV75" i="1" s="1"/>
  <c r="BT75" i="1"/>
  <c r="BR75" i="1"/>
  <c r="BS75" i="1" s="1"/>
  <c r="BQ75" i="1"/>
  <c r="BU74" i="1"/>
  <c r="BV74" i="1" s="1"/>
  <c r="BT74" i="1"/>
  <c r="BQ74" i="1"/>
  <c r="BU73" i="1"/>
  <c r="BV73" i="1" s="1"/>
  <c r="BT73" i="1"/>
  <c r="BQ73" i="1"/>
  <c r="BV72" i="1"/>
  <c r="BU72" i="1"/>
  <c r="BT72" i="1"/>
  <c r="BR72" i="1"/>
  <c r="BS72" i="1" s="1"/>
  <c r="BQ72" i="1"/>
  <c r="BU71" i="1"/>
  <c r="BV71" i="1" s="1"/>
  <c r="BT71" i="1"/>
  <c r="BR71" i="1"/>
  <c r="BS71" i="1" s="1"/>
  <c r="BQ71" i="1"/>
  <c r="BU70" i="1"/>
  <c r="BV70" i="1" s="1"/>
  <c r="BT70" i="1"/>
  <c r="BR70" i="1"/>
  <c r="BQ70" i="1"/>
  <c r="BU69" i="1"/>
  <c r="BT69" i="1"/>
  <c r="BV69" i="1" s="1"/>
  <c r="BR69" i="1"/>
  <c r="BS69" i="1" s="1"/>
  <c r="BQ69" i="1"/>
  <c r="BV68" i="1"/>
  <c r="BU68" i="1"/>
  <c r="BT68" i="1"/>
  <c r="BR68" i="1"/>
  <c r="BQ68" i="1"/>
  <c r="BV67" i="1"/>
  <c r="BU67" i="1"/>
  <c r="BT67" i="1"/>
  <c r="BR67" i="1"/>
  <c r="BS67" i="1" s="1"/>
  <c r="BQ67" i="1"/>
  <c r="BV66" i="1"/>
  <c r="BU66" i="1"/>
  <c r="BT66" i="1"/>
  <c r="BR66" i="1"/>
  <c r="BS66" i="1" s="1"/>
  <c r="BQ66" i="1"/>
  <c r="BU65" i="1"/>
  <c r="BV65" i="1" s="1"/>
  <c r="BT65" i="1"/>
  <c r="BR65" i="1"/>
  <c r="BS65" i="1" s="1"/>
  <c r="BQ65" i="1"/>
  <c r="BU64" i="1"/>
  <c r="BV64" i="1" s="1"/>
  <c r="BT64" i="1"/>
  <c r="BR64" i="1"/>
  <c r="BS64" i="1" s="1"/>
  <c r="BQ64" i="1"/>
  <c r="BU63" i="1"/>
  <c r="BV63" i="1" s="1"/>
  <c r="BT63" i="1"/>
  <c r="BR63" i="1"/>
  <c r="BS63" i="1" s="1"/>
  <c r="BQ63" i="1"/>
  <c r="BU62" i="1"/>
  <c r="BV62" i="1" s="1"/>
  <c r="BT62" i="1"/>
  <c r="BR62" i="1"/>
  <c r="BS62" i="1" s="1"/>
  <c r="BQ62" i="1"/>
  <c r="BU61" i="1"/>
  <c r="BV61" i="1" s="1"/>
  <c r="BT61" i="1"/>
  <c r="BR61" i="1"/>
  <c r="BS61" i="1" s="1"/>
  <c r="BQ61" i="1"/>
  <c r="BU60" i="1"/>
  <c r="BV60" i="1" s="1"/>
  <c r="BT60" i="1"/>
  <c r="BR60" i="1"/>
  <c r="BS60" i="1" s="1"/>
  <c r="BQ60" i="1"/>
  <c r="BU59" i="1"/>
  <c r="BV59" i="1" s="1"/>
  <c r="BT59" i="1"/>
  <c r="BR59" i="1"/>
  <c r="BS59" i="1" s="1"/>
  <c r="BQ59" i="1"/>
  <c r="BU58" i="1"/>
  <c r="BV58" i="1" s="1"/>
  <c r="BT58" i="1"/>
  <c r="BR58" i="1"/>
  <c r="BS58" i="1" s="1"/>
  <c r="BQ58" i="1"/>
  <c r="BU57" i="1"/>
  <c r="BV57" i="1" s="1"/>
  <c r="BT57" i="1"/>
  <c r="BR57" i="1"/>
  <c r="BS57" i="1" s="1"/>
  <c r="BQ57" i="1"/>
  <c r="BU56" i="1"/>
  <c r="BV56" i="1" s="1"/>
  <c r="BT56" i="1"/>
  <c r="BR56" i="1"/>
  <c r="BS56" i="1" s="1"/>
  <c r="BQ56" i="1"/>
  <c r="BU55" i="1"/>
  <c r="BV55" i="1" s="1"/>
  <c r="BT55" i="1"/>
  <c r="BR55" i="1"/>
  <c r="BS55" i="1" s="1"/>
  <c r="BQ55" i="1"/>
  <c r="BU54" i="1"/>
  <c r="BV54" i="1" s="1"/>
  <c r="BT54" i="1"/>
  <c r="BR54" i="1"/>
  <c r="BS54" i="1" s="1"/>
  <c r="BQ54" i="1"/>
  <c r="BU53" i="1"/>
  <c r="BV53" i="1" s="1"/>
  <c r="BT53" i="1"/>
  <c r="BR53" i="1"/>
  <c r="BS53" i="1" s="1"/>
  <c r="BQ53" i="1"/>
  <c r="BU52" i="1"/>
  <c r="BV52" i="1" s="1"/>
  <c r="BT52" i="1"/>
  <c r="BR52" i="1"/>
  <c r="BS52" i="1" s="1"/>
  <c r="BQ52" i="1"/>
  <c r="BU51" i="1"/>
  <c r="BV51" i="1" s="1"/>
  <c r="BT51" i="1"/>
  <c r="BR51" i="1"/>
  <c r="BS51" i="1" s="1"/>
  <c r="BQ51" i="1"/>
  <c r="BU50" i="1"/>
  <c r="BV50" i="1" s="1"/>
  <c r="BT50" i="1"/>
  <c r="BR50" i="1"/>
  <c r="BS50" i="1" s="1"/>
  <c r="BQ50" i="1"/>
  <c r="BU49" i="1"/>
  <c r="BV49" i="1" s="1"/>
  <c r="BT49" i="1"/>
  <c r="BR49" i="1"/>
  <c r="BS49" i="1" s="1"/>
  <c r="BQ49" i="1"/>
  <c r="BU48" i="1"/>
  <c r="BV48" i="1" s="1"/>
  <c r="BT48" i="1"/>
  <c r="BR48" i="1"/>
  <c r="BS48" i="1" s="1"/>
  <c r="BQ48" i="1"/>
  <c r="BU47" i="1"/>
  <c r="BV47" i="1" s="1"/>
  <c r="BT47" i="1"/>
  <c r="BR47" i="1"/>
  <c r="BS47" i="1" s="1"/>
  <c r="BQ47" i="1"/>
  <c r="BU46" i="1"/>
  <c r="BV46" i="1" s="1"/>
  <c r="BT46" i="1"/>
  <c r="BR46" i="1"/>
  <c r="BS46" i="1" s="1"/>
  <c r="BQ46" i="1"/>
  <c r="BU45" i="1"/>
  <c r="BV45" i="1" s="1"/>
  <c r="BT45" i="1"/>
  <c r="BR45" i="1"/>
  <c r="BS45" i="1" s="1"/>
  <c r="BQ45" i="1"/>
  <c r="BU44" i="1"/>
  <c r="BV44" i="1" s="1"/>
  <c r="BT44" i="1"/>
  <c r="BR44" i="1"/>
  <c r="BS44" i="1" s="1"/>
  <c r="BQ44" i="1"/>
  <c r="BU43" i="1"/>
  <c r="BV43" i="1" s="1"/>
  <c r="BT43" i="1"/>
  <c r="BR43" i="1"/>
  <c r="BS43" i="1" s="1"/>
  <c r="BQ43" i="1"/>
  <c r="BU42" i="1"/>
  <c r="BV42" i="1" s="1"/>
  <c r="BT42" i="1"/>
  <c r="BR42" i="1"/>
  <c r="BS42" i="1" s="1"/>
  <c r="BQ42" i="1"/>
  <c r="BU41" i="1"/>
  <c r="BV41" i="1" s="1"/>
  <c r="BT41" i="1"/>
  <c r="BR41" i="1"/>
  <c r="BS41" i="1" s="1"/>
  <c r="BQ41" i="1"/>
  <c r="BU40" i="1"/>
  <c r="BV40" i="1" s="1"/>
  <c r="BT40" i="1"/>
  <c r="BR40" i="1"/>
  <c r="BS40" i="1" s="1"/>
  <c r="BQ40" i="1"/>
  <c r="BU39" i="1"/>
  <c r="BV39" i="1" s="1"/>
  <c r="BT39" i="1"/>
  <c r="BR39" i="1"/>
  <c r="BS39" i="1" s="1"/>
  <c r="BQ39" i="1"/>
  <c r="BU38" i="1"/>
  <c r="BV38" i="1" s="1"/>
  <c r="BT38" i="1"/>
  <c r="BR38" i="1"/>
  <c r="BS38" i="1" s="1"/>
  <c r="BQ38" i="1"/>
  <c r="BU37" i="1"/>
  <c r="BV37" i="1" s="1"/>
  <c r="BT37" i="1"/>
  <c r="BR37" i="1"/>
  <c r="BS37" i="1" s="1"/>
  <c r="BQ37" i="1"/>
  <c r="BU36" i="1"/>
  <c r="BV36" i="1" s="1"/>
  <c r="BT36" i="1"/>
  <c r="BR36" i="1"/>
  <c r="BS36" i="1" s="1"/>
  <c r="BQ36" i="1"/>
  <c r="BU35" i="1"/>
  <c r="BV35" i="1" s="1"/>
  <c r="BT35" i="1"/>
  <c r="BR35" i="1"/>
  <c r="BS35" i="1" s="1"/>
  <c r="BQ35" i="1"/>
  <c r="BU34" i="1"/>
  <c r="BV34" i="1" s="1"/>
  <c r="BT34" i="1"/>
  <c r="BR34" i="1"/>
  <c r="BS34" i="1" s="1"/>
  <c r="BQ34" i="1"/>
  <c r="BU33" i="1"/>
  <c r="BV33" i="1" s="1"/>
  <c r="BT33" i="1"/>
  <c r="BR33" i="1"/>
  <c r="BS33" i="1" s="1"/>
  <c r="BQ33" i="1"/>
  <c r="BU32" i="1"/>
  <c r="BV32" i="1" s="1"/>
  <c r="BT32" i="1"/>
  <c r="BR32" i="1"/>
  <c r="BS32" i="1" s="1"/>
  <c r="BQ32" i="1"/>
  <c r="BU31" i="1"/>
  <c r="BV31" i="1" s="1"/>
  <c r="BT31" i="1"/>
  <c r="BR31" i="1"/>
  <c r="BS31" i="1" s="1"/>
  <c r="BQ31" i="1"/>
  <c r="BU30" i="1"/>
  <c r="BV30" i="1" s="1"/>
  <c r="BT30" i="1"/>
  <c r="BR30" i="1"/>
  <c r="BS30" i="1" s="1"/>
  <c r="BQ30" i="1"/>
  <c r="BU29" i="1"/>
  <c r="BV29" i="1" s="1"/>
  <c r="BT29" i="1"/>
  <c r="BR29" i="1"/>
  <c r="BS29" i="1" s="1"/>
  <c r="BQ29" i="1"/>
  <c r="BU28" i="1"/>
  <c r="BV28" i="1" s="1"/>
  <c r="BT28" i="1"/>
  <c r="BR28" i="1"/>
  <c r="BS28" i="1" s="1"/>
  <c r="BQ28" i="1"/>
  <c r="BU27" i="1"/>
  <c r="BV27" i="1" s="1"/>
  <c r="BT27" i="1"/>
  <c r="BR27" i="1"/>
  <c r="BS27" i="1" s="1"/>
  <c r="BQ27" i="1"/>
  <c r="BU26" i="1"/>
  <c r="BV26" i="1" s="1"/>
  <c r="BT26" i="1"/>
  <c r="BR26" i="1"/>
  <c r="BS26" i="1" s="1"/>
  <c r="BQ26" i="1"/>
  <c r="BU25" i="1"/>
  <c r="BV25" i="1" s="1"/>
  <c r="BT25" i="1"/>
  <c r="BR25" i="1"/>
  <c r="BS25" i="1" s="1"/>
  <c r="BQ25" i="1"/>
  <c r="BU24" i="1"/>
  <c r="BV24" i="1" s="1"/>
  <c r="BT24" i="1"/>
  <c r="BR24" i="1"/>
  <c r="BS24" i="1" s="1"/>
  <c r="BQ24" i="1"/>
  <c r="BU23" i="1"/>
  <c r="BV23" i="1" s="1"/>
  <c r="BT23" i="1"/>
  <c r="BR23" i="1"/>
  <c r="BS23" i="1" s="1"/>
  <c r="BQ23" i="1"/>
  <c r="BU22" i="1"/>
  <c r="BV22" i="1" s="1"/>
  <c r="BT22" i="1"/>
  <c r="BR22" i="1"/>
  <c r="BS22" i="1" s="1"/>
  <c r="BQ22" i="1"/>
  <c r="BU21" i="1"/>
  <c r="BV21" i="1" s="1"/>
  <c r="BT21" i="1"/>
  <c r="BR21" i="1"/>
  <c r="BS21" i="1" s="1"/>
  <c r="BQ21" i="1"/>
  <c r="BU20" i="1"/>
  <c r="BV20" i="1" s="1"/>
  <c r="BT20" i="1"/>
  <c r="BR20" i="1"/>
  <c r="BS20" i="1" s="1"/>
  <c r="BQ20" i="1"/>
  <c r="BU19" i="1"/>
  <c r="BV19" i="1" s="1"/>
  <c r="BT19" i="1"/>
  <c r="BR19" i="1"/>
  <c r="BS19" i="1" s="1"/>
  <c r="BQ19" i="1"/>
  <c r="BU18" i="1"/>
  <c r="BV18" i="1" s="1"/>
  <c r="BT18" i="1"/>
  <c r="BR18" i="1"/>
  <c r="BS18" i="1" s="1"/>
  <c r="BQ18" i="1"/>
  <c r="BU17" i="1"/>
  <c r="BV17" i="1" s="1"/>
  <c r="BT17" i="1"/>
  <c r="BR17" i="1"/>
  <c r="BS17" i="1" s="1"/>
  <c r="BQ17" i="1"/>
  <c r="BU16" i="1"/>
  <c r="BV16" i="1" s="1"/>
  <c r="BT16" i="1"/>
  <c r="BR16" i="1"/>
  <c r="BS16" i="1" s="1"/>
  <c r="BQ16" i="1"/>
  <c r="BU15" i="1"/>
  <c r="BV15" i="1" s="1"/>
  <c r="BT15" i="1"/>
  <c r="BR15" i="1"/>
  <c r="BS15" i="1" s="1"/>
  <c r="BQ15" i="1"/>
  <c r="BU14" i="1"/>
  <c r="BV14" i="1" s="1"/>
  <c r="BT14" i="1"/>
  <c r="BR14" i="1"/>
  <c r="BS14" i="1" s="1"/>
  <c r="BQ14" i="1"/>
  <c r="BU13" i="1"/>
  <c r="BV13" i="1" s="1"/>
  <c r="BT13" i="1"/>
  <c r="BQ13" i="1"/>
  <c r="BU12" i="1"/>
  <c r="BV12" i="1" s="1"/>
  <c r="BT12" i="1"/>
  <c r="BR12" i="1"/>
  <c r="BS12" i="1" s="1"/>
  <c r="BQ12" i="1"/>
  <c r="BU11" i="1"/>
  <c r="BV11" i="1" s="1"/>
  <c r="BT11" i="1"/>
  <c r="BR11" i="1"/>
  <c r="BS11" i="1" s="1"/>
  <c r="BQ11" i="1"/>
  <c r="BU10" i="1"/>
  <c r="BV10" i="1" s="1"/>
  <c r="BT10" i="1"/>
  <c r="BR10" i="1"/>
  <c r="BS10" i="1" s="1"/>
  <c r="BQ10" i="1"/>
  <c r="BU9" i="1"/>
  <c r="BV9" i="1" s="1"/>
  <c r="BT9" i="1"/>
  <c r="BR9" i="1"/>
  <c r="BS9" i="1" s="1"/>
  <c r="BQ9" i="1"/>
  <c r="BU8" i="1"/>
  <c r="BV8" i="1" s="1"/>
  <c r="BT8" i="1"/>
  <c r="BR8" i="1"/>
  <c r="BS8" i="1" s="1"/>
  <c r="BQ8" i="1"/>
  <c r="BU7" i="1"/>
  <c r="BV7" i="1" s="1"/>
  <c r="BT7" i="1"/>
  <c r="BR7" i="1"/>
  <c r="BS7" i="1" s="1"/>
  <c r="BQ7" i="1"/>
  <c r="BU6" i="1"/>
  <c r="BV6" i="1" s="1"/>
  <c r="BT6" i="1"/>
  <c r="BR6" i="1"/>
  <c r="BS6" i="1" s="1"/>
  <c r="BQ6" i="1"/>
  <c r="BU5" i="1"/>
  <c r="BV5" i="1" s="1"/>
  <c r="BT5" i="1"/>
  <c r="BR5" i="1"/>
  <c r="BS5" i="1" s="1"/>
  <c r="BQ5" i="1"/>
  <c r="BU4" i="1"/>
  <c r="BV4" i="1" s="1"/>
  <c r="BT4" i="1"/>
  <c r="BR4" i="1"/>
  <c r="BS4" i="1" s="1"/>
  <c r="BQ4" i="1"/>
  <c r="BU3" i="1"/>
  <c r="BV3" i="1" s="1"/>
  <c r="BT3" i="1"/>
  <c r="BR3" i="1"/>
  <c r="BS3" i="1" s="1"/>
  <c r="BQ3" i="1"/>
  <c r="BU2" i="1"/>
  <c r="BV2" i="1" s="1"/>
  <c r="BT2" i="1"/>
  <c r="BR2" i="1"/>
  <c r="BS2" i="1" s="1"/>
  <c r="BQ2" i="1"/>
  <c r="BN234" i="1"/>
  <c r="BM234" i="1"/>
  <c r="BO234" i="1" s="1"/>
  <c r="BK234" i="1"/>
  <c r="BJ234" i="1"/>
  <c r="BO233" i="1"/>
  <c r="BN233" i="1"/>
  <c r="BM233" i="1"/>
  <c r="BK233" i="1"/>
  <c r="BL233" i="1" s="1"/>
  <c r="BJ233" i="1"/>
  <c r="BN232" i="1"/>
  <c r="BM232" i="1"/>
  <c r="BO232" i="1" s="1"/>
  <c r="BK232" i="1"/>
  <c r="BL232" i="1" s="1"/>
  <c r="BJ232" i="1"/>
  <c r="BO231" i="1"/>
  <c r="BN231" i="1"/>
  <c r="BM231" i="1"/>
  <c r="BJ231" i="1"/>
  <c r="BO230" i="1"/>
  <c r="BN230" i="1"/>
  <c r="BM230" i="1"/>
  <c r="BJ230" i="1"/>
  <c r="BN229" i="1"/>
  <c r="BM229" i="1"/>
  <c r="BO229" i="1" s="1"/>
  <c r="BJ229" i="1"/>
  <c r="BO228" i="1"/>
  <c r="BN228" i="1"/>
  <c r="BM228" i="1"/>
  <c r="BK228" i="1"/>
  <c r="BJ228" i="1"/>
  <c r="BN227" i="1"/>
  <c r="BM227" i="1"/>
  <c r="BO227" i="1" s="1"/>
  <c r="BK227" i="1"/>
  <c r="BL227" i="1" s="1"/>
  <c r="BJ227" i="1"/>
  <c r="BN226" i="1"/>
  <c r="BM226" i="1"/>
  <c r="BO226" i="1" s="1"/>
  <c r="BK226" i="1"/>
  <c r="BJ226" i="1"/>
  <c r="BO225" i="1"/>
  <c r="BN225" i="1"/>
  <c r="BM225" i="1"/>
  <c r="BK225" i="1"/>
  <c r="BL225" i="1" s="1"/>
  <c r="BJ225" i="1"/>
  <c r="BN224" i="1"/>
  <c r="BM224" i="1"/>
  <c r="BO224" i="1" s="1"/>
  <c r="BK224" i="1"/>
  <c r="BL224" i="1" s="1"/>
  <c r="BJ224" i="1"/>
  <c r="BO223" i="1"/>
  <c r="BN223" i="1"/>
  <c r="BM223" i="1"/>
  <c r="BK223" i="1"/>
  <c r="BL223" i="1" s="1"/>
  <c r="BJ223" i="1"/>
  <c r="BO222" i="1"/>
  <c r="BN222" i="1"/>
  <c r="BM222" i="1"/>
  <c r="BL222" i="1"/>
  <c r="BK222" i="1"/>
  <c r="BJ222" i="1"/>
  <c r="BN221" i="1"/>
  <c r="BM221" i="1"/>
  <c r="BO221" i="1" s="1"/>
  <c r="BK221" i="1"/>
  <c r="BL221" i="1" s="1"/>
  <c r="BJ221" i="1"/>
  <c r="BO220" i="1"/>
  <c r="BN220" i="1"/>
  <c r="BM220" i="1"/>
  <c r="BK220" i="1"/>
  <c r="BJ220" i="1"/>
  <c r="BN219" i="1"/>
  <c r="BM219" i="1"/>
  <c r="BO219" i="1" s="1"/>
  <c r="BK219" i="1"/>
  <c r="BL219" i="1" s="1"/>
  <c r="BJ219" i="1"/>
  <c r="BN218" i="1"/>
  <c r="BM218" i="1"/>
  <c r="BO218" i="1" s="1"/>
  <c r="BK218" i="1"/>
  <c r="BJ218" i="1"/>
  <c r="BO217" i="1"/>
  <c r="BN217" i="1"/>
  <c r="BM217" i="1"/>
  <c r="BJ217" i="1"/>
  <c r="BN216" i="1"/>
  <c r="BM216" i="1"/>
  <c r="BO216" i="1" s="1"/>
  <c r="BK216" i="1"/>
  <c r="BL216" i="1" s="1"/>
  <c r="BJ216" i="1"/>
  <c r="BO215" i="1"/>
  <c r="BN215" i="1"/>
  <c r="BM215" i="1"/>
  <c r="BK215" i="1"/>
  <c r="BL215" i="1" s="1"/>
  <c r="BJ215" i="1"/>
  <c r="BN214" i="1"/>
  <c r="BM214" i="1"/>
  <c r="BO214" i="1" s="1"/>
  <c r="BK214" i="1"/>
  <c r="BL214" i="1" s="1"/>
  <c r="BJ214" i="1"/>
  <c r="BN213" i="1"/>
  <c r="BM213" i="1"/>
  <c r="BO213" i="1" s="1"/>
  <c r="BK213" i="1"/>
  <c r="BL213" i="1" s="1"/>
  <c r="BJ213" i="1"/>
  <c r="BO212" i="1"/>
  <c r="BN212" i="1"/>
  <c r="BM212" i="1"/>
  <c r="BK212" i="1"/>
  <c r="BJ212" i="1"/>
  <c r="BN211" i="1"/>
  <c r="BM211" i="1"/>
  <c r="BO211" i="1" s="1"/>
  <c r="BK211" i="1"/>
  <c r="BL211" i="1" s="1"/>
  <c r="BJ211" i="1"/>
  <c r="BN210" i="1"/>
  <c r="BM210" i="1"/>
  <c r="BO210" i="1" s="1"/>
  <c r="BK210" i="1"/>
  <c r="BJ210" i="1"/>
  <c r="BO209" i="1"/>
  <c r="BN209" i="1"/>
  <c r="BM209" i="1"/>
  <c r="BK209" i="1"/>
  <c r="BL209" i="1" s="1"/>
  <c r="BJ209" i="1"/>
  <c r="BN208" i="1"/>
  <c r="BM208" i="1"/>
  <c r="BO208" i="1" s="1"/>
  <c r="BK208" i="1"/>
  <c r="BJ208" i="1"/>
  <c r="BO207" i="1"/>
  <c r="BN207" i="1"/>
  <c r="BM207" i="1"/>
  <c r="BK207" i="1"/>
  <c r="BL207" i="1" s="1"/>
  <c r="BJ207" i="1"/>
  <c r="BO206" i="1"/>
  <c r="BN206" i="1"/>
  <c r="BM206" i="1"/>
  <c r="BJ206" i="1"/>
  <c r="BN205" i="1"/>
  <c r="BM205" i="1"/>
  <c r="BO205" i="1" s="1"/>
  <c r="BJ205" i="1"/>
  <c r="BO204" i="1"/>
  <c r="BN204" i="1"/>
  <c r="BM204" i="1"/>
  <c r="BK204" i="1"/>
  <c r="BJ204" i="1"/>
  <c r="BN203" i="1"/>
  <c r="BM203" i="1"/>
  <c r="BO203" i="1" s="1"/>
  <c r="BK203" i="1"/>
  <c r="BL203" i="1" s="1"/>
  <c r="BJ203" i="1"/>
  <c r="BN202" i="1"/>
  <c r="BM202" i="1"/>
  <c r="BO202" i="1" s="1"/>
  <c r="BK202" i="1"/>
  <c r="BJ202" i="1"/>
  <c r="BL202" i="1" s="1"/>
  <c r="BN201" i="1"/>
  <c r="BM201" i="1"/>
  <c r="BO201" i="1" s="1"/>
  <c r="BK201" i="1"/>
  <c r="BL201" i="1" s="1"/>
  <c r="BJ201" i="1"/>
  <c r="BN200" i="1"/>
  <c r="BM200" i="1"/>
  <c r="BO200" i="1" s="1"/>
  <c r="BK200" i="1"/>
  <c r="BL200" i="1" s="1"/>
  <c r="BJ200" i="1"/>
  <c r="BO199" i="1"/>
  <c r="BN199" i="1"/>
  <c r="BM199" i="1"/>
  <c r="BK199" i="1"/>
  <c r="BL199" i="1" s="1"/>
  <c r="BJ199" i="1"/>
  <c r="BO198" i="1"/>
  <c r="BN198" i="1"/>
  <c r="BM198" i="1"/>
  <c r="BL198" i="1"/>
  <c r="BK198" i="1"/>
  <c r="BJ198" i="1"/>
  <c r="BN197" i="1"/>
  <c r="BM197" i="1"/>
  <c r="BO197" i="1" s="1"/>
  <c r="BK197" i="1"/>
  <c r="BL197" i="1" s="1"/>
  <c r="BJ197" i="1"/>
  <c r="BO196" i="1"/>
  <c r="BN196" i="1"/>
  <c r="BM196" i="1"/>
  <c r="BK196" i="1"/>
  <c r="BJ196" i="1"/>
  <c r="BL196" i="1" s="1"/>
  <c r="BN195" i="1"/>
  <c r="BM195" i="1"/>
  <c r="BO195" i="1" s="1"/>
  <c r="BK195" i="1"/>
  <c r="BL195" i="1" s="1"/>
  <c r="BJ195" i="1"/>
  <c r="BN194" i="1"/>
  <c r="BM194" i="1"/>
  <c r="BO194" i="1" s="1"/>
  <c r="BJ194" i="1"/>
  <c r="BO193" i="1"/>
  <c r="BN193" i="1"/>
  <c r="BM193" i="1"/>
  <c r="BJ193" i="1"/>
  <c r="BN192" i="1"/>
  <c r="BM192" i="1"/>
  <c r="BO192" i="1" s="1"/>
  <c r="BL192" i="1"/>
  <c r="BK192" i="1"/>
  <c r="BJ192" i="1"/>
  <c r="BO191" i="1"/>
  <c r="BN191" i="1"/>
  <c r="BM191" i="1"/>
  <c r="BK191" i="1"/>
  <c r="BL191" i="1" s="1"/>
  <c r="BJ191" i="1"/>
  <c r="BN190" i="1"/>
  <c r="BM190" i="1"/>
  <c r="BO190" i="1" s="1"/>
  <c r="BL190" i="1"/>
  <c r="BK190" i="1"/>
  <c r="BJ190" i="1"/>
  <c r="BN189" i="1"/>
  <c r="BM189" i="1"/>
  <c r="BO189" i="1" s="1"/>
  <c r="BK189" i="1"/>
  <c r="BL189" i="1" s="1"/>
  <c r="BJ189" i="1"/>
  <c r="BO188" i="1"/>
  <c r="BN188" i="1"/>
  <c r="BM188" i="1"/>
  <c r="BK188" i="1"/>
  <c r="BJ188" i="1"/>
  <c r="BN187" i="1"/>
  <c r="BM187" i="1"/>
  <c r="BO187" i="1" s="1"/>
  <c r="BK187" i="1"/>
  <c r="BL187" i="1" s="1"/>
  <c r="BJ187" i="1"/>
  <c r="BN186" i="1"/>
  <c r="BM186" i="1"/>
  <c r="BO186" i="1" s="1"/>
  <c r="BK186" i="1"/>
  <c r="BJ186" i="1"/>
  <c r="BO185" i="1"/>
  <c r="BN185" i="1"/>
  <c r="BM185" i="1"/>
  <c r="BK185" i="1"/>
  <c r="BL185" i="1" s="1"/>
  <c r="BJ185" i="1"/>
  <c r="BN184" i="1"/>
  <c r="BM184" i="1"/>
  <c r="BO184" i="1" s="1"/>
  <c r="BK184" i="1"/>
  <c r="BJ184" i="1"/>
  <c r="BO183" i="1"/>
  <c r="BN183" i="1"/>
  <c r="BM183" i="1"/>
  <c r="BK183" i="1"/>
  <c r="BL183" i="1" s="1"/>
  <c r="BJ183" i="1"/>
  <c r="BO182" i="1"/>
  <c r="BN182" i="1"/>
  <c r="BM182" i="1"/>
  <c r="BK182" i="1"/>
  <c r="BL182" i="1" s="1"/>
  <c r="BJ182" i="1"/>
  <c r="BN181" i="1"/>
  <c r="BM181" i="1"/>
  <c r="BO181" i="1" s="1"/>
  <c r="BJ181" i="1"/>
  <c r="BO180" i="1"/>
  <c r="BN180" i="1"/>
  <c r="BM180" i="1"/>
  <c r="BK180" i="1"/>
  <c r="BJ180" i="1"/>
  <c r="BN179" i="1"/>
  <c r="BM179" i="1"/>
  <c r="BO179" i="1" s="1"/>
  <c r="BK179" i="1"/>
  <c r="BL179" i="1" s="1"/>
  <c r="BJ179" i="1"/>
  <c r="BN178" i="1"/>
  <c r="BM178" i="1"/>
  <c r="BO178" i="1" s="1"/>
  <c r="BK178" i="1"/>
  <c r="BJ178" i="1"/>
  <c r="BN177" i="1"/>
  <c r="BM177" i="1"/>
  <c r="BO177" i="1" s="1"/>
  <c r="BK177" i="1"/>
  <c r="BL177" i="1" s="1"/>
  <c r="BJ177" i="1"/>
  <c r="BN176" i="1"/>
  <c r="BM176" i="1"/>
  <c r="BO176" i="1" s="1"/>
  <c r="BL176" i="1"/>
  <c r="BK176" i="1"/>
  <c r="BJ176" i="1"/>
  <c r="BO175" i="1"/>
  <c r="BN175" i="1"/>
  <c r="BM175" i="1"/>
  <c r="BK175" i="1"/>
  <c r="BL175" i="1" s="1"/>
  <c r="BJ175" i="1"/>
  <c r="BO174" i="1"/>
  <c r="BN174" i="1"/>
  <c r="BM174" i="1"/>
  <c r="BK174" i="1"/>
  <c r="BL174" i="1" s="1"/>
  <c r="BJ174" i="1"/>
  <c r="BN173" i="1"/>
  <c r="BM173" i="1"/>
  <c r="BO173" i="1" s="1"/>
  <c r="BK173" i="1"/>
  <c r="BL173" i="1" s="1"/>
  <c r="BJ173" i="1"/>
  <c r="BO172" i="1"/>
  <c r="BN172" i="1"/>
  <c r="BM172" i="1"/>
  <c r="BK172" i="1"/>
  <c r="BJ172" i="1"/>
  <c r="BN171" i="1"/>
  <c r="BM171" i="1"/>
  <c r="BO171" i="1" s="1"/>
  <c r="BK171" i="1"/>
  <c r="BL171" i="1" s="1"/>
  <c r="BJ171" i="1"/>
  <c r="BN170" i="1"/>
  <c r="BM170" i="1"/>
  <c r="BO170" i="1" s="1"/>
  <c r="BJ170" i="1"/>
  <c r="BO169" i="1"/>
  <c r="BN169" i="1"/>
  <c r="BM169" i="1"/>
  <c r="BJ169" i="1"/>
  <c r="BN168" i="1"/>
  <c r="BM168" i="1"/>
  <c r="BO168" i="1" s="1"/>
  <c r="BK168" i="1"/>
  <c r="BL168" i="1" s="1"/>
  <c r="BJ168" i="1"/>
  <c r="BO167" i="1"/>
  <c r="BN167" i="1"/>
  <c r="BM167" i="1"/>
  <c r="BK167" i="1"/>
  <c r="BL167" i="1" s="1"/>
  <c r="BJ167" i="1"/>
  <c r="BN166" i="1"/>
  <c r="BM166" i="1"/>
  <c r="BO166" i="1" s="1"/>
  <c r="BL166" i="1"/>
  <c r="BK166" i="1"/>
  <c r="BJ166" i="1"/>
  <c r="BN165" i="1"/>
  <c r="BM165" i="1"/>
  <c r="BO165" i="1" s="1"/>
  <c r="BK165" i="1"/>
  <c r="BL165" i="1" s="1"/>
  <c r="BJ165" i="1"/>
  <c r="BO164" i="1"/>
  <c r="BN164" i="1"/>
  <c r="BM164" i="1"/>
  <c r="BK164" i="1"/>
  <c r="BJ164" i="1"/>
  <c r="BL164" i="1" s="1"/>
  <c r="BN163" i="1"/>
  <c r="BM163" i="1"/>
  <c r="BO163" i="1" s="1"/>
  <c r="BK163" i="1"/>
  <c r="BL163" i="1" s="1"/>
  <c r="BJ163" i="1"/>
  <c r="BN162" i="1"/>
  <c r="BM162" i="1"/>
  <c r="BO162" i="1" s="1"/>
  <c r="BK162" i="1"/>
  <c r="BJ162" i="1"/>
  <c r="BL162" i="1" s="1"/>
  <c r="BO161" i="1"/>
  <c r="BN161" i="1"/>
  <c r="BM161" i="1"/>
  <c r="BK161" i="1"/>
  <c r="BL161" i="1" s="1"/>
  <c r="BJ161" i="1"/>
  <c r="BN160" i="1"/>
  <c r="BM160" i="1"/>
  <c r="BO160" i="1" s="1"/>
  <c r="BK160" i="1"/>
  <c r="BJ160" i="1"/>
  <c r="BO159" i="1"/>
  <c r="BN159" i="1"/>
  <c r="BM159" i="1"/>
  <c r="BK159" i="1"/>
  <c r="BL159" i="1" s="1"/>
  <c r="BJ159" i="1"/>
  <c r="BO158" i="1"/>
  <c r="BN158" i="1"/>
  <c r="BM158" i="1"/>
  <c r="BJ158" i="1"/>
  <c r="BN157" i="1"/>
  <c r="BM157" i="1"/>
  <c r="BO157" i="1" s="1"/>
  <c r="BJ157" i="1"/>
  <c r="BO156" i="1"/>
  <c r="BN156" i="1"/>
  <c r="BM156" i="1"/>
  <c r="BK156" i="1"/>
  <c r="BJ156" i="1"/>
  <c r="BN155" i="1"/>
  <c r="BM155" i="1"/>
  <c r="BO155" i="1" s="1"/>
  <c r="BK155" i="1"/>
  <c r="BL155" i="1" s="1"/>
  <c r="BJ155" i="1"/>
  <c r="BN154" i="1"/>
  <c r="BM154" i="1"/>
  <c r="BO154" i="1" s="1"/>
  <c r="BK154" i="1"/>
  <c r="BJ154" i="1"/>
  <c r="BN153" i="1"/>
  <c r="BM153" i="1"/>
  <c r="BO153" i="1" s="1"/>
  <c r="BK153" i="1"/>
  <c r="BL153" i="1" s="1"/>
  <c r="BJ153" i="1"/>
  <c r="BN152" i="1"/>
  <c r="BM152" i="1"/>
  <c r="BO152" i="1" s="1"/>
  <c r="BK152" i="1"/>
  <c r="BL152" i="1" s="1"/>
  <c r="BJ152" i="1"/>
  <c r="BO151" i="1"/>
  <c r="BN151" i="1"/>
  <c r="BM151" i="1"/>
  <c r="BK151" i="1"/>
  <c r="BL151" i="1" s="1"/>
  <c r="BJ151" i="1"/>
  <c r="BO150" i="1"/>
  <c r="BN150" i="1"/>
  <c r="BM150" i="1"/>
  <c r="BK150" i="1"/>
  <c r="BL150" i="1" s="1"/>
  <c r="BJ150" i="1"/>
  <c r="BN149" i="1"/>
  <c r="BM149" i="1"/>
  <c r="BO149" i="1" s="1"/>
  <c r="BK149" i="1"/>
  <c r="BL149" i="1" s="1"/>
  <c r="BJ149" i="1"/>
  <c r="BO148" i="1"/>
  <c r="BN148" i="1"/>
  <c r="BM148" i="1"/>
  <c r="BK148" i="1"/>
  <c r="BJ148" i="1"/>
  <c r="BN147" i="1"/>
  <c r="BM147" i="1"/>
  <c r="BO147" i="1" s="1"/>
  <c r="BK147" i="1"/>
  <c r="BL147" i="1" s="1"/>
  <c r="BJ147" i="1"/>
  <c r="BN146" i="1"/>
  <c r="BM146" i="1"/>
  <c r="BO146" i="1" s="1"/>
  <c r="BJ146" i="1"/>
  <c r="BO145" i="1"/>
  <c r="BN145" i="1"/>
  <c r="BM145" i="1"/>
  <c r="BK145" i="1"/>
  <c r="BL145" i="1" s="1"/>
  <c r="BJ145" i="1"/>
  <c r="BN144" i="1"/>
  <c r="BM144" i="1"/>
  <c r="BO144" i="1" s="1"/>
  <c r="BK144" i="1"/>
  <c r="BL144" i="1" s="1"/>
  <c r="BJ144" i="1"/>
  <c r="BO143" i="1"/>
  <c r="BN143" i="1"/>
  <c r="BM143" i="1"/>
  <c r="BK143" i="1"/>
  <c r="BL143" i="1" s="1"/>
  <c r="BJ143" i="1"/>
  <c r="BN142" i="1"/>
  <c r="BM142" i="1"/>
  <c r="BO142" i="1" s="1"/>
  <c r="BK142" i="1"/>
  <c r="BL142" i="1" s="1"/>
  <c r="BJ142" i="1"/>
  <c r="BN141" i="1"/>
  <c r="BM141" i="1"/>
  <c r="BO141" i="1" s="1"/>
  <c r="BK141" i="1"/>
  <c r="BL141" i="1" s="1"/>
  <c r="BJ141" i="1"/>
  <c r="BO140" i="1"/>
  <c r="BN140" i="1"/>
  <c r="BM140" i="1"/>
  <c r="BK140" i="1"/>
  <c r="BJ140" i="1"/>
  <c r="BN139" i="1"/>
  <c r="BM139" i="1"/>
  <c r="BO139" i="1" s="1"/>
  <c r="BK139" i="1"/>
  <c r="BL139" i="1" s="1"/>
  <c r="BJ139" i="1"/>
  <c r="BN138" i="1"/>
  <c r="BM138" i="1"/>
  <c r="BO138" i="1" s="1"/>
  <c r="BK138" i="1"/>
  <c r="BJ138" i="1"/>
  <c r="BO137" i="1"/>
  <c r="BN137" i="1"/>
  <c r="BM137" i="1"/>
  <c r="BK137" i="1"/>
  <c r="BL137" i="1" s="1"/>
  <c r="BJ137" i="1"/>
  <c r="BN136" i="1"/>
  <c r="BM136" i="1"/>
  <c r="BO136" i="1" s="1"/>
  <c r="BK136" i="1"/>
  <c r="BJ136" i="1"/>
  <c r="BO135" i="1"/>
  <c r="BN135" i="1"/>
  <c r="BM135" i="1"/>
  <c r="BK135" i="1"/>
  <c r="BL135" i="1" s="1"/>
  <c r="BJ135" i="1"/>
  <c r="BO134" i="1"/>
  <c r="BN134" i="1"/>
  <c r="BM134" i="1"/>
  <c r="BJ134" i="1"/>
  <c r="BN133" i="1"/>
  <c r="BM133" i="1"/>
  <c r="BO133" i="1" s="1"/>
  <c r="BJ133" i="1"/>
  <c r="BO132" i="1"/>
  <c r="BN132" i="1"/>
  <c r="BM132" i="1"/>
  <c r="BK132" i="1"/>
  <c r="BL132" i="1" s="1"/>
  <c r="BJ132" i="1"/>
  <c r="BN131" i="1"/>
  <c r="BO131" i="1" s="1"/>
  <c r="BM131" i="1"/>
  <c r="BK131" i="1"/>
  <c r="BL131" i="1" s="1"/>
  <c r="BJ131" i="1"/>
  <c r="BN130" i="1"/>
  <c r="BO130" i="1" s="1"/>
  <c r="BM130" i="1"/>
  <c r="BK130" i="1"/>
  <c r="BL130" i="1" s="1"/>
  <c r="BJ130" i="1"/>
  <c r="BN129" i="1"/>
  <c r="BM129" i="1"/>
  <c r="BO129" i="1" s="1"/>
  <c r="BK129" i="1"/>
  <c r="BL129" i="1" s="1"/>
  <c r="BJ129" i="1"/>
  <c r="BN128" i="1"/>
  <c r="BO128" i="1" s="1"/>
  <c r="BM128" i="1"/>
  <c r="BK128" i="1"/>
  <c r="BL128" i="1" s="1"/>
  <c r="BJ128" i="1"/>
  <c r="BO127" i="1"/>
  <c r="BN127" i="1"/>
  <c r="BM127" i="1"/>
  <c r="BK127" i="1"/>
  <c r="BL127" i="1" s="1"/>
  <c r="BJ127" i="1"/>
  <c r="BO126" i="1"/>
  <c r="BN126" i="1"/>
  <c r="BM126" i="1"/>
  <c r="BK126" i="1"/>
  <c r="BL126" i="1" s="1"/>
  <c r="BJ126" i="1"/>
  <c r="BN125" i="1"/>
  <c r="BO125" i="1" s="1"/>
  <c r="BM125" i="1"/>
  <c r="BK125" i="1"/>
  <c r="BL125" i="1" s="1"/>
  <c r="BJ125" i="1"/>
  <c r="BN124" i="1"/>
  <c r="BO124" i="1" s="1"/>
  <c r="BM124" i="1"/>
  <c r="BK124" i="1"/>
  <c r="BL124" i="1" s="1"/>
  <c r="BJ124" i="1"/>
  <c r="BN123" i="1"/>
  <c r="BO123" i="1" s="1"/>
  <c r="BM123" i="1"/>
  <c r="BK123" i="1"/>
  <c r="BL123" i="1" s="1"/>
  <c r="BJ123" i="1"/>
  <c r="BN122" i="1"/>
  <c r="BM122" i="1"/>
  <c r="BO122" i="1" s="1"/>
  <c r="BJ122" i="1"/>
  <c r="BO121" i="1"/>
  <c r="BN121" i="1"/>
  <c r="BM121" i="1"/>
  <c r="BJ121" i="1"/>
  <c r="BN120" i="1"/>
  <c r="BO120" i="1" s="1"/>
  <c r="BM120" i="1"/>
  <c r="BK120" i="1"/>
  <c r="BL120" i="1" s="1"/>
  <c r="BJ120" i="1"/>
  <c r="BN119" i="1"/>
  <c r="BO119" i="1" s="1"/>
  <c r="BM119" i="1"/>
  <c r="BK119" i="1"/>
  <c r="BJ119" i="1"/>
  <c r="BO118" i="1"/>
  <c r="BN118" i="1"/>
  <c r="BM118" i="1"/>
  <c r="BK118" i="1"/>
  <c r="BL118" i="1" s="1"/>
  <c r="BJ118" i="1"/>
  <c r="BN117" i="1"/>
  <c r="BO117" i="1" s="1"/>
  <c r="BM117" i="1"/>
  <c r="BK117" i="1"/>
  <c r="BJ117" i="1"/>
  <c r="BO116" i="1"/>
  <c r="BN116" i="1"/>
  <c r="BM116" i="1"/>
  <c r="BK116" i="1"/>
  <c r="BJ116" i="1"/>
  <c r="BN115" i="1"/>
  <c r="BO115" i="1" s="1"/>
  <c r="BM115" i="1"/>
  <c r="BK115" i="1"/>
  <c r="BL115" i="1" s="1"/>
  <c r="BJ115" i="1"/>
  <c r="BN114" i="1"/>
  <c r="BO114" i="1" s="1"/>
  <c r="BM114" i="1"/>
  <c r="BK114" i="1"/>
  <c r="BL114" i="1" s="1"/>
  <c r="BJ114" i="1"/>
  <c r="BO113" i="1"/>
  <c r="BN113" i="1"/>
  <c r="BM113" i="1"/>
  <c r="BK113" i="1"/>
  <c r="BJ113" i="1"/>
  <c r="BN112" i="1"/>
  <c r="BO112" i="1" s="1"/>
  <c r="BM112" i="1"/>
  <c r="BK112" i="1"/>
  <c r="BJ112" i="1"/>
  <c r="BN111" i="1"/>
  <c r="BO111" i="1" s="1"/>
  <c r="BM111" i="1"/>
  <c r="BK111" i="1"/>
  <c r="BJ111" i="1"/>
  <c r="BO110" i="1"/>
  <c r="BN110" i="1"/>
  <c r="BM110" i="1"/>
  <c r="BJ110" i="1"/>
  <c r="BN109" i="1"/>
  <c r="BM109" i="1"/>
  <c r="BO109" i="1" s="1"/>
  <c r="BK109" i="1"/>
  <c r="BJ109" i="1"/>
  <c r="BN108" i="1"/>
  <c r="BO108" i="1" s="1"/>
  <c r="BM108" i="1"/>
  <c r="BK108" i="1"/>
  <c r="BL108" i="1" s="1"/>
  <c r="BJ108" i="1"/>
  <c r="BN107" i="1"/>
  <c r="BO107" i="1" s="1"/>
  <c r="BM107" i="1"/>
  <c r="BK107" i="1"/>
  <c r="BL107" i="1" s="1"/>
  <c r="BJ107" i="1"/>
  <c r="BN106" i="1"/>
  <c r="BO106" i="1" s="1"/>
  <c r="BM106" i="1"/>
  <c r="BK106" i="1"/>
  <c r="BL106" i="1" s="1"/>
  <c r="BJ106" i="1"/>
  <c r="BN105" i="1"/>
  <c r="BM105" i="1"/>
  <c r="BO105" i="1" s="1"/>
  <c r="BK105" i="1"/>
  <c r="BJ105" i="1"/>
  <c r="BN104" i="1"/>
  <c r="BO104" i="1" s="1"/>
  <c r="BM104" i="1"/>
  <c r="BK104" i="1"/>
  <c r="BL104" i="1" s="1"/>
  <c r="BJ104" i="1"/>
  <c r="BO103" i="1"/>
  <c r="BN103" i="1"/>
  <c r="BM103" i="1"/>
  <c r="BK103" i="1"/>
  <c r="BL103" i="1" s="1"/>
  <c r="BJ103" i="1"/>
  <c r="BO102" i="1"/>
  <c r="BN102" i="1"/>
  <c r="BM102" i="1"/>
  <c r="BK102" i="1"/>
  <c r="BL102" i="1" s="1"/>
  <c r="BJ102" i="1"/>
  <c r="BN101" i="1"/>
  <c r="BO101" i="1" s="1"/>
  <c r="BM101" i="1"/>
  <c r="BK101" i="1"/>
  <c r="BJ101" i="1"/>
  <c r="BN100" i="1"/>
  <c r="BO100" i="1" s="1"/>
  <c r="BM100" i="1"/>
  <c r="BK100" i="1"/>
  <c r="BL100" i="1" s="1"/>
  <c r="BJ100" i="1"/>
  <c r="BN99" i="1"/>
  <c r="BO99" i="1" s="1"/>
  <c r="BM99" i="1"/>
  <c r="BK99" i="1"/>
  <c r="BL99" i="1" s="1"/>
  <c r="BJ99" i="1"/>
  <c r="BN98" i="1"/>
  <c r="BM98" i="1"/>
  <c r="BO98" i="1" s="1"/>
  <c r="BJ98" i="1"/>
  <c r="BO97" i="1"/>
  <c r="BN97" i="1"/>
  <c r="BM97" i="1"/>
  <c r="BJ97" i="1"/>
  <c r="BN96" i="1"/>
  <c r="BO96" i="1" s="1"/>
  <c r="BM96" i="1"/>
  <c r="BL96" i="1"/>
  <c r="BK96" i="1"/>
  <c r="BJ96" i="1"/>
  <c r="BN95" i="1"/>
  <c r="BO95" i="1" s="1"/>
  <c r="BM95" i="1"/>
  <c r="BK95" i="1"/>
  <c r="BJ95" i="1"/>
  <c r="BN94" i="1"/>
  <c r="BM94" i="1"/>
  <c r="BO94" i="1" s="1"/>
  <c r="BK94" i="1"/>
  <c r="BL94" i="1" s="1"/>
  <c r="BJ94" i="1"/>
  <c r="BN93" i="1"/>
  <c r="BO93" i="1" s="1"/>
  <c r="BM93" i="1"/>
  <c r="BK93" i="1"/>
  <c r="BJ93" i="1"/>
  <c r="BO92" i="1"/>
  <c r="BN92" i="1"/>
  <c r="BM92" i="1"/>
  <c r="BK92" i="1"/>
  <c r="BJ92" i="1"/>
  <c r="BL92" i="1" s="1"/>
  <c r="BN91" i="1"/>
  <c r="BO91" i="1" s="1"/>
  <c r="BM91" i="1"/>
  <c r="BK91" i="1"/>
  <c r="BL91" i="1" s="1"/>
  <c r="BJ91" i="1"/>
  <c r="BN90" i="1"/>
  <c r="BO90" i="1" s="1"/>
  <c r="BM90" i="1"/>
  <c r="BK90" i="1"/>
  <c r="BL90" i="1" s="1"/>
  <c r="BJ90" i="1"/>
  <c r="BO89" i="1"/>
  <c r="BN89" i="1"/>
  <c r="BM89" i="1"/>
  <c r="BK89" i="1"/>
  <c r="BJ89" i="1"/>
  <c r="BN88" i="1"/>
  <c r="BO88" i="1" s="1"/>
  <c r="BM88" i="1"/>
  <c r="BK88" i="1"/>
  <c r="BJ88" i="1"/>
  <c r="BN87" i="1"/>
  <c r="BO87" i="1" s="1"/>
  <c r="BM87" i="1"/>
  <c r="BK87" i="1"/>
  <c r="BJ87" i="1"/>
  <c r="BO86" i="1"/>
  <c r="BN86" i="1"/>
  <c r="BM86" i="1"/>
  <c r="BJ86" i="1"/>
  <c r="BN85" i="1"/>
  <c r="BM85" i="1"/>
  <c r="BO85" i="1" s="1"/>
  <c r="BJ85" i="1"/>
  <c r="BN84" i="1"/>
  <c r="BO84" i="1" s="1"/>
  <c r="BM84" i="1"/>
  <c r="BK84" i="1"/>
  <c r="BL84" i="1" s="1"/>
  <c r="BJ84" i="1"/>
  <c r="BN83" i="1"/>
  <c r="BO83" i="1" s="1"/>
  <c r="BM83" i="1"/>
  <c r="BK83" i="1"/>
  <c r="BL83" i="1" s="1"/>
  <c r="BJ83" i="1"/>
  <c r="BN82" i="1"/>
  <c r="BO82" i="1" s="1"/>
  <c r="BM82" i="1"/>
  <c r="BK82" i="1"/>
  <c r="BL82" i="1" s="1"/>
  <c r="BJ82" i="1"/>
  <c r="BN81" i="1"/>
  <c r="BM81" i="1"/>
  <c r="BO81" i="1" s="1"/>
  <c r="BK81" i="1"/>
  <c r="BJ81" i="1"/>
  <c r="BN80" i="1"/>
  <c r="BO80" i="1" s="1"/>
  <c r="BM80" i="1"/>
  <c r="BK80" i="1"/>
  <c r="BL80" i="1" s="1"/>
  <c r="BJ80" i="1"/>
  <c r="BO79" i="1"/>
  <c r="BN79" i="1"/>
  <c r="BM79" i="1"/>
  <c r="BK79" i="1"/>
  <c r="BL79" i="1" s="1"/>
  <c r="BJ79" i="1"/>
  <c r="BO78" i="1"/>
  <c r="BN78" i="1"/>
  <c r="BM78" i="1"/>
  <c r="BK78" i="1"/>
  <c r="BL78" i="1" s="1"/>
  <c r="BJ78" i="1"/>
  <c r="BN77" i="1"/>
  <c r="BO77" i="1" s="1"/>
  <c r="BM77" i="1"/>
  <c r="BK77" i="1"/>
  <c r="BJ77" i="1"/>
  <c r="BN76" i="1"/>
  <c r="BO76" i="1" s="1"/>
  <c r="BM76" i="1"/>
  <c r="BK76" i="1"/>
  <c r="BL76" i="1" s="1"/>
  <c r="BJ76" i="1"/>
  <c r="BN75" i="1"/>
  <c r="BO75" i="1" s="1"/>
  <c r="BM75" i="1"/>
  <c r="BK75" i="1"/>
  <c r="BL75" i="1" s="1"/>
  <c r="BJ75" i="1"/>
  <c r="BN74" i="1"/>
  <c r="BM74" i="1"/>
  <c r="BO74" i="1" s="1"/>
  <c r="BJ74" i="1"/>
  <c r="BO73" i="1"/>
  <c r="BN73" i="1"/>
  <c r="BM73" i="1"/>
  <c r="BJ73" i="1"/>
  <c r="BN72" i="1"/>
  <c r="BO72" i="1" s="1"/>
  <c r="BM72" i="1"/>
  <c r="BK72" i="1"/>
  <c r="BL72" i="1" s="1"/>
  <c r="BJ72" i="1"/>
  <c r="BN71" i="1"/>
  <c r="BO71" i="1" s="1"/>
  <c r="BM71" i="1"/>
  <c r="BK71" i="1"/>
  <c r="BJ71" i="1"/>
  <c r="BN70" i="1"/>
  <c r="BM70" i="1"/>
  <c r="BO70" i="1" s="1"/>
  <c r="BK70" i="1"/>
  <c r="BL70" i="1" s="1"/>
  <c r="BJ70" i="1"/>
  <c r="BN69" i="1"/>
  <c r="BO69" i="1" s="1"/>
  <c r="BM69" i="1"/>
  <c r="BK69" i="1"/>
  <c r="BJ69" i="1"/>
  <c r="BO68" i="1"/>
  <c r="BN68" i="1"/>
  <c r="BM68" i="1"/>
  <c r="BK68" i="1"/>
  <c r="BJ68" i="1"/>
  <c r="BN67" i="1"/>
  <c r="BM67" i="1"/>
  <c r="BO67" i="1" s="1"/>
  <c r="BK67" i="1"/>
  <c r="BL67" i="1" s="1"/>
  <c r="BJ67" i="1"/>
  <c r="BN66" i="1"/>
  <c r="BO66" i="1" s="1"/>
  <c r="BM66" i="1"/>
  <c r="BK66" i="1"/>
  <c r="BL66" i="1" s="1"/>
  <c r="BJ66" i="1"/>
  <c r="BO65" i="1"/>
  <c r="BN65" i="1"/>
  <c r="BM65" i="1"/>
  <c r="BK65" i="1"/>
  <c r="BJ65" i="1"/>
  <c r="BN64" i="1"/>
  <c r="BO64" i="1" s="1"/>
  <c r="BM64" i="1"/>
  <c r="BK64" i="1"/>
  <c r="BJ64" i="1"/>
  <c r="BN63" i="1"/>
  <c r="BO63" i="1" s="1"/>
  <c r="BM63" i="1"/>
  <c r="BK63" i="1"/>
  <c r="BL63" i="1" s="1"/>
  <c r="BJ63" i="1"/>
  <c r="BN62" i="1"/>
  <c r="BO62" i="1" s="1"/>
  <c r="BM62" i="1"/>
  <c r="BK62" i="1"/>
  <c r="BJ62" i="1"/>
  <c r="BN61" i="1"/>
  <c r="BO61" i="1" s="1"/>
  <c r="BM61" i="1"/>
  <c r="BK61" i="1"/>
  <c r="BL61" i="1" s="1"/>
  <c r="BJ61" i="1"/>
  <c r="BN60" i="1"/>
  <c r="BO60" i="1" s="1"/>
  <c r="BM60" i="1"/>
  <c r="BK60" i="1"/>
  <c r="BJ60" i="1"/>
  <c r="BN59" i="1"/>
  <c r="BO59" i="1" s="1"/>
  <c r="BM59" i="1"/>
  <c r="BK59" i="1"/>
  <c r="BL59" i="1" s="1"/>
  <c r="BJ59" i="1"/>
  <c r="BN58" i="1"/>
  <c r="BO58" i="1" s="1"/>
  <c r="BM58" i="1"/>
  <c r="BK58" i="1"/>
  <c r="BJ58" i="1"/>
  <c r="BN57" i="1"/>
  <c r="BO57" i="1" s="1"/>
  <c r="BM57" i="1"/>
  <c r="BK57" i="1"/>
  <c r="BL57" i="1" s="1"/>
  <c r="BJ57" i="1"/>
  <c r="BN56" i="1"/>
  <c r="BO56" i="1" s="1"/>
  <c r="BM56" i="1"/>
  <c r="BK56" i="1"/>
  <c r="BJ56" i="1"/>
  <c r="BN55" i="1"/>
  <c r="BO55" i="1" s="1"/>
  <c r="BM55" i="1"/>
  <c r="BK55" i="1"/>
  <c r="BL55" i="1" s="1"/>
  <c r="BJ55" i="1"/>
  <c r="BN54" i="1"/>
  <c r="BO54" i="1" s="1"/>
  <c r="BM54" i="1"/>
  <c r="BK54" i="1"/>
  <c r="BJ54" i="1"/>
  <c r="BN53" i="1"/>
  <c r="BO53" i="1" s="1"/>
  <c r="BM53" i="1"/>
  <c r="BK53" i="1"/>
  <c r="BL53" i="1" s="1"/>
  <c r="BJ53" i="1"/>
  <c r="BN52" i="1"/>
  <c r="BO52" i="1" s="1"/>
  <c r="BM52" i="1"/>
  <c r="BK52" i="1"/>
  <c r="BJ52" i="1"/>
  <c r="BN51" i="1"/>
  <c r="BO51" i="1" s="1"/>
  <c r="BM51" i="1"/>
  <c r="BK51" i="1"/>
  <c r="BL51" i="1" s="1"/>
  <c r="BJ51" i="1"/>
  <c r="BN50" i="1"/>
  <c r="BO50" i="1" s="1"/>
  <c r="BM50" i="1"/>
  <c r="BK50" i="1"/>
  <c r="BJ50" i="1"/>
  <c r="BN49" i="1"/>
  <c r="BO49" i="1" s="1"/>
  <c r="BM49" i="1"/>
  <c r="BK49" i="1"/>
  <c r="BL49" i="1" s="1"/>
  <c r="BJ49" i="1"/>
  <c r="BN48" i="1"/>
  <c r="BO48" i="1" s="1"/>
  <c r="BM48" i="1"/>
  <c r="BK48" i="1"/>
  <c r="BJ48" i="1"/>
  <c r="BN47" i="1"/>
  <c r="BO47" i="1" s="1"/>
  <c r="BM47" i="1"/>
  <c r="BK47" i="1"/>
  <c r="BL47" i="1" s="1"/>
  <c r="BJ47" i="1"/>
  <c r="BN46" i="1"/>
  <c r="BO46" i="1" s="1"/>
  <c r="BM46" i="1"/>
  <c r="BK46" i="1"/>
  <c r="BJ46" i="1"/>
  <c r="BN45" i="1"/>
  <c r="BO45" i="1" s="1"/>
  <c r="BM45" i="1"/>
  <c r="BK45" i="1"/>
  <c r="BL45" i="1" s="1"/>
  <c r="BJ45" i="1"/>
  <c r="BN44" i="1"/>
  <c r="BO44" i="1" s="1"/>
  <c r="BM44" i="1"/>
  <c r="BK44" i="1"/>
  <c r="BJ44" i="1"/>
  <c r="BN43" i="1"/>
  <c r="BO43" i="1" s="1"/>
  <c r="BM43" i="1"/>
  <c r="BK43" i="1"/>
  <c r="BL43" i="1" s="1"/>
  <c r="BJ43" i="1"/>
  <c r="BN42" i="1"/>
  <c r="BO42" i="1" s="1"/>
  <c r="BM42" i="1"/>
  <c r="BK42" i="1"/>
  <c r="BJ42" i="1"/>
  <c r="BN41" i="1"/>
  <c r="BO41" i="1" s="1"/>
  <c r="BM41" i="1"/>
  <c r="BK41" i="1"/>
  <c r="BL41" i="1" s="1"/>
  <c r="BJ41" i="1"/>
  <c r="BN40" i="1"/>
  <c r="BO40" i="1" s="1"/>
  <c r="BM40" i="1"/>
  <c r="BK40" i="1"/>
  <c r="BJ40" i="1"/>
  <c r="BN39" i="1"/>
  <c r="BO39" i="1" s="1"/>
  <c r="BM39" i="1"/>
  <c r="BK39" i="1"/>
  <c r="BL39" i="1" s="1"/>
  <c r="BJ39" i="1"/>
  <c r="BN38" i="1"/>
  <c r="BO38" i="1" s="1"/>
  <c r="BM38" i="1"/>
  <c r="BK38" i="1"/>
  <c r="BJ38" i="1"/>
  <c r="BN37" i="1"/>
  <c r="BO37" i="1" s="1"/>
  <c r="BM37" i="1"/>
  <c r="BK37" i="1"/>
  <c r="BL37" i="1" s="1"/>
  <c r="BJ37" i="1"/>
  <c r="BN36" i="1"/>
  <c r="BO36" i="1" s="1"/>
  <c r="BM36" i="1"/>
  <c r="BK36" i="1"/>
  <c r="BJ36" i="1"/>
  <c r="BN35" i="1"/>
  <c r="BO35" i="1" s="1"/>
  <c r="BM35" i="1"/>
  <c r="BK35" i="1"/>
  <c r="BL35" i="1" s="1"/>
  <c r="BJ35" i="1"/>
  <c r="BN34" i="1"/>
  <c r="BO34" i="1" s="1"/>
  <c r="BM34" i="1"/>
  <c r="BK34" i="1"/>
  <c r="BJ34" i="1"/>
  <c r="BN33" i="1"/>
  <c r="BO33" i="1" s="1"/>
  <c r="BM33" i="1"/>
  <c r="BK33" i="1"/>
  <c r="BL33" i="1" s="1"/>
  <c r="BJ33" i="1"/>
  <c r="BN32" i="1"/>
  <c r="BO32" i="1" s="1"/>
  <c r="BM32" i="1"/>
  <c r="BK32" i="1"/>
  <c r="BJ32" i="1"/>
  <c r="BN31" i="1"/>
  <c r="BO31" i="1" s="1"/>
  <c r="BM31" i="1"/>
  <c r="BK31" i="1"/>
  <c r="BL31" i="1" s="1"/>
  <c r="BJ31" i="1"/>
  <c r="BN30" i="1"/>
  <c r="BO30" i="1" s="1"/>
  <c r="BM30" i="1"/>
  <c r="BK30" i="1"/>
  <c r="BJ30" i="1"/>
  <c r="BN29" i="1"/>
  <c r="BO29" i="1" s="1"/>
  <c r="BM29" i="1"/>
  <c r="BK29" i="1"/>
  <c r="BL29" i="1" s="1"/>
  <c r="BJ29" i="1"/>
  <c r="BN28" i="1"/>
  <c r="BO28" i="1" s="1"/>
  <c r="BM28" i="1"/>
  <c r="BK28" i="1"/>
  <c r="BJ28" i="1"/>
  <c r="BN27" i="1"/>
  <c r="BO27" i="1" s="1"/>
  <c r="BM27" i="1"/>
  <c r="BK27" i="1"/>
  <c r="BL27" i="1" s="1"/>
  <c r="BJ27" i="1"/>
  <c r="BN26" i="1"/>
  <c r="BO26" i="1" s="1"/>
  <c r="BM26" i="1"/>
  <c r="BK26" i="1"/>
  <c r="BJ26" i="1"/>
  <c r="BN25" i="1"/>
  <c r="BO25" i="1" s="1"/>
  <c r="BM25" i="1"/>
  <c r="BK25" i="1"/>
  <c r="BL25" i="1" s="1"/>
  <c r="BJ25" i="1"/>
  <c r="BN24" i="1"/>
  <c r="BO24" i="1" s="1"/>
  <c r="BM24" i="1"/>
  <c r="BK24" i="1"/>
  <c r="BJ24" i="1"/>
  <c r="BN23" i="1"/>
  <c r="BO23" i="1" s="1"/>
  <c r="BM23" i="1"/>
  <c r="BK23" i="1"/>
  <c r="BL23" i="1" s="1"/>
  <c r="BJ23" i="1"/>
  <c r="BN22" i="1"/>
  <c r="BO22" i="1" s="1"/>
  <c r="BM22" i="1"/>
  <c r="BK22" i="1"/>
  <c r="BJ22" i="1"/>
  <c r="BN21" i="1"/>
  <c r="BO21" i="1" s="1"/>
  <c r="BM21" i="1"/>
  <c r="BK21" i="1"/>
  <c r="BL21" i="1" s="1"/>
  <c r="BJ21" i="1"/>
  <c r="BN20" i="1"/>
  <c r="BO20" i="1" s="1"/>
  <c r="BM20" i="1"/>
  <c r="BK20" i="1"/>
  <c r="BJ20" i="1"/>
  <c r="BN19" i="1"/>
  <c r="BO19" i="1" s="1"/>
  <c r="BM19" i="1"/>
  <c r="BK19" i="1"/>
  <c r="BL19" i="1" s="1"/>
  <c r="BJ19" i="1"/>
  <c r="BN18" i="1"/>
  <c r="BO18" i="1" s="1"/>
  <c r="BM18" i="1"/>
  <c r="BK18" i="1"/>
  <c r="BJ18" i="1"/>
  <c r="BN17" i="1"/>
  <c r="BO17" i="1" s="1"/>
  <c r="BM17" i="1"/>
  <c r="BK17" i="1"/>
  <c r="BL17" i="1" s="1"/>
  <c r="BJ17" i="1"/>
  <c r="BN16" i="1"/>
  <c r="BO16" i="1" s="1"/>
  <c r="BM16" i="1"/>
  <c r="BK16" i="1"/>
  <c r="BJ16" i="1"/>
  <c r="BN15" i="1"/>
  <c r="BO15" i="1" s="1"/>
  <c r="BM15" i="1"/>
  <c r="BK15" i="1"/>
  <c r="BL15" i="1" s="1"/>
  <c r="BJ15" i="1"/>
  <c r="BN14" i="1"/>
  <c r="BO14" i="1" s="1"/>
  <c r="BM14" i="1"/>
  <c r="BK14" i="1"/>
  <c r="BJ14" i="1"/>
  <c r="BN13" i="1"/>
  <c r="BO13" i="1" s="1"/>
  <c r="BM13" i="1"/>
  <c r="BJ13" i="1"/>
  <c r="BN12" i="1"/>
  <c r="BO12" i="1" s="1"/>
  <c r="BM12" i="1"/>
  <c r="BK12" i="1"/>
  <c r="BJ12" i="1"/>
  <c r="BN11" i="1"/>
  <c r="BO11" i="1" s="1"/>
  <c r="BM11" i="1"/>
  <c r="BK11" i="1"/>
  <c r="BL11" i="1" s="1"/>
  <c r="BJ11" i="1"/>
  <c r="BN10" i="1"/>
  <c r="BO10" i="1" s="1"/>
  <c r="BM10" i="1"/>
  <c r="BK10" i="1"/>
  <c r="BJ10" i="1"/>
  <c r="BN9" i="1"/>
  <c r="BO9" i="1" s="1"/>
  <c r="BM9" i="1"/>
  <c r="BK9" i="1"/>
  <c r="BL9" i="1" s="1"/>
  <c r="BJ9" i="1"/>
  <c r="BN8" i="1"/>
  <c r="BO8" i="1" s="1"/>
  <c r="BM8" i="1"/>
  <c r="BK8" i="1"/>
  <c r="BJ8" i="1"/>
  <c r="BN7" i="1"/>
  <c r="BO7" i="1" s="1"/>
  <c r="BM7" i="1"/>
  <c r="BK7" i="1"/>
  <c r="BL7" i="1" s="1"/>
  <c r="BJ7" i="1"/>
  <c r="BN6" i="1"/>
  <c r="BO6" i="1" s="1"/>
  <c r="BM6" i="1"/>
  <c r="BK6" i="1"/>
  <c r="BJ6" i="1"/>
  <c r="BN5" i="1"/>
  <c r="BO5" i="1" s="1"/>
  <c r="BM5" i="1"/>
  <c r="BK5" i="1"/>
  <c r="BL5" i="1" s="1"/>
  <c r="BJ5" i="1"/>
  <c r="BN4" i="1"/>
  <c r="BO4" i="1" s="1"/>
  <c r="BM4" i="1"/>
  <c r="BK4" i="1"/>
  <c r="BJ4" i="1"/>
  <c r="BN3" i="1"/>
  <c r="BO3" i="1" s="1"/>
  <c r="BM3" i="1"/>
  <c r="BK3" i="1"/>
  <c r="BL3" i="1" s="1"/>
  <c r="BJ3" i="1"/>
  <c r="BN2" i="1"/>
  <c r="BO2" i="1" s="1"/>
  <c r="BM2" i="1"/>
  <c r="BK2" i="1"/>
  <c r="BJ2" i="1"/>
  <c r="BL2" i="1" s="1"/>
  <c r="BH234" i="1"/>
  <c r="BG234" i="1"/>
  <c r="BF234" i="1"/>
  <c r="BD234" i="1"/>
  <c r="BE234" i="1" s="1"/>
  <c r="BC234" i="1"/>
  <c r="BG233" i="1"/>
  <c r="BH233" i="1" s="1"/>
  <c r="BF233" i="1"/>
  <c r="BE233" i="1"/>
  <c r="BD233" i="1"/>
  <c r="BC233" i="1"/>
  <c r="BH232" i="1"/>
  <c r="BG232" i="1"/>
  <c r="BF232" i="1"/>
  <c r="BD232" i="1"/>
  <c r="BE232" i="1" s="1"/>
  <c r="BC232" i="1"/>
  <c r="BG231" i="1"/>
  <c r="BH231" i="1" s="1"/>
  <c r="BF231" i="1"/>
  <c r="BD231" i="1"/>
  <c r="BE231" i="1" s="1"/>
  <c r="BC231" i="1"/>
  <c r="BH230" i="1"/>
  <c r="BG230" i="1"/>
  <c r="BF230" i="1"/>
  <c r="BC230" i="1"/>
  <c r="BG229" i="1"/>
  <c r="BH229" i="1" s="1"/>
  <c r="BF229" i="1"/>
  <c r="BC229" i="1"/>
  <c r="BH228" i="1"/>
  <c r="BG228" i="1"/>
  <c r="BF228" i="1"/>
  <c r="BD228" i="1"/>
  <c r="BE228" i="1" s="1"/>
  <c r="BC228" i="1"/>
  <c r="BG227" i="1"/>
  <c r="BH227" i="1" s="1"/>
  <c r="BF227" i="1"/>
  <c r="BD227" i="1"/>
  <c r="BE227" i="1" s="1"/>
  <c r="BC227" i="1"/>
  <c r="BH226" i="1"/>
  <c r="BG226" i="1"/>
  <c r="BF226" i="1"/>
  <c r="BD226" i="1"/>
  <c r="BE226" i="1" s="1"/>
  <c r="BC226" i="1"/>
  <c r="BG225" i="1"/>
  <c r="BH225" i="1" s="1"/>
  <c r="BF225" i="1"/>
  <c r="BD225" i="1"/>
  <c r="BE225" i="1" s="1"/>
  <c r="BC225" i="1"/>
  <c r="BH224" i="1"/>
  <c r="BG224" i="1"/>
  <c r="BF224" i="1"/>
  <c r="BD224" i="1"/>
  <c r="BE224" i="1" s="1"/>
  <c r="BC224" i="1"/>
  <c r="BG223" i="1"/>
  <c r="BH223" i="1" s="1"/>
  <c r="BF223" i="1"/>
  <c r="BD223" i="1"/>
  <c r="BE223" i="1" s="1"/>
  <c r="BC223" i="1"/>
  <c r="BH222" i="1"/>
  <c r="BG222" i="1"/>
  <c r="BF222" i="1"/>
  <c r="BD222" i="1"/>
  <c r="BE222" i="1" s="1"/>
  <c r="BC222" i="1"/>
  <c r="BG221" i="1"/>
  <c r="BH221" i="1" s="1"/>
  <c r="BF221" i="1"/>
  <c r="BD221" i="1"/>
  <c r="BE221" i="1" s="1"/>
  <c r="BC221" i="1"/>
  <c r="BH220" i="1"/>
  <c r="BG220" i="1"/>
  <c r="BF220" i="1"/>
  <c r="BD220" i="1"/>
  <c r="BE220" i="1" s="1"/>
  <c r="BC220" i="1"/>
  <c r="BG219" i="1"/>
  <c r="BH219" i="1" s="1"/>
  <c r="BF219" i="1"/>
  <c r="BE219" i="1"/>
  <c r="BD219" i="1"/>
  <c r="BC219" i="1"/>
  <c r="BH218" i="1"/>
  <c r="BG218" i="1"/>
  <c r="BF218" i="1"/>
  <c r="BC218" i="1"/>
  <c r="BG217" i="1"/>
  <c r="BH217" i="1" s="1"/>
  <c r="BF217" i="1"/>
  <c r="BC217" i="1"/>
  <c r="BH216" i="1"/>
  <c r="BG216" i="1"/>
  <c r="BF216" i="1"/>
  <c r="BD216" i="1"/>
  <c r="BE216" i="1" s="1"/>
  <c r="BC216" i="1"/>
  <c r="BG215" i="1"/>
  <c r="BH215" i="1" s="1"/>
  <c r="BF215" i="1"/>
  <c r="BD215" i="1"/>
  <c r="BE215" i="1" s="1"/>
  <c r="BC215" i="1"/>
  <c r="BH214" i="1"/>
  <c r="BG214" i="1"/>
  <c r="BF214" i="1"/>
  <c r="BD214" i="1"/>
  <c r="BE214" i="1" s="1"/>
  <c r="BC214" i="1"/>
  <c r="BG213" i="1"/>
  <c r="BH213" i="1" s="1"/>
  <c r="BF213" i="1"/>
  <c r="BD213" i="1"/>
  <c r="BE213" i="1" s="1"/>
  <c r="BC213" i="1"/>
  <c r="BH212" i="1"/>
  <c r="BG212" i="1"/>
  <c r="BF212" i="1"/>
  <c r="BD212" i="1"/>
  <c r="BE212" i="1" s="1"/>
  <c r="BC212" i="1"/>
  <c r="BG211" i="1"/>
  <c r="BH211" i="1" s="1"/>
  <c r="BF211" i="1"/>
  <c r="BD211" i="1"/>
  <c r="BE211" i="1" s="1"/>
  <c r="BC211" i="1"/>
  <c r="BH210" i="1"/>
  <c r="BG210" i="1"/>
  <c r="BF210" i="1"/>
  <c r="BD210" i="1"/>
  <c r="BE210" i="1" s="1"/>
  <c r="BC210" i="1"/>
  <c r="BG209" i="1"/>
  <c r="BH209" i="1" s="1"/>
  <c r="BF209" i="1"/>
  <c r="BD209" i="1"/>
  <c r="BE209" i="1" s="1"/>
  <c r="BC209" i="1"/>
  <c r="BH208" i="1"/>
  <c r="BG208" i="1"/>
  <c r="BF208" i="1"/>
  <c r="BD208" i="1"/>
  <c r="BE208" i="1" s="1"/>
  <c r="BC208" i="1"/>
  <c r="BG207" i="1"/>
  <c r="BH207" i="1" s="1"/>
  <c r="BF207" i="1"/>
  <c r="BE207" i="1"/>
  <c r="BD207" i="1"/>
  <c r="BC207" i="1"/>
  <c r="BH206" i="1"/>
  <c r="BG206" i="1"/>
  <c r="BF206" i="1"/>
  <c r="BD206" i="1"/>
  <c r="BE206" i="1" s="1"/>
  <c r="BC206" i="1"/>
  <c r="BG205" i="1"/>
  <c r="BH205" i="1" s="1"/>
  <c r="BF205" i="1"/>
  <c r="BD205" i="1"/>
  <c r="BE205" i="1" s="1"/>
  <c r="BC205" i="1"/>
  <c r="BH204" i="1"/>
  <c r="BG204" i="1"/>
  <c r="BF204" i="1"/>
  <c r="BD204" i="1"/>
  <c r="BE204" i="1" s="1"/>
  <c r="BC204" i="1"/>
  <c r="BG203" i="1"/>
  <c r="BH203" i="1" s="1"/>
  <c r="BF203" i="1"/>
  <c r="BD203" i="1"/>
  <c r="BE203" i="1" s="1"/>
  <c r="BC203" i="1"/>
  <c r="BH202" i="1"/>
  <c r="BG202" i="1"/>
  <c r="BF202" i="1"/>
  <c r="BD202" i="1"/>
  <c r="BE202" i="1" s="1"/>
  <c r="BC202" i="1"/>
  <c r="BG201" i="1"/>
  <c r="BH201" i="1" s="1"/>
  <c r="BF201" i="1"/>
  <c r="BD201" i="1"/>
  <c r="BE201" i="1" s="1"/>
  <c r="BC201" i="1"/>
  <c r="BH200" i="1"/>
  <c r="BG200" i="1"/>
  <c r="BF200" i="1"/>
  <c r="BD200" i="1"/>
  <c r="BE200" i="1" s="1"/>
  <c r="BC200" i="1"/>
  <c r="BG199" i="1"/>
  <c r="BH199" i="1" s="1"/>
  <c r="BF199" i="1"/>
  <c r="BD199" i="1"/>
  <c r="BE199" i="1" s="1"/>
  <c r="BC199" i="1"/>
  <c r="BH198" i="1"/>
  <c r="BG198" i="1"/>
  <c r="BF198" i="1"/>
  <c r="BD198" i="1"/>
  <c r="BE198" i="1" s="1"/>
  <c r="BC198" i="1"/>
  <c r="BG197" i="1"/>
  <c r="BH197" i="1" s="1"/>
  <c r="BF197" i="1"/>
  <c r="BD197" i="1"/>
  <c r="BE197" i="1" s="1"/>
  <c r="BC197" i="1"/>
  <c r="BH196" i="1"/>
  <c r="BG196" i="1"/>
  <c r="BF196" i="1"/>
  <c r="BD196" i="1"/>
  <c r="BE196" i="1" s="1"/>
  <c r="BC196" i="1"/>
  <c r="BG195" i="1"/>
  <c r="BH195" i="1" s="1"/>
  <c r="BF195" i="1"/>
  <c r="BD195" i="1"/>
  <c r="BE195" i="1" s="1"/>
  <c r="BC195" i="1"/>
  <c r="BH194" i="1"/>
  <c r="BG194" i="1"/>
  <c r="BF194" i="1"/>
  <c r="BC194" i="1"/>
  <c r="BG193" i="1"/>
  <c r="BH193" i="1" s="1"/>
  <c r="BF193" i="1"/>
  <c r="BC193" i="1"/>
  <c r="BH192" i="1"/>
  <c r="BG192" i="1"/>
  <c r="BF192" i="1"/>
  <c r="BD192" i="1"/>
  <c r="BE192" i="1" s="1"/>
  <c r="BC192" i="1"/>
  <c r="BG191" i="1"/>
  <c r="BH191" i="1" s="1"/>
  <c r="BF191" i="1"/>
  <c r="BD191" i="1"/>
  <c r="BE191" i="1" s="1"/>
  <c r="BC191" i="1"/>
  <c r="BH190" i="1"/>
  <c r="BG190" i="1"/>
  <c r="BF190" i="1"/>
  <c r="BD190" i="1"/>
  <c r="BE190" i="1" s="1"/>
  <c r="BC190" i="1"/>
  <c r="BG189" i="1"/>
  <c r="BH189" i="1" s="1"/>
  <c r="BF189" i="1"/>
  <c r="BD189" i="1"/>
  <c r="BE189" i="1" s="1"/>
  <c r="BC189" i="1"/>
  <c r="BH188" i="1"/>
  <c r="BG188" i="1"/>
  <c r="BF188" i="1"/>
  <c r="BD188" i="1"/>
  <c r="BE188" i="1" s="1"/>
  <c r="BC188" i="1"/>
  <c r="BG187" i="1"/>
  <c r="BH187" i="1" s="1"/>
  <c r="BF187" i="1"/>
  <c r="BD187" i="1"/>
  <c r="BE187" i="1" s="1"/>
  <c r="BC187" i="1"/>
  <c r="BH186" i="1"/>
  <c r="BG186" i="1"/>
  <c r="BF186" i="1"/>
  <c r="BD186" i="1"/>
  <c r="BE186" i="1" s="1"/>
  <c r="BC186" i="1"/>
  <c r="BG185" i="1"/>
  <c r="BH185" i="1" s="1"/>
  <c r="BF185" i="1"/>
  <c r="BE185" i="1"/>
  <c r="BD185" i="1"/>
  <c r="BC185" i="1"/>
  <c r="BH184" i="1"/>
  <c r="BG184" i="1"/>
  <c r="BF184" i="1"/>
  <c r="BD184" i="1"/>
  <c r="BE184" i="1" s="1"/>
  <c r="BC184" i="1"/>
  <c r="BG183" i="1"/>
  <c r="BH183" i="1" s="1"/>
  <c r="BF183" i="1"/>
  <c r="BE183" i="1"/>
  <c r="BD183" i="1"/>
  <c r="BC183" i="1"/>
  <c r="BH182" i="1"/>
  <c r="BG182" i="1"/>
  <c r="BF182" i="1"/>
  <c r="BC182" i="1"/>
  <c r="BG181" i="1"/>
  <c r="BH181" i="1" s="1"/>
  <c r="BF181" i="1"/>
  <c r="BC181" i="1"/>
  <c r="BH180" i="1"/>
  <c r="BG180" i="1"/>
  <c r="BF180" i="1"/>
  <c r="BD180" i="1"/>
  <c r="BE180" i="1" s="1"/>
  <c r="BC180" i="1"/>
  <c r="BG179" i="1"/>
  <c r="BH179" i="1" s="1"/>
  <c r="BF179" i="1"/>
  <c r="BD179" i="1"/>
  <c r="BE179" i="1" s="1"/>
  <c r="BC179" i="1"/>
  <c r="BH178" i="1"/>
  <c r="BG178" i="1"/>
  <c r="BF178" i="1"/>
  <c r="BD178" i="1"/>
  <c r="BE178" i="1" s="1"/>
  <c r="BC178" i="1"/>
  <c r="BG177" i="1"/>
  <c r="BH177" i="1" s="1"/>
  <c r="BF177" i="1"/>
  <c r="BD177" i="1"/>
  <c r="BE177" i="1" s="1"/>
  <c r="BC177" i="1"/>
  <c r="BH176" i="1"/>
  <c r="BG176" i="1"/>
  <c r="BF176" i="1"/>
  <c r="BD176" i="1"/>
  <c r="BE176" i="1" s="1"/>
  <c r="BC176" i="1"/>
  <c r="BG175" i="1"/>
  <c r="BH175" i="1" s="1"/>
  <c r="BF175" i="1"/>
  <c r="BD175" i="1"/>
  <c r="BE175" i="1" s="1"/>
  <c r="BC175" i="1"/>
  <c r="BH174" i="1"/>
  <c r="BG174" i="1"/>
  <c r="BF174" i="1"/>
  <c r="BD174" i="1"/>
  <c r="BE174" i="1" s="1"/>
  <c r="BC174" i="1"/>
  <c r="BG173" i="1"/>
  <c r="BH173" i="1" s="1"/>
  <c r="BF173" i="1"/>
  <c r="BD173" i="1"/>
  <c r="BE173" i="1" s="1"/>
  <c r="BC173" i="1"/>
  <c r="BH172" i="1"/>
  <c r="BG172" i="1"/>
  <c r="BF172" i="1"/>
  <c r="BD172" i="1"/>
  <c r="BE172" i="1" s="1"/>
  <c r="BC172" i="1"/>
  <c r="BG171" i="1"/>
  <c r="BH171" i="1" s="1"/>
  <c r="BF171" i="1"/>
  <c r="BD171" i="1"/>
  <c r="BE171" i="1" s="1"/>
  <c r="BC171" i="1"/>
  <c r="BH170" i="1"/>
  <c r="BG170" i="1"/>
  <c r="BF170" i="1"/>
  <c r="BC170" i="1"/>
  <c r="BG169" i="1"/>
  <c r="BH169" i="1" s="1"/>
  <c r="BF169" i="1"/>
  <c r="BC169" i="1"/>
  <c r="BH168" i="1"/>
  <c r="BG168" i="1"/>
  <c r="BF168" i="1"/>
  <c r="BD168" i="1"/>
  <c r="BE168" i="1" s="1"/>
  <c r="BC168" i="1"/>
  <c r="BG167" i="1"/>
  <c r="BH167" i="1" s="1"/>
  <c r="BF167" i="1"/>
  <c r="BD167" i="1"/>
  <c r="BE167" i="1" s="1"/>
  <c r="BC167" i="1"/>
  <c r="BH166" i="1"/>
  <c r="BG166" i="1"/>
  <c r="BF166" i="1"/>
  <c r="BD166" i="1"/>
  <c r="BE166" i="1" s="1"/>
  <c r="BC166" i="1"/>
  <c r="BG165" i="1"/>
  <c r="BH165" i="1" s="1"/>
  <c r="BF165" i="1"/>
  <c r="BD165" i="1"/>
  <c r="BE165" i="1" s="1"/>
  <c r="BC165" i="1"/>
  <c r="BH164" i="1"/>
  <c r="BG164" i="1"/>
  <c r="BF164" i="1"/>
  <c r="BD164" i="1"/>
  <c r="BE164" i="1" s="1"/>
  <c r="BC164" i="1"/>
  <c r="BG163" i="1"/>
  <c r="BH163" i="1" s="1"/>
  <c r="BF163" i="1"/>
  <c r="BD163" i="1"/>
  <c r="BE163" i="1" s="1"/>
  <c r="BC163" i="1"/>
  <c r="BH162" i="1"/>
  <c r="BG162" i="1"/>
  <c r="BF162" i="1"/>
  <c r="BD162" i="1"/>
  <c r="BE162" i="1" s="1"/>
  <c r="BC162" i="1"/>
  <c r="BG161" i="1"/>
  <c r="BH161" i="1" s="1"/>
  <c r="BF161" i="1"/>
  <c r="BD161" i="1"/>
  <c r="BE161" i="1" s="1"/>
  <c r="BC161" i="1"/>
  <c r="BH160" i="1"/>
  <c r="BG160" i="1"/>
  <c r="BF160" i="1"/>
  <c r="BD160" i="1"/>
  <c r="BE160" i="1" s="1"/>
  <c r="BC160" i="1"/>
  <c r="BG159" i="1"/>
  <c r="BH159" i="1" s="1"/>
  <c r="BF159" i="1"/>
  <c r="BD159" i="1"/>
  <c r="BE159" i="1" s="1"/>
  <c r="BC159" i="1"/>
  <c r="BH158" i="1"/>
  <c r="BG158" i="1"/>
  <c r="BF158" i="1"/>
  <c r="BD158" i="1"/>
  <c r="BE158" i="1" s="1"/>
  <c r="BC158" i="1"/>
  <c r="BG157" i="1"/>
  <c r="BH157" i="1" s="1"/>
  <c r="BF157" i="1"/>
  <c r="BC157" i="1"/>
  <c r="BH156" i="1"/>
  <c r="BG156" i="1"/>
  <c r="BF156" i="1"/>
  <c r="BD156" i="1"/>
  <c r="BE156" i="1" s="1"/>
  <c r="BC156" i="1"/>
  <c r="BG155" i="1"/>
  <c r="BH155" i="1" s="1"/>
  <c r="BF155" i="1"/>
  <c r="BD155" i="1"/>
  <c r="BE155" i="1" s="1"/>
  <c r="BC155" i="1"/>
  <c r="BH154" i="1"/>
  <c r="BG154" i="1"/>
  <c r="BF154" i="1"/>
  <c r="BD154" i="1"/>
  <c r="BE154" i="1" s="1"/>
  <c r="BC154" i="1"/>
  <c r="BG153" i="1"/>
  <c r="BH153" i="1" s="1"/>
  <c r="BF153" i="1"/>
  <c r="BD153" i="1"/>
  <c r="BE153" i="1" s="1"/>
  <c r="BC153" i="1"/>
  <c r="BH152" i="1"/>
  <c r="BG152" i="1"/>
  <c r="BF152" i="1"/>
  <c r="BD152" i="1"/>
  <c r="BE152" i="1" s="1"/>
  <c r="BC152" i="1"/>
  <c r="BG151" i="1"/>
  <c r="BH151" i="1" s="1"/>
  <c r="BF151" i="1"/>
  <c r="BD151" i="1"/>
  <c r="BE151" i="1" s="1"/>
  <c r="BC151" i="1"/>
  <c r="BH150" i="1"/>
  <c r="BG150" i="1"/>
  <c r="BF150" i="1"/>
  <c r="BD150" i="1"/>
  <c r="BE150" i="1" s="1"/>
  <c r="BC150" i="1"/>
  <c r="BG149" i="1"/>
  <c r="BH149" i="1" s="1"/>
  <c r="BF149" i="1"/>
  <c r="BE149" i="1"/>
  <c r="BD149" i="1"/>
  <c r="BC149" i="1"/>
  <c r="BH148" i="1"/>
  <c r="BG148" i="1"/>
  <c r="BF148" i="1"/>
  <c r="BD148" i="1"/>
  <c r="BE148" i="1" s="1"/>
  <c r="BC148" i="1"/>
  <c r="BG147" i="1"/>
  <c r="BH147" i="1" s="1"/>
  <c r="BF147" i="1"/>
  <c r="BD147" i="1"/>
  <c r="BC147" i="1"/>
  <c r="BH146" i="1"/>
  <c r="BG146" i="1"/>
  <c r="BF146" i="1"/>
  <c r="BD146" i="1"/>
  <c r="BE146" i="1" s="1"/>
  <c r="BC146" i="1"/>
  <c r="BG145" i="1"/>
  <c r="BH145" i="1" s="1"/>
  <c r="BF145" i="1"/>
  <c r="BD145" i="1"/>
  <c r="BE145" i="1" s="1"/>
  <c r="BC145" i="1"/>
  <c r="BH144" i="1"/>
  <c r="BG144" i="1"/>
  <c r="BF144" i="1"/>
  <c r="BD144" i="1"/>
  <c r="BE144" i="1" s="1"/>
  <c r="BC144" i="1"/>
  <c r="BG143" i="1"/>
  <c r="BF143" i="1"/>
  <c r="BD143" i="1"/>
  <c r="BE143" i="1" s="1"/>
  <c r="BC143" i="1"/>
  <c r="BH142" i="1"/>
  <c r="BG142" i="1"/>
  <c r="BF142" i="1"/>
  <c r="BD142" i="1"/>
  <c r="BE142" i="1" s="1"/>
  <c r="BC142" i="1"/>
  <c r="BG141" i="1"/>
  <c r="BF141" i="1"/>
  <c r="BD141" i="1"/>
  <c r="BE141" i="1" s="1"/>
  <c r="BC141" i="1"/>
  <c r="BH140" i="1"/>
  <c r="BG140" i="1"/>
  <c r="BF140" i="1"/>
  <c r="BD140" i="1"/>
  <c r="BE140" i="1" s="1"/>
  <c r="BC140" i="1"/>
  <c r="BG139" i="1"/>
  <c r="BH139" i="1" s="1"/>
  <c r="BF139" i="1"/>
  <c r="BD139" i="1"/>
  <c r="BE139" i="1" s="1"/>
  <c r="BC139" i="1"/>
  <c r="BH138" i="1"/>
  <c r="BG138" i="1"/>
  <c r="BF138" i="1"/>
  <c r="BD138" i="1"/>
  <c r="BE138" i="1" s="1"/>
  <c r="BC138" i="1"/>
  <c r="BG137" i="1"/>
  <c r="BH137" i="1" s="1"/>
  <c r="BF137" i="1"/>
  <c r="BD137" i="1"/>
  <c r="BC137" i="1"/>
  <c r="BH136" i="1"/>
  <c r="BG136" i="1"/>
  <c r="BF136" i="1"/>
  <c r="BD136" i="1"/>
  <c r="BE136" i="1" s="1"/>
  <c r="BC136" i="1"/>
  <c r="BG135" i="1"/>
  <c r="BH135" i="1" s="1"/>
  <c r="BF135" i="1"/>
  <c r="BD135" i="1"/>
  <c r="BE135" i="1" s="1"/>
  <c r="BC135" i="1"/>
  <c r="BH134" i="1"/>
  <c r="BG134" i="1"/>
  <c r="BF134" i="1"/>
  <c r="BD134" i="1"/>
  <c r="BE134" i="1" s="1"/>
  <c r="BC134" i="1"/>
  <c r="BG133" i="1"/>
  <c r="BH133" i="1" s="1"/>
  <c r="BF133" i="1"/>
  <c r="BC133" i="1"/>
  <c r="BH132" i="1"/>
  <c r="BG132" i="1"/>
  <c r="BF132" i="1"/>
  <c r="BD132" i="1"/>
  <c r="BE132" i="1" s="1"/>
  <c r="BC132" i="1"/>
  <c r="BG131" i="1"/>
  <c r="BF131" i="1"/>
  <c r="BD131" i="1"/>
  <c r="BE131" i="1" s="1"/>
  <c r="BC131" i="1"/>
  <c r="BH130" i="1"/>
  <c r="BG130" i="1"/>
  <c r="BF130" i="1"/>
  <c r="BD130" i="1"/>
  <c r="BE130" i="1" s="1"/>
  <c r="BC130" i="1"/>
  <c r="BG129" i="1"/>
  <c r="BF129" i="1"/>
  <c r="BD129" i="1"/>
  <c r="BE129" i="1" s="1"/>
  <c r="BC129" i="1"/>
  <c r="BH128" i="1"/>
  <c r="BG128" i="1"/>
  <c r="BF128" i="1"/>
  <c r="BD128" i="1"/>
  <c r="BE128" i="1" s="1"/>
  <c r="BC128" i="1"/>
  <c r="BG127" i="1"/>
  <c r="BH127" i="1" s="1"/>
  <c r="BF127" i="1"/>
  <c r="BD127" i="1"/>
  <c r="BE127" i="1" s="1"/>
  <c r="BC127" i="1"/>
  <c r="BH126" i="1"/>
  <c r="BG126" i="1"/>
  <c r="BF126" i="1"/>
  <c r="BD126" i="1"/>
  <c r="BE126" i="1" s="1"/>
  <c r="BC126" i="1"/>
  <c r="BG125" i="1"/>
  <c r="BH125" i="1" s="1"/>
  <c r="BF125" i="1"/>
  <c r="BD125" i="1"/>
  <c r="BC125" i="1"/>
  <c r="BH124" i="1"/>
  <c r="BG124" i="1"/>
  <c r="BF124" i="1"/>
  <c r="BD124" i="1"/>
  <c r="BE124" i="1" s="1"/>
  <c r="BC124" i="1"/>
  <c r="BG123" i="1"/>
  <c r="BH123" i="1" s="1"/>
  <c r="BF123" i="1"/>
  <c r="BE123" i="1"/>
  <c r="BD123" i="1"/>
  <c r="BC123" i="1"/>
  <c r="BH122" i="1"/>
  <c r="BG122" i="1"/>
  <c r="BF122" i="1"/>
  <c r="BD122" i="1"/>
  <c r="BE122" i="1" s="1"/>
  <c r="BC122" i="1"/>
  <c r="BG121" i="1"/>
  <c r="BH121" i="1" s="1"/>
  <c r="BF121" i="1"/>
  <c r="BC121" i="1"/>
  <c r="BG120" i="1"/>
  <c r="BH120" i="1" s="1"/>
  <c r="BF120" i="1"/>
  <c r="BD120" i="1"/>
  <c r="BE120" i="1" s="1"/>
  <c r="BC120" i="1"/>
  <c r="BG119" i="1"/>
  <c r="BF119" i="1"/>
  <c r="BD119" i="1"/>
  <c r="BE119" i="1" s="1"/>
  <c r="BC119" i="1"/>
  <c r="BG118" i="1"/>
  <c r="BH118" i="1" s="1"/>
  <c r="BF118" i="1"/>
  <c r="BD118" i="1"/>
  <c r="BE118" i="1" s="1"/>
  <c r="BC118" i="1"/>
  <c r="BG117" i="1"/>
  <c r="BF117" i="1"/>
  <c r="BD117" i="1"/>
  <c r="BE117" i="1" s="1"/>
  <c r="BC117" i="1"/>
  <c r="BH116" i="1"/>
  <c r="BG116" i="1"/>
  <c r="BF116" i="1"/>
  <c r="BD116" i="1"/>
  <c r="BE116" i="1" s="1"/>
  <c r="BC116" i="1"/>
  <c r="BG115" i="1"/>
  <c r="BH115" i="1" s="1"/>
  <c r="BF115" i="1"/>
  <c r="BD115" i="1"/>
  <c r="BE115" i="1" s="1"/>
  <c r="BC115" i="1"/>
  <c r="BG114" i="1"/>
  <c r="BH114" i="1" s="1"/>
  <c r="BF114" i="1"/>
  <c r="BD114" i="1"/>
  <c r="BE114" i="1" s="1"/>
  <c r="BC114" i="1"/>
  <c r="BG113" i="1"/>
  <c r="BH113" i="1" s="1"/>
  <c r="BF113" i="1"/>
  <c r="BD113" i="1"/>
  <c r="BC113" i="1"/>
  <c r="BH112" i="1"/>
  <c r="BG112" i="1"/>
  <c r="BF112" i="1"/>
  <c r="BD112" i="1"/>
  <c r="BE112" i="1" s="1"/>
  <c r="BC112" i="1"/>
  <c r="BG111" i="1"/>
  <c r="BH111" i="1" s="1"/>
  <c r="BF111" i="1"/>
  <c r="BD111" i="1"/>
  <c r="BE111" i="1" s="1"/>
  <c r="BC111" i="1"/>
  <c r="BG110" i="1"/>
  <c r="BH110" i="1" s="1"/>
  <c r="BF110" i="1"/>
  <c r="BD110" i="1"/>
  <c r="BC110" i="1"/>
  <c r="BG109" i="1"/>
  <c r="BH109" i="1" s="1"/>
  <c r="BF109" i="1"/>
  <c r="BC109" i="1"/>
  <c r="BG108" i="1"/>
  <c r="BH108" i="1" s="1"/>
  <c r="BF108" i="1"/>
  <c r="BD108" i="1"/>
  <c r="BC108" i="1"/>
  <c r="BG107" i="1"/>
  <c r="BF107" i="1"/>
  <c r="BD107" i="1"/>
  <c r="BE107" i="1" s="1"/>
  <c r="BC107" i="1"/>
  <c r="BG106" i="1"/>
  <c r="BH106" i="1" s="1"/>
  <c r="BF106" i="1"/>
  <c r="BD106" i="1"/>
  <c r="BE106" i="1" s="1"/>
  <c r="BC106" i="1"/>
  <c r="BG105" i="1"/>
  <c r="BF105" i="1"/>
  <c r="BD105" i="1"/>
  <c r="BE105" i="1" s="1"/>
  <c r="BC105" i="1"/>
  <c r="BH104" i="1"/>
  <c r="BG104" i="1"/>
  <c r="BF104" i="1"/>
  <c r="BD104" i="1"/>
  <c r="BE104" i="1" s="1"/>
  <c r="BC104" i="1"/>
  <c r="BG103" i="1"/>
  <c r="BH103" i="1" s="1"/>
  <c r="BF103" i="1"/>
  <c r="BD103" i="1"/>
  <c r="BE103" i="1" s="1"/>
  <c r="BC103" i="1"/>
  <c r="BG102" i="1"/>
  <c r="BH102" i="1" s="1"/>
  <c r="BF102" i="1"/>
  <c r="BD102" i="1"/>
  <c r="BE102" i="1" s="1"/>
  <c r="BC102" i="1"/>
  <c r="BG101" i="1"/>
  <c r="BH101" i="1" s="1"/>
  <c r="BF101" i="1"/>
  <c r="BD101" i="1"/>
  <c r="BC101" i="1"/>
  <c r="BH100" i="1"/>
  <c r="BG100" i="1"/>
  <c r="BF100" i="1"/>
  <c r="BD100" i="1"/>
  <c r="BE100" i="1" s="1"/>
  <c r="BC100" i="1"/>
  <c r="BG99" i="1"/>
  <c r="BH99" i="1" s="1"/>
  <c r="BF99" i="1"/>
  <c r="BD99" i="1"/>
  <c r="BE99" i="1" s="1"/>
  <c r="BC99" i="1"/>
  <c r="BG98" i="1"/>
  <c r="BH98" i="1" s="1"/>
  <c r="BF98" i="1"/>
  <c r="BD98" i="1"/>
  <c r="BC98" i="1"/>
  <c r="BG97" i="1"/>
  <c r="BH97" i="1" s="1"/>
  <c r="BF97" i="1"/>
  <c r="BC97" i="1"/>
  <c r="BG96" i="1"/>
  <c r="BH96" i="1" s="1"/>
  <c r="BF96" i="1"/>
  <c r="BD96" i="1"/>
  <c r="BC96" i="1"/>
  <c r="BG95" i="1"/>
  <c r="BF95" i="1"/>
  <c r="BD95" i="1"/>
  <c r="BE95" i="1" s="1"/>
  <c r="BC95" i="1"/>
  <c r="BG94" i="1"/>
  <c r="BH94" i="1" s="1"/>
  <c r="BF94" i="1"/>
  <c r="BD94" i="1"/>
  <c r="BE94" i="1" s="1"/>
  <c r="BC94" i="1"/>
  <c r="BG93" i="1"/>
  <c r="BF93" i="1"/>
  <c r="BD93" i="1"/>
  <c r="BE93" i="1" s="1"/>
  <c r="BC93" i="1"/>
  <c r="BH92" i="1"/>
  <c r="BG92" i="1"/>
  <c r="BF92" i="1"/>
  <c r="BD92" i="1"/>
  <c r="BE92" i="1" s="1"/>
  <c r="BC92" i="1"/>
  <c r="BG91" i="1"/>
  <c r="BH91" i="1" s="1"/>
  <c r="BF91" i="1"/>
  <c r="BD91" i="1"/>
  <c r="BE91" i="1" s="1"/>
  <c r="BC91" i="1"/>
  <c r="BG90" i="1"/>
  <c r="BH90" i="1" s="1"/>
  <c r="BF90" i="1"/>
  <c r="BD90" i="1"/>
  <c r="BE90" i="1" s="1"/>
  <c r="BC90" i="1"/>
  <c r="BG89" i="1"/>
  <c r="BH89" i="1" s="1"/>
  <c r="BF89" i="1"/>
  <c r="BD89" i="1"/>
  <c r="BC89" i="1"/>
  <c r="BE89" i="1" s="1"/>
  <c r="BH88" i="1"/>
  <c r="BG88" i="1"/>
  <c r="BF88" i="1"/>
  <c r="BD88" i="1"/>
  <c r="BE88" i="1" s="1"/>
  <c r="BC88" i="1"/>
  <c r="BG87" i="1"/>
  <c r="BH87" i="1" s="1"/>
  <c r="BF87" i="1"/>
  <c r="BD87" i="1"/>
  <c r="BE87" i="1" s="1"/>
  <c r="BC87" i="1"/>
  <c r="BG86" i="1"/>
  <c r="BH86" i="1" s="1"/>
  <c r="BF86" i="1"/>
  <c r="BD86" i="1"/>
  <c r="BC86" i="1"/>
  <c r="BG85" i="1"/>
  <c r="BH85" i="1" s="1"/>
  <c r="BF85" i="1"/>
  <c r="BC85" i="1"/>
  <c r="BG84" i="1"/>
  <c r="BH84" i="1" s="1"/>
  <c r="BF84" i="1"/>
  <c r="BD84" i="1"/>
  <c r="BC84" i="1"/>
  <c r="BG83" i="1"/>
  <c r="BF83" i="1"/>
  <c r="BE83" i="1"/>
  <c r="BD83" i="1"/>
  <c r="BC83" i="1"/>
  <c r="BG82" i="1"/>
  <c r="BH82" i="1" s="1"/>
  <c r="BF82" i="1"/>
  <c r="BD82" i="1"/>
  <c r="BE82" i="1" s="1"/>
  <c r="BC82" i="1"/>
  <c r="BG81" i="1"/>
  <c r="BF81" i="1"/>
  <c r="BD81" i="1"/>
  <c r="BE81" i="1" s="1"/>
  <c r="BC81" i="1"/>
  <c r="BH80" i="1"/>
  <c r="BG80" i="1"/>
  <c r="BF80" i="1"/>
  <c r="BD80" i="1"/>
  <c r="BE80" i="1" s="1"/>
  <c r="BC80" i="1"/>
  <c r="BG79" i="1"/>
  <c r="BH79" i="1" s="1"/>
  <c r="BF79" i="1"/>
  <c r="BD79" i="1"/>
  <c r="BE79" i="1" s="1"/>
  <c r="BC79" i="1"/>
  <c r="BG78" i="1"/>
  <c r="BH78" i="1" s="1"/>
  <c r="BF78" i="1"/>
  <c r="BD78" i="1"/>
  <c r="BE78" i="1" s="1"/>
  <c r="BC78" i="1"/>
  <c r="BG77" i="1"/>
  <c r="BH77" i="1" s="1"/>
  <c r="BF77" i="1"/>
  <c r="BD77" i="1"/>
  <c r="BC77" i="1"/>
  <c r="BH76" i="1"/>
  <c r="BG76" i="1"/>
  <c r="BF76" i="1"/>
  <c r="BD76" i="1"/>
  <c r="BE76" i="1" s="1"/>
  <c r="BC76" i="1"/>
  <c r="BG75" i="1"/>
  <c r="BH75" i="1" s="1"/>
  <c r="BF75" i="1"/>
  <c r="BD75" i="1"/>
  <c r="BE75" i="1" s="1"/>
  <c r="BC75" i="1"/>
  <c r="BG74" i="1"/>
  <c r="BH74" i="1" s="1"/>
  <c r="BF74" i="1"/>
  <c r="BD74" i="1"/>
  <c r="BC74" i="1"/>
  <c r="BG73" i="1"/>
  <c r="BH73" i="1" s="1"/>
  <c r="BF73" i="1"/>
  <c r="BC73" i="1"/>
  <c r="BG72" i="1"/>
  <c r="BH72" i="1" s="1"/>
  <c r="BF72" i="1"/>
  <c r="BD72" i="1"/>
  <c r="BC72" i="1"/>
  <c r="BG71" i="1"/>
  <c r="BF71" i="1"/>
  <c r="BD71" i="1"/>
  <c r="BE71" i="1" s="1"/>
  <c r="BC71" i="1"/>
  <c r="BG70" i="1"/>
  <c r="BH70" i="1" s="1"/>
  <c r="BF70" i="1"/>
  <c r="BD70" i="1"/>
  <c r="BE70" i="1" s="1"/>
  <c r="BC70" i="1"/>
  <c r="BG69" i="1"/>
  <c r="BF69" i="1"/>
  <c r="BD69" i="1"/>
  <c r="BE69" i="1" s="1"/>
  <c r="BC69" i="1"/>
  <c r="BH68" i="1"/>
  <c r="BG68" i="1"/>
  <c r="BF68" i="1"/>
  <c r="BD68" i="1"/>
  <c r="BE68" i="1" s="1"/>
  <c r="BC68" i="1"/>
  <c r="BG67" i="1"/>
  <c r="BH67" i="1" s="1"/>
  <c r="BF67" i="1"/>
  <c r="BD67" i="1"/>
  <c r="BE67" i="1" s="1"/>
  <c r="BC67" i="1"/>
  <c r="BG66" i="1"/>
  <c r="BH66" i="1" s="1"/>
  <c r="BF66" i="1"/>
  <c r="BD66" i="1"/>
  <c r="BE66" i="1" s="1"/>
  <c r="BC66" i="1"/>
  <c r="BG65" i="1"/>
  <c r="BH65" i="1" s="1"/>
  <c r="BF65" i="1"/>
  <c r="BD65" i="1"/>
  <c r="BC65" i="1"/>
  <c r="BH64" i="1"/>
  <c r="BG64" i="1"/>
  <c r="BF64" i="1"/>
  <c r="BD64" i="1"/>
  <c r="BE64" i="1" s="1"/>
  <c r="BC64" i="1"/>
  <c r="BG63" i="1"/>
  <c r="BH63" i="1" s="1"/>
  <c r="BF63" i="1"/>
  <c r="BD63" i="1"/>
  <c r="BC63" i="1"/>
  <c r="BE63" i="1" s="1"/>
  <c r="BH62" i="1"/>
  <c r="BG62" i="1"/>
  <c r="BF62" i="1"/>
  <c r="BD62" i="1"/>
  <c r="BE62" i="1" s="1"/>
  <c r="BC62" i="1"/>
  <c r="BG61" i="1"/>
  <c r="BH61" i="1" s="1"/>
  <c r="BF61" i="1"/>
  <c r="BD61" i="1"/>
  <c r="BC61" i="1"/>
  <c r="BH60" i="1"/>
  <c r="BG60" i="1"/>
  <c r="BF60" i="1"/>
  <c r="BD60" i="1"/>
  <c r="BE60" i="1" s="1"/>
  <c r="BC60" i="1"/>
  <c r="BG59" i="1"/>
  <c r="BH59" i="1" s="1"/>
  <c r="BF59" i="1"/>
  <c r="BD59" i="1"/>
  <c r="BC59" i="1"/>
  <c r="BH58" i="1"/>
  <c r="BG58" i="1"/>
  <c r="BF58" i="1"/>
  <c r="BD58" i="1"/>
  <c r="BE58" i="1" s="1"/>
  <c r="BC58" i="1"/>
  <c r="BG57" i="1"/>
  <c r="BH57" i="1" s="1"/>
  <c r="BF57" i="1"/>
  <c r="BD57" i="1"/>
  <c r="BC57" i="1"/>
  <c r="BH56" i="1"/>
  <c r="BG56" i="1"/>
  <c r="BF56" i="1"/>
  <c r="BD56" i="1"/>
  <c r="BE56" i="1" s="1"/>
  <c r="BC56" i="1"/>
  <c r="BG55" i="1"/>
  <c r="BH55" i="1" s="1"/>
  <c r="BF55" i="1"/>
  <c r="BD55" i="1"/>
  <c r="BC55" i="1"/>
  <c r="BH54" i="1"/>
  <c r="BG54" i="1"/>
  <c r="BF54" i="1"/>
  <c r="BE54" i="1"/>
  <c r="BD54" i="1"/>
  <c r="BC54" i="1"/>
  <c r="BG53" i="1"/>
  <c r="BH53" i="1" s="1"/>
  <c r="BF53" i="1"/>
  <c r="BD53" i="1"/>
  <c r="BC53" i="1"/>
  <c r="BH52" i="1"/>
  <c r="BG52" i="1"/>
  <c r="BF52" i="1"/>
  <c r="BD52" i="1"/>
  <c r="BE52" i="1" s="1"/>
  <c r="BC52" i="1"/>
  <c r="BG51" i="1"/>
  <c r="BH51" i="1" s="1"/>
  <c r="BF51" i="1"/>
  <c r="BD51" i="1"/>
  <c r="BC51" i="1"/>
  <c r="BH50" i="1"/>
  <c r="BG50" i="1"/>
  <c r="BF50" i="1"/>
  <c r="BD50" i="1"/>
  <c r="BE50" i="1" s="1"/>
  <c r="BC50" i="1"/>
  <c r="BG49" i="1"/>
  <c r="BH49" i="1" s="1"/>
  <c r="BF49" i="1"/>
  <c r="BD49" i="1"/>
  <c r="BC49" i="1"/>
  <c r="BH48" i="1"/>
  <c r="BG48" i="1"/>
  <c r="BF48" i="1"/>
  <c r="BD48" i="1"/>
  <c r="BE48" i="1" s="1"/>
  <c r="BC48" i="1"/>
  <c r="BG47" i="1"/>
  <c r="BH47" i="1" s="1"/>
  <c r="BF47" i="1"/>
  <c r="BD47" i="1"/>
  <c r="BC47" i="1"/>
  <c r="BH46" i="1"/>
  <c r="BG46" i="1"/>
  <c r="BF46" i="1"/>
  <c r="BE46" i="1"/>
  <c r="BD46" i="1"/>
  <c r="BC46" i="1"/>
  <c r="BG45" i="1"/>
  <c r="BH45" i="1" s="1"/>
  <c r="BF45" i="1"/>
  <c r="BD45" i="1"/>
  <c r="BC45" i="1"/>
  <c r="BH44" i="1"/>
  <c r="BG44" i="1"/>
  <c r="BF44" i="1"/>
  <c r="BD44" i="1"/>
  <c r="BE44" i="1" s="1"/>
  <c r="BC44" i="1"/>
  <c r="BG43" i="1"/>
  <c r="BH43" i="1" s="1"/>
  <c r="BF43" i="1"/>
  <c r="BD43" i="1"/>
  <c r="BC43" i="1"/>
  <c r="BH42" i="1"/>
  <c r="BG42" i="1"/>
  <c r="BF42" i="1"/>
  <c r="BE42" i="1"/>
  <c r="BD42" i="1"/>
  <c r="BC42" i="1"/>
  <c r="BG41" i="1"/>
  <c r="BH41" i="1" s="1"/>
  <c r="BF41" i="1"/>
  <c r="BD41" i="1"/>
  <c r="BC41" i="1"/>
  <c r="BH40" i="1"/>
  <c r="BG40" i="1"/>
  <c r="BF40" i="1"/>
  <c r="BD40" i="1"/>
  <c r="BE40" i="1" s="1"/>
  <c r="BC40" i="1"/>
  <c r="BG39" i="1"/>
  <c r="BH39" i="1" s="1"/>
  <c r="BF39" i="1"/>
  <c r="BD39" i="1"/>
  <c r="BC39" i="1"/>
  <c r="BE39" i="1" s="1"/>
  <c r="BH38" i="1"/>
  <c r="BG38" i="1"/>
  <c r="BF38" i="1"/>
  <c r="BE38" i="1"/>
  <c r="BD38" i="1"/>
  <c r="BC38" i="1"/>
  <c r="BG37" i="1"/>
  <c r="BH37" i="1" s="1"/>
  <c r="BF37" i="1"/>
  <c r="BD37" i="1"/>
  <c r="BC37" i="1"/>
  <c r="BH36" i="1"/>
  <c r="BG36" i="1"/>
  <c r="BF36" i="1"/>
  <c r="BD36" i="1"/>
  <c r="BE36" i="1" s="1"/>
  <c r="BC36" i="1"/>
  <c r="BG35" i="1"/>
  <c r="BH35" i="1" s="1"/>
  <c r="BF35" i="1"/>
  <c r="BD35" i="1"/>
  <c r="BC35" i="1"/>
  <c r="BH34" i="1"/>
  <c r="BG34" i="1"/>
  <c r="BF34" i="1"/>
  <c r="BD34" i="1"/>
  <c r="BE34" i="1" s="1"/>
  <c r="BC34" i="1"/>
  <c r="BG33" i="1"/>
  <c r="BH33" i="1" s="1"/>
  <c r="BF33" i="1"/>
  <c r="BD33" i="1"/>
  <c r="BC33" i="1"/>
  <c r="BH32" i="1"/>
  <c r="BG32" i="1"/>
  <c r="BF32" i="1"/>
  <c r="BD32" i="1"/>
  <c r="BE32" i="1" s="1"/>
  <c r="BC32" i="1"/>
  <c r="BG31" i="1"/>
  <c r="BH31" i="1" s="1"/>
  <c r="BF31" i="1"/>
  <c r="BD31" i="1"/>
  <c r="BC31" i="1"/>
  <c r="BH30" i="1"/>
  <c r="BG30" i="1"/>
  <c r="BF30" i="1"/>
  <c r="BD30" i="1"/>
  <c r="BE30" i="1" s="1"/>
  <c r="BC30" i="1"/>
  <c r="BG29" i="1"/>
  <c r="BH29" i="1" s="1"/>
  <c r="BF29" i="1"/>
  <c r="BD29" i="1"/>
  <c r="BC29" i="1"/>
  <c r="BH28" i="1"/>
  <c r="BG28" i="1"/>
  <c r="BF28" i="1"/>
  <c r="BD28" i="1"/>
  <c r="BE28" i="1" s="1"/>
  <c r="BC28" i="1"/>
  <c r="BG27" i="1"/>
  <c r="BH27" i="1" s="1"/>
  <c r="BF27" i="1"/>
  <c r="BD27" i="1"/>
  <c r="BC27" i="1"/>
  <c r="BE27" i="1" s="1"/>
  <c r="BH26" i="1"/>
  <c r="BG26" i="1"/>
  <c r="BF26" i="1"/>
  <c r="BD26" i="1"/>
  <c r="BE26" i="1" s="1"/>
  <c r="BC26" i="1"/>
  <c r="BG25" i="1"/>
  <c r="BH25" i="1" s="1"/>
  <c r="BF25" i="1"/>
  <c r="BD25" i="1"/>
  <c r="BC25" i="1"/>
  <c r="BH24" i="1"/>
  <c r="BG24" i="1"/>
  <c r="BF24" i="1"/>
  <c r="BD24" i="1"/>
  <c r="BE24" i="1" s="1"/>
  <c r="BC24" i="1"/>
  <c r="BG23" i="1"/>
  <c r="BH23" i="1" s="1"/>
  <c r="BF23" i="1"/>
  <c r="BD23" i="1"/>
  <c r="BC23" i="1"/>
  <c r="BH22" i="1"/>
  <c r="BG22" i="1"/>
  <c r="BF22" i="1"/>
  <c r="BD22" i="1"/>
  <c r="BE22" i="1" s="1"/>
  <c r="BC22" i="1"/>
  <c r="BG21" i="1"/>
  <c r="BH21" i="1" s="1"/>
  <c r="BF21" i="1"/>
  <c r="BD21" i="1"/>
  <c r="BC21" i="1"/>
  <c r="BH20" i="1"/>
  <c r="BG20" i="1"/>
  <c r="BF20" i="1"/>
  <c r="BD20" i="1"/>
  <c r="BE20" i="1" s="1"/>
  <c r="BC20" i="1"/>
  <c r="BG19" i="1"/>
  <c r="BH19" i="1" s="1"/>
  <c r="BF19" i="1"/>
  <c r="BD19" i="1"/>
  <c r="BC19" i="1"/>
  <c r="BH18" i="1"/>
  <c r="BG18" i="1"/>
  <c r="BF18" i="1"/>
  <c r="BD18" i="1"/>
  <c r="BE18" i="1" s="1"/>
  <c r="BC18" i="1"/>
  <c r="BG17" i="1"/>
  <c r="BH17" i="1" s="1"/>
  <c r="BF17" i="1"/>
  <c r="BD17" i="1"/>
  <c r="BC17" i="1"/>
  <c r="BH16" i="1"/>
  <c r="BG16" i="1"/>
  <c r="BF16" i="1"/>
  <c r="BD16" i="1"/>
  <c r="BE16" i="1" s="1"/>
  <c r="BC16" i="1"/>
  <c r="BG15" i="1"/>
  <c r="BH15" i="1" s="1"/>
  <c r="BF15" i="1"/>
  <c r="BD15" i="1"/>
  <c r="BC15" i="1"/>
  <c r="BE15" i="1" s="1"/>
  <c r="BH14" i="1"/>
  <c r="BG14" i="1"/>
  <c r="BF14" i="1"/>
  <c r="BC14" i="1"/>
  <c r="BG13" i="1"/>
  <c r="BH13" i="1" s="1"/>
  <c r="BF13" i="1"/>
  <c r="BC13" i="1"/>
  <c r="BH12" i="1"/>
  <c r="BG12" i="1"/>
  <c r="BF12" i="1"/>
  <c r="BD12" i="1"/>
  <c r="BE12" i="1" s="1"/>
  <c r="BC12" i="1"/>
  <c r="BG11" i="1"/>
  <c r="BH11" i="1" s="1"/>
  <c r="BF11" i="1"/>
  <c r="BD11" i="1"/>
  <c r="BC11" i="1"/>
  <c r="BH10" i="1"/>
  <c r="BG10" i="1"/>
  <c r="BF10" i="1"/>
  <c r="BD10" i="1"/>
  <c r="BE10" i="1" s="1"/>
  <c r="BC10" i="1"/>
  <c r="BG9" i="1"/>
  <c r="BH9" i="1" s="1"/>
  <c r="BF9" i="1"/>
  <c r="BD9" i="1"/>
  <c r="BC9" i="1"/>
  <c r="BH8" i="1"/>
  <c r="BG8" i="1"/>
  <c r="BF8" i="1"/>
  <c r="BD8" i="1"/>
  <c r="BE8" i="1" s="1"/>
  <c r="BC8" i="1"/>
  <c r="BG7" i="1"/>
  <c r="BH7" i="1" s="1"/>
  <c r="BF7" i="1"/>
  <c r="BD7" i="1"/>
  <c r="BC7" i="1"/>
  <c r="BH6" i="1"/>
  <c r="BG6" i="1"/>
  <c r="BF6" i="1"/>
  <c r="BD6" i="1"/>
  <c r="BE6" i="1" s="1"/>
  <c r="BC6" i="1"/>
  <c r="BG5" i="1"/>
  <c r="BH5" i="1" s="1"/>
  <c r="BF5" i="1"/>
  <c r="BD5" i="1"/>
  <c r="BC5" i="1"/>
  <c r="BH4" i="1"/>
  <c r="BG4" i="1"/>
  <c r="BF4" i="1"/>
  <c r="BD4" i="1"/>
  <c r="BE4" i="1" s="1"/>
  <c r="BC4" i="1"/>
  <c r="BG3" i="1"/>
  <c r="BH3" i="1" s="1"/>
  <c r="BF3" i="1"/>
  <c r="BD3" i="1"/>
  <c r="BC3" i="1"/>
  <c r="BH2" i="1"/>
  <c r="BG2" i="1"/>
  <c r="BF2" i="1"/>
  <c r="BD2" i="1"/>
  <c r="BE2" i="1" s="1"/>
  <c r="BC2" i="1"/>
  <c r="AV3" i="1"/>
  <c r="AW3" i="1"/>
  <c r="AX3" i="1" s="1"/>
  <c r="AY3" i="1"/>
  <c r="AZ3" i="1"/>
  <c r="BA3" i="1" s="1"/>
  <c r="AV4" i="1"/>
  <c r="AW4" i="1"/>
  <c r="AX4" i="1" s="1"/>
  <c r="AY4" i="1"/>
  <c r="AZ4" i="1"/>
  <c r="BA4" i="1" s="1"/>
  <c r="AV5" i="1"/>
  <c r="AW5" i="1"/>
  <c r="AY5" i="1"/>
  <c r="AZ5" i="1"/>
  <c r="BA5" i="1" s="1"/>
  <c r="AV6" i="1"/>
  <c r="AW6" i="1"/>
  <c r="AX6" i="1" s="1"/>
  <c r="AY6" i="1"/>
  <c r="AZ6" i="1"/>
  <c r="BA6" i="1" s="1"/>
  <c r="AV7" i="1"/>
  <c r="AW7" i="1"/>
  <c r="AX7" i="1" s="1"/>
  <c r="AY7" i="1"/>
  <c r="AZ7" i="1"/>
  <c r="BA7" i="1" s="1"/>
  <c r="AV8" i="1"/>
  <c r="AW8" i="1"/>
  <c r="AX8" i="1" s="1"/>
  <c r="AY8" i="1"/>
  <c r="AZ8" i="1"/>
  <c r="BA8" i="1" s="1"/>
  <c r="AV9" i="1"/>
  <c r="AW9" i="1"/>
  <c r="AX9" i="1" s="1"/>
  <c r="AY9" i="1"/>
  <c r="AZ9" i="1"/>
  <c r="BA9" i="1" s="1"/>
  <c r="AV10" i="1"/>
  <c r="AW10" i="1"/>
  <c r="AX10" i="1" s="1"/>
  <c r="AY10" i="1"/>
  <c r="AZ10" i="1"/>
  <c r="BA10" i="1" s="1"/>
  <c r="AV11" i="1"/>
  <c r="AW11" i="1"/>
  <c r="AY11" i="1"/>
  <c r="BA11" i="1" s="1"/>
  <c r="AZ11" i="1"/>
  <c r="AV12" i="1"/>
  <c r="AW12" i="1"/>
  <c r="AX12" i="1" s="1"/>
  <c r="AY12" i="1"/>
  <c r="AZ12" i="1"/>
  <c r="BA12" i="1" s="1"/>
  <c r="AV13" i="1"/>
  <c r="AY13" i="1"/>
  <c r="BA13" i="1" s="1"/>
  <c r="AZ13" i="1"/>
  <c r="AV14" i="1"/>
  <c r="AY14" i="1"/>
  <c r="AZ14" i="1"/>
  <c r="BA14" i="1" s="1"/>
  <c r="AV15" i="1"/>
  <c r="AW15" i="1"/>
  <c r="AX15" i="1"/>
  <c r="AY15" i="1"/>
  <c r="AZ15" i="1"/>
  <c r="BA15" i="1"/>
  <c r="AV16" i="1"/>
  <c r="AW16" i="1"/>
  <c r="AX16" i="1" s="1"/>
  <c r="AY16" i="1"/>
  <c r="AZ16" i="1"/>
  <c r="BA16" i="1" s="1"/>
  <c r="AV17" i="1"/>
  <c r="AX17" i="1" s="1"/>
  <c r="AW17" i="1"/>
  <c r="AY17" i="1"/>
  <c r="AZ17" i="1"/>
  <c r="BA17" i="1" s="1"/>
  <c r="AV18" i="1"/>
  <c r="AW18" i="1"/>
  <c r="AX18" i="1" s="1"/>
  <c r="AY18" i="1"/>
  <c r="AZ18" i="1"/>
  <c r="BA18" i="1" s="1"/>
  <c r="AV19" i="1"/>
  <c r="AW19" i="1"/>
  <c r="AX19" i="1" s="1"/>
  <c r="AY19" i="1"/>
  <c r="AZ19" i="1"/>
  <c r="BA19" i="1" s="1"/>
  <c r="AV20" i="1"/>
  <c r="AW20" i="1"/>
  <c r="AX20" i="1" s="1"/>
  <c r="AY20" i="1"/>
  <c r="AZ20" i="1"/>
  <c r="BA20" i="1" s="1"/>
  <c r="AV21" i="1"/>
  <c r="AW21" i="1"/>
  <c r="AY21" i="1"/>
  <c r="AZ21" i="1"/>
  <c r="BA21" i="1" s="1"/>
  <c r="AV22" i="1"/>
  <c r="AW22" i="1"/>
  <c r="AX22" i="1" s="1"/>
  <c r="AY22" i="1"/>
  <c r="AZ22" i="1"/>
  <c r="BA22" i="1" s="1"/>
  <c r="AV23" i="1"/>
  <c r="AX23" i="1" s="1"/>
  <c r="AW23" i="1"/>
  <c r="AY23" i="1"/>
  <c r="BA23" i="1" s="1"/>
  <c r="AZ23" i="1"/>
  <c r="AV24" i="1"/>
  <c r="AW24" i="1"/>
  <c r="AX24" i="1" s="1"/>
  <c r="AY24" i="1"/>
  <c r="AZ24" i="1"/>
  <c r="BA24" i="1" s="1"/>
  <c r="AV25" i="1"/>
  <c r="AX25" i="1" s="1"/>
  <c r="AW25" i="1"/>
  <c r="AY25" i="1"/>
  <c r="BA25" i="1" s="1"/>
  <c r="AZ25" i="1"/>
  <c r="AV26" i="1"/>
  <c r="AW26" i="1"/>
  <c r="AX26" i="1" s="1"/>
  <c r="AY26" i="1"/>
  <c r="AZ26" i="1"/>
  <c r="BA26" i="1" s="1"/>
  <c r="AV27" i="1"/>
  <c r="AW27" i="1"/>
  <c r="AX27" i="1" s="1"/>
  <c r="AY27" i="1"/>
  <c r="AZ27" i="1"/>
  <c r="BA27" i="1"/>
  <c r="AV28" i="1"/>
  <c r="AW28" i="1"/>
  <c r="AX28" i="1" s="1"/>
  <c r="AY28" i="1"/>
  <c r="AZ28" i="1"/>
  <c r="BA28" i="1" s="1"/>
  <c r="AV29" i="1"/>
  <c r="AW29" i="1"/>
  <c r="AY29" i="1"/>
  <c r="AZ29" i="1"/>
  <c r="BA29" i="1"/>
  <c r="AV30" i="1"/>
  <c r="AW30" i="1"/>
  <c r="AX30" i="1" s="1"/>
  <c r="AY30" i="1"/>
  <c r="AZ30" i="1"/>
  <c r="BA30" i="1" s="1"/>
  <c r="AV31" i="1"/>
  <c r="AW31" i="1"/>
  <c r="AX31" i="1" s="1"/>
  <c r="AY31" i="1"/>
  <c r="AZ31" i="1"/>
  <c r="BA31" i="1" s="1"/>
  <c r="AV32" i="1"/>
  <c r="AW32" i="1"/>
  <c r="AX32" i="1" s="1"/>
  <c r="AY32" i="1"/>
  <c r="AZ32" i="1"/>
  <c r="BA32" i="1" s="1"/>
  <c r="AV33" i="1"/>
  <c r="AW33" i="1"/>
  <c r="AY33" i="1"/>
  <c r="AZ33" i="1"/>
  <c r="BA33" i="1" s="1"/>
  <c r="AV34" i="1"/>
  <c r="AW34" i="1"/>
  <c r="AX34" i="1" s="1"/>
  <c r="AY34" i="1"/>
  <c r="AZ34" i="1"/>
  <c r="BA34" i="1" s="1"/>
  <c r="AV35" i="1"/>
  <c r="AW35" i="1"/>
  <c r="AY35" i="1"/>
  <c r="BA35" i="1" s="1"/>
  <c r="AZ35" i="1"/>
  <c r="AV36" i="1"/>
  <c r="AW36" i="1"/>
  <c r="AX36" i="1" s="1"/>
  <c r="AY36" i="1"/>
  <c r="AZ36" i="1"/>
  <c r="BA36" i="1" s="1"/>
  <c r="AV37" i="1"/>
  <c r="AX37" i="1" s="1"/>
  <c r="AW37" i="1"/>
  <c r="AY37" i="1"/>
  <c r="BA37" i="1" s="1"/>
  <c r="AZ37" i="1"/>
  <c r="AV38" i="1"/>
  <c r="AW38" i="1"/>
  <c r="AX38" i="1" s="1"/>
  <c r="AY38" i="1"/>
  <c r="AZ38" i="1"/>
  <c r="BA38" i="1" s="1"/>
  <c r="AV39" i="1"/>
  <c r="AW39" i="1"/>
  <c r="AX39" i="1" s="1"/>
  <c r="AY39" i="1"/>
  <c r="BA39" i="1" s="1"/>
  <c r="AZ39" i="1"/>
  <c r="AV40" i="1"/>
  <c r="AW40" i="1"/>
  <c r="AX40" i="1" s="1"/>
  <c r="AY40" i="1"/>
  <c r="AZ40" i="1"/>
  <c r="BA40" i="1" s="1"/>
  <c r="AV41" i="1"/>
  <c r="AW41" i="1"/>
  <c r="AY41" i="1"/>
  <c r="AZ41" i="1"/>
  <c r="BA41" i="1"/>
  <c r="AV42" i="1"/>
  <c r="AW42" i="1"/>
  <c r="AX42" i="1" s="1"/>
  <c r="AY42" i="1"/>
  <c r="AZ42" i="1"/>
  <c r="BA42" i="1" s="1"/>
  <c r="AV43" i="1"/>
  <c r="AW43" i="1"/>
  <c r="AX43" i="1" s="1"/>
  <c r="AY43" i="1"/>
  <c r="AZ43" i="1"/>
  <c r="BA43" i="1" s="1"/>
  <c r="AV44" i="1"/>
  <c r="AW44" i="1"/>
  <c r="AX44" i="1" s="1"/>
  <c r="AY44" i="1"/>
  <c r="AZ44" i="1"/>
  <c r="BA44" i="1" s="1"/>
  <c r="AV45" i="1"/>
  <c r="AX45" i="1" s="1"/>
  <c r="AW45" i="1"/>
  <c r="AY45" i="1"/>
  <c r="AZ45" i="1"/>
  <c r="BA45" i="1" s="1"/>
  <c r="AV46" i="1"/>
  <c r="AW46" i="1"/>
  <c r="AX46" i="1" s="1"/>
  <c r="AY46" i="1"/>
  <c r="AZ46" i="1"/>
  <c r="BA46" i="1" s="1"/>
  <c r="AV47" i="1"/>
  <c r="AW47" i="1"/>
  <c r="AY47" i="1"/>
  <c r="BA47" i="1" s="1"/>
  <c r="AZ47" i="1"/>
  <c r="AV48" i="1"/>
  <c r="AW48" i="1"/>
  <c r="AX48" i="1" s="1"/>
  <c r="AY48" i="1"/>
  <c r="AZ48" i="1"/>
  <c r="BA48" i="1" s="1"/>
  <c r="AV49" i="1"/>
  <c r="AW49" i="1"/>
  <c r="AY49" i="1"/>
  <c r="BA49" i="1" s="1"/>
  <c r="AZ49" i="1"/>
  <c r="AV50" i="1"/>
  <c r="AW50" i="1"/>
  <c r="AX50" i="1" s="1"/>
  <c r="AY50" i="1"/>
  <c r="AZ50" i="1"/>
  <c r="BA50" i="1" s="1"/>
  <c r="AV51" i="1"/>
  <c r="AW51" i="1"/>
  <c r="AX51" i="1" s="1"/>
  <c r="AY51" i="1"/>
  <c r="BA51" i="1" s="1"/>
  <c r="AZ51" i="1"/>
  <c r="AV52" i="1"/>
  <c r="AW52" i="1"/>
  <c r="AX52" i="1" s="1"/>
  <c r="AY52" i="1"/>
  <c r="AZ52" i="1"/>
  <c r="BA52" i="1" s="1"/>
  <c r="AV53" i="1"/>
  <c r="AW53" i="1"/>
  <c r="AY53" i="1"/>
  <c r="AZ53" i="1"/>
  <c r="BA53" i="1"/>
  <c r="AV54" i="1"/>
  <c r="AW54" i="1"/>
  <c r="AX54" i="1" s="1"/>
  <c r="AY54" i="1"/>
  <c r="AZ54" i="1"/>
  <c r="BA54" i="1" s="1"/>
  <c r="AV55" i="1"/>
  <c r="AW55" i="1"/>
  <c r="AX55" i="1"/>
  <c r="AY55" i="1"/>
  <c r="AZ55" i="1"/>
  <c r="BA55" i="1" s="1"/>
  <c r="AV56" i="1"/>
  <c r="AW56" i="1"/>
  <c r="AX56" i="1" s="1"/>
  <c r="AY56" i="1"/>
  <c r="AZ56" i="1"/>
  <c r="BA56" i="1" s="1"/>
  <c r="AV57" i="1"/>
  <c r="AW57" i="1"/>
  <c r="AY57" i="1"/>
  <c r="AZ57" i="1"/>
  <c r="BA57" i="1" s="1"/>
  <c r="AV58" i="1"/>
  <c r="AW58" i="1"/>
  <c r="AX58" i="1" s="1"/>
  <c r="AY58" i="1"/>
  <c r="AZ58" i="1"/>
  <c r="BA58" i="1" s="1"/>
  <c r="AV59" i="1"/>
  <c r="AW59" i="1"/>
  <c r="AY59" i="1"/>
  <c r="BA59" i="1" s="1"/>
  <c r="AZ59" i="1"/>
  <c r="AV60" i="1"/>
  <c r="AW60" i="1"/>
  <c r="AX60" i="1" s="1"/>
  <c r="AY60" i="1"/>
  <c r="AZ60" i="1"/>
  <c r="BA60" i="1" s="1"/>
  <c r="AV61" i="1"/>
  <c r="AW61" i="1"/>
  <c r="AY61" i="1"/>
  <c r="BA61" i="1" s="1"/>
  <c r="AZ61" i="1"/>
  <c r="AV62" i="1"/>
  <c r="AW62" i="1"/>
  <c r="AX62" i="1" s="1"/>
  <c r="AY62" i="1"/>
  <c r="AZ62" i="1"/>
  <c r="BA62" i="1" s="1"/>
  <c r="AV63" i="1"/>
  <c r="AW63" i="1"/>
  <c r="AX63" i="1"/>
  <c r="AY63" i="1"/>
  <c r="BA63" i="1" s="1"/>
  <c r="AZ63" i="1"/>
  <c r="AV64" i="1"/>
  <c r="AW64" i="1"/>
  <c r="AX64" i="1" s="1"/>
  <c r="AY64" i="1"/>
  <c r="AZ64" i="1"/>
  <c r="BA64" i="1" s="1"/>
  <c r="AV65" i="1"/>
  <c r="AW65" i="1"/>
  <c r="AY65" i="1"/>
  <c r="AZ65" i="1"/>
  <c r="BA65" i="1"/>
  <c r="AV66" i="1"/>
  <c r="AW66" i="1"/>
  <c r="AX66" i="1" s="1"/>
  <c r="AY66" i="1"/>
  <c r="AZ66" i="1"/>
  <c r="BA66" i="1" s="1"/>
  <c r="AV67" i="1"/>
  <c r="AW67" i="1"/>
  <c r="AX67" i="1" s="1"/>
  <c r="AY67" i="1"/>
  <c r="AZ67" i="1"/>
  <c r="BA67" i="1" s="1"/>
  <c r="AV68" i="1"/>
  <c r="AW68" i="1"/>
  <c r="AX68" i="1" s="1"/>
  <c r="AY68" i="1"/>
  <c r="AZ68" i="1"/>
  <c r="BA68" i="1" s="1"/>
  <c r="AV69" i="1"/>
  <c r="AX69" i="1" s="1"/>
  <c r="AW69" i="1"/>
  <c r="AY69" i="1"/>
  <c r="AZ69" i="1"/>
  <c r="BA69" i="1" s="1"/>
  <c r="AV70" i="1"/>
  <c r="AW70" i="1"/>
  <c r="AX70" i="1" s="1"/>
  <c r="AY70" i="1"/>
  <c r="AZ70" i="1"/>
  <c r="BA70" i="1" s="1"/>
  <c r="AV71" i="1"/>
  <c r="AX71" i="1" s="1"/>
  <c r="AW71" i="1"/>
  <c r="AY71" i="1"/>
  <c r="BA71" i="1" s="1"/>
  <c r="AZ71" i="1"/>
  <c r="AV72" i="1"/>
  <c r="AW72" i="1"/>
  <c r="AX72" i="1" s="1"/>
  <c r="AY72" i="1"/>
  <c r="AZ72" i="1"/>
  <c r="BA72" i="1" s="1"/>
  <c r="AV73" i="1"/>
  <c r="AW73" i="1"/>
  <c r="AY73" i="1"/>
  <c r="BA73" i="1" s="1"/>
  <c r="AZ73" i="1"/>
  <c r="AV74" i="1"/>
  <c r="AY74" i="1"/>
  <c r="AZ74" i="1"/>
  <c r="BA74" i="1" s="1"/>
  <c r="AV75" i="1"/>
  <c r="AW75" i="1"/>
  <c r="AX75" i="1" s="1"/>
  <c r="AY75" i="1"/>
  <c r="BA75" i="1" s="1"/>
  <c r="AZ75" i="1"/>
  <c r="AV76" i="1"/>
  <c r="AW76" i="1"/>
  <c r="AX76" i="1" s="1"/>
  <c r="AY76" i="1"/>
  <c r="AZ76" i="1"/>
  <c r="BA76" i="1" s="1"/>
  <c r="AV77" i="1"/>
  <c r="AW77" i="1"/>
  <c r="AY77" i="1"/>
  <c r="AZ77" i="1"/>
  <c r="BA77" i="1"/>
  <c r="AV78" i="1"/>
  <c r="AW78" i="1"/>
  <c r="AX78" i="1" s="1"/>
  <c r="AY78" i="1"/>
  <c r="AZ78" i="1"/>
  <c r="BA78" i="1" s="1"/>
  <c r="AV79" i="1"/>
  <c r="AW79" i="1"/>
  <c r="AX79" i="1" s="1"/>
  <c r="AY79" i="1"/>
  <c r="AZ79" i="1"/>
  <c r="BA79" i="1" s="1"/>
  <c r="AV80" i="1"/>
  <c r="AW80" i="1"/>
  <c r="AX80" i="1" s="1"/>
  <c r="AY80" i="1"/>
  <c r="AZ80" i="1"/>
  <c r="BA80" i="1" s="1"/>
  <c r="AV81" i="1"/>
  <c r="AW81" i="1"/>
  <c r="AY81" i="1"/>
  <c r="AZ81" i="1"/>
  <c r="BA81" i="1" s="1"/>
  <c r="AV82" i="1"/>
  <c r="AW82" i="1"/>
  <c r="AX82" i="1" s="1"/>
  <c r="AY82" i="1"/>
  <c r="AZ82" i="1"/>
  <c r="BA82" i="1" s="1"/>
  <c r="AV83" i="1"/>
  <c r="AW83" i="1"/>
  <c r="AY83" i="1"/>
  <c r="BA83" i="1" s="1"/>
  <c r="AZ83" i="1"/>
  <c r="AV84" i="1"/>
  <c r="AW84" i="1"/>
  <c r="AX84" i="1" s="1"/>
  <c r="AY84" i="1"/>
  <c r="AZ84" i="1"/>
  <c r="BA84" i="1" s="1"/>
  <c r="AV85" i="1"/>
  <c r="AY85" i="1"/>
  <c r="BA85" i="1" s="1"/>
  <c r="AZ85" i="1"/>
  <c r="AV86" i="1"/>
  <c r="AY86" i="1"/>
  <c r="AZ86" i="1"/>
  <c r="BA86" i="1" s="1"/>
  <c r="AV87" i="1"/>
  <c r="AW87" i="1"/>
  <c r="AX87" i="1" s="1"/>
  <c r="AY87" i="1"/>
  <c r="BA87" i="1" s="1"/>
  <c r="AZ87" i="1"/>
  <c r="AV88" i="1"/>
  <c r="AW88" i="1"/>
  <c r="AX88" i="1" s="1"/>
  <c r="AY88" i="1"/>
  <c r="AZ88" i="1"/>
  <c r="BA88" i="1" s="1"/>
  <c r="AV89" i="1"/>
  <c r="AX89" i="1" s="1"/>
  <c r="AW89" i="1"/>
  <c r="AY89" i="1"/>
  <c r="AZ89" i="1"/>
  <c r="BA89" i="1"/>
  <c r="AV90" i="1"/>
  <c r="AW90" i="1"/>
  <c r="AX90" i="1" s="1"/>
  <c r="AY90" i="1"/>
  <c r="AZ90" i="1"/>
  <c r="BA90" i="1" s="1"/>
  <c r="AV91" i="1"/>
  <c r="AW91" i="1"/>
  <c r="AX91" i="1"/>
  <c r="AY91" i="1"/>
  <c r="AZ91" i="1"/>
  <c r="BA91" i="1" s="1"/>
  <c r="AV92" i="1"/>
  <c r="AW92" i="1"/>
  <c r="AX92" i="1" s="1"/>
  <c r="AY92" i="1"/>
  <c r="AZ92" i="1"/>
  <c r="BA92" i="1" s="1"/>
  <c r="AV93" i="1"/>
  <c r="AW93" i="1"/>
  <c r="AY93" i="1"/>
  <c r="AZ93" i="1"/>
  <c r="BA93" i="1" s="1"/>
  <c r="AV94" i="1"/>
  <c r="AW94" i="1"/>
  <c r="AX94" i="1" s="1"/>
  <c r="AY94" i="1"/>
  <c r="AZ94" i="1"/>
  <c r="BA94" i="1" s="1"/>
  <c r="AV95" i="1"/>
  <c r="AW95" i="1"/>
  <c r="AX95" i="1" s="1"/>
  <c r="AY95" i="1"/>
  <c r="BA95" i="1" s="1"/>
  <c r="AZ95" i="1"/>
  <c r="AV96" i="1"/>
  <c r="AW96" i="1"/>
  <c r="AX96" i="1" s="1"/>
  <c r="AY96" i="1"/>
  <c r="AZ96" i="1"/>
  <c r="BA96" i="1" s="1"/>
  <c r="AV97" i="1"/>
  <c r="AY97" i="1"/>
  <c r="BA97" i="1" s="1"/>
  <c r="AZ97" i="1"/>
  <c r="AV98" i="1"/>
  <c r="AW98" i="1"/>
  <c r="AX98" i="1" s="1"/>
  <c r="AY98" i="1"/>
  <c r="AZ98" i="1"/>
  <c r="BA98" i="1" s="1"/>
  <c r="AV99" i="1"/>
  <c r="AW99" i="1"/>
  <c r="AX99" i="1" s="1"/>
  <c r="AY99" i="1"/>
  <c r="BA99" i="1" s="1"/>
  <c r="AZ99" i="1"/>
  <c r="AV100" i="1"/>
  <c r="AW100" i="1"/>
  <c r="AX100" i="1" s="1"/>
  <c r="AY100" i="1"/>
  <c r="AZ100" i="1"/>
  <c r="BA100" i="1" s="1"/>
  <c r="AV101" i="1"/>
  <c r="AX101" i="1" s="1"/>
  <c r="AW101" i="1"/>
  <c r="AY101" i="1"/>
  <c r="AZ101" i="1"/>
  <c r="BA101" i="1"/>
  <c r="AV102" i="1"/>
  <c r="AW102" i="1"/>
  <c r="AX102" i="1" s="1"/>
  <c r="AY102" i="1"/>
  <c r="AZ102" i="1"/>
  <c r="BA102" i="1" s="1"/>
  <c r="AV103" i="1"/>
  <c r="AW103" i="1"/>
  <c r="AX103" i="1" s="1"/>
  <c r="AY103" i="1"/>
  <c r="AZ103" i="1"/>
  <c r="BA103" i="1" s="1"/>
  <c r="AV104" i="1"/>
  <c r="AW104" i="1"/>
  <c r="AX104" i="1" s="1"/>
  <c r="AY104" i="1"/>
  <c r="AZ104" i="1"/>
  <c r="BA104" i="1" s="1"/>
  <c r="AV105" i="1"/>
  <c r="AW105" i="1"/>
  <c r="AX105" i="1" s="1"/>
  <c r="AY105" i="1"/>
  <c r="AZ105" i="1"/>
  <c r="BA105" i="1" s="1"/>
  <c r="AV106" i="1"/>
  <c r="AW106" i="1"/>
  <c r="AX106" i="1" s="1"/>
  <c r="AY106" i="1"/>
  <c r="AZ106" i="1"/>
  <c r="BA106" i="1" s="1"/>
  <c r="AV107" i="1"/>
  <c r="AW107" i="1"/>
  <c r="AX107" i="1" s="1"/>
  <c r="AY107" i="1"/>
  <c r="BA107" i="1" s="1"/>
  <c r="AZ107" i="1"/>
  <c r="AV108" i="1"/>
  <c r="AW108" i="1"/>
  <c r="AX108" i="1" s="1"/>
  <c r="AY108" i="1"/>
  <c r="AZ108" i="1"/>
  <c r="BA108" i="1" s="1"/>
  <c r="AV109" i="1"/>
  <c r="AY109" i="1"/>
  <c r="BA109" i="1" s="1"/>
  <c r="AZ109" i="1"/>
  <c r="AV110" i="1"/>
  <c r="AW110" i="1"/>
  <c r="AX110" i="1" s="1"/>
  <c r="AY110" i="1"/>
  <c r="AZ110" i="1"/>
  <c r="AV111" i="1"/>
  <c r="AW111" i="1"/>
  <c r="AX111" i="1" s="1"/>
  <c r="AY111" i="1"/>
  <c r="BA111" i="1" s="1"/>
  <c r="AZ111" i="1"/>
  <c r="AV112" i="1"/>
  <c r="AW112" i="1"/>
  <c r="AX112" i="1" s="1"/>
  <c r="AY112" i="1"/>
  <c r="AZ112" i="1"/>
  <c r="BA112" i="1" s="1"/>
  <c r="AV113" i="1"/>
  <c r="AW113" i="1"/>
  <c r="AY113" i="1"/>
  <c r="AZ113" i="1"/>
  <c r="BA113" i="1"/>
  <c r="AV114" i="1"/>
  <c r="AW114" i="1"/>
  <c r="AX114" i="1" s="1"/>
  <c r="AY114" i="1"/>
  <c r="AZ114" i="1"/>
  <c r="BA114" i="1" s="1"/>
  <c r="AV115" i="1"/>
  <c r="AW115" i="1"/>
  <c r="AX115" i="1" s="1"/>
  <c r="AY115" i="1"/>
  <c r="AZ115" i="1"/>
  <c r="BA115" i="1" s="1"/>
  <c r="AV116" i="1"/>
  <c r="AW116" i="1"/>
  <c r="AX116" i="1" s="1"/>
  <c r="AY116" i="1"/>
  <c r="AZ116" i="1"/>
  <c r="BA116" i="1" s="1"/>
  <c r="AV117" i="1"/>
  <c r="AW117" i="1"/>
  <c r="AX117" i="1" s="1"/>
  <c r="AY117" i="1"/>
  <c r="AZ117" i="1"/>
  <c r="BA117" i="1" s="1"/>
  <c r="AV118" i="1"/>
  <c r="AW118" i="1"/>
  <c r="AY118" i="1"/>
  <c r="AZ118" i="1"/>
  <c r="BA118" i="1" s="1"/>
  <c r="AV119" i="1"/>
  <c r="AW119" i="1"/>
  <c r="AX119" i="1" s="1"/>
  <c r="AY119" i="1"/>
  <c r="BA119" i="1" s="1"/>
  <c r="AZ119" i="1"/>
  <c r="AV120" i="1"/>
  <c r="AW120" i="1"/>
  <c r="AY120" i="1"/>
  <c r="AZ120" i="1"/>
  <c r="AV121" i="1"/>
  <c r="AY121" i="1"/>
  <c r="BA121" i="1" s="1"/>
  <c r="AZ121" i="1"/>
  <c r="AV122" i="1"/>
  <c r="AY122" i="1"/>
  <c r="AZ122" i="1"/>
  <c r="AV123" i="1"/>
  <c r="AW123" i="1"/>
  <c r="AX123" i="1"/>
  <c r="AY123" i="1"/>
  <c r="BA123" i="1" s="1"/>
  <c r="AZ123" i="1"/>
  <c r="AV124" i="1"/>
  <c r="AW124" i="1"/>
  <c r="AX124" i="1" s="1"/>
  <c r="AY124" i="1"/>
  <c r="AZ124" i="1"/>
  <c r="BA124" i="1" s="1"/>
  <c r="AV125" i="1"/>
  <c r="AW125" i="1"/>
  <c r="AY125" i="1"/>
  <c r="AZ125" i="1"/>
  <c r="BA125" i="1"/>
  <c r="AV126" i="1"/>
  <c r="AW126" i="1"/>
  <c r="AX126" i="1" s="1"/>
  <c r="AY126" i="1"/>
  <c r="AZ126" i="1"/>
  <c r="BA126" i="1" s="1"/>
  <c r="AV127" i="1"/>
  <c r="AW127" i="1"/>
  <c r="AX127" i="1" s="1"/>
  <c r="AY127" i="1"/>
  <c r="AZ127" i="1"/>
  <c r="BA127" i="1" s="1"/>
  <c r="AV128" i="1"/>
  <c r="AW128" i="1"/>
  <c r="AX128" i="1" s="1"/>
  <c r="AY128" i="1"/>
  <c r="AZ128" i="1"/>
  <c r="BA128" i="1" s="1"/>
  <c r="AV129" i="1"/>
  <c r="AW129" i="1"/>
  <c r="AX129" i="1" s="1"/>
  <c r="AY129" i="1"/>
  <c r="AZ129" i="1"/>
  <c r="BA129" i="1" s="1"/>
  <c r="AV130" i="1"/>
  <c r="AW130" i="1"/>
  <c r="AY130" i="1"/>
  <c r="AZ130" i="1"/>
  <c r="BA130" i="1" s="1"/>
  <c r="AV131" i="1"/>
  <c r="AW131" i="1"/>
  <c r="AX131" i="1" s="1"/>
  <c r="AY131" i="1"/>
  <c r="BA131" i="1" s="1"/>
  <c r="AZ131" i="1"/>
  <c r="AV132" i="1"/>
  <c r="AW132" i="1"/>
  <c r="AY132" i="1"/>
  <c r="AZ132" i="1"/>
  <c r="AV133" i="1"/>
  <c r="AY133" i="1"/>
  <c r="BA133" i="1" s="1"/>
  <c r="AZ133" i="1"/>
  <c r="AV134" i="1"/>
  <c r="AY134" i="1"/>
  <c r="AZ134" i="1"/>
  <c r="AV135" i="1"/>
  <c r="AW135" i="1"/>
  <c r="AX135" i="1" s="1"/>
  <c r="AY135" i="1"/>
  <c r="BA135" i="1" s="1"/>
  <c r="AZ135" i="1"/>
  <c r="AV136" i="1"/>
  <c r="AW136" i="1"/>
  <c r="AX136" i="1" s="1"/>
  <c r="AY136" i="1"/>
  <c r="AZ136" i="1"/>
  <c r="BA136" i="1" s="1"/>
  <c r="AV137" i="1"/>
  <c r="AW137" i="1"/>
  <c r="AY137" i="1"/>
  <c r="AZ137" i="1"/>
  <c r="BA137" i="1"/>
  <c r="AV138" i="1"/>
  <c r="AW138" i="1"/>
  <c r="AX138" i="1" s="1"/>
  <c r="AY138" i="1"/>
  <c r="AZ138" i="1"/>
  <c r="BA138" i="1" s="1"/>
  <c r="AV139" i="1"/>
  <c r="AW139" i="1"/>
  <c r="AX139" i="1" s="1"/>
  <c r="AY139" i="1"/>
  <c r="AZ139" i="1"/>
  <c r="BA139" i="1" s="1"/>
  <c r="AV140" i="1"/>
  <c r="AW140" i="1"/>
  <c r="AX140" i="1" s="1"/>
  <c r="AY140" i="1"/>
  <c r="AZ140" i="1"/>
  <c r="BA140" i="1" s="1"/>
  <c r="AV141" i="1"/>
  <c r="AW141" i="1"/>
  <c r="AX141" i="1" s="1"/>
  <c r="AY141" i="1"/>
  <c r="AZ141" i="1"/>
  <c r="BA141" i="1" s="1"/>
  <c r="AV142" i="1"/>
  <c r="AW142" i="1"/>
  <c r="AY142" i="1"/>
  <c r="AZ142" i="1"/>
  <c r="BA142" i="1" s="1"/>
  <c r="AV143" i="1"/>
  <c r="AW143" i="1"/>
  <c r="AX143" i="1" s="1"/>
  <c r="AY143" i="1"/>
  <c r="BA143" i="1" s="1"/>
  <c r="AZ143" i="1"/>
  <c r="AV144" i="1"/>
  <c r="AW144" i="1"/>
  <c r="AY144" i="1"/>
  <c r="AZ144" i="1"/>
  <c r="AV145" i="1"/>
  <c r="AY145" i="1"/>
  <c r="BA145" i="1" s="1"/>
  <c r="AZ145" i="1"/>
  <c r="AV146" i="1"/>
  <c r="AW146" i="1"/>
  <c r="AX146" i="1" s="1"/>
  <c r="AY146" i="1"/>
  <c r="AZ146" i="1"/>
  <c r="AV147" i="1"/>
  <c r="AW147" i="1"/>
  <c r="AX147" i="1" s="1"/>
  <c r="AY147" i="1"/>
  <c r="BA147" i="1" s="1"/>
  <c r="AZ147" i="1"/>
  <c r="AV148" i="1"/>
  <c r="AW148" i="1"/>
  <c r="AX148" i="1" s="1"/>
  <c r="AY148" i="1"/>
  <c r="AZ148" i="1"/>
  <c r="BA148" i="1" s="1"/>
  <c r="AV149" i="1"/>
  <c r="AW149" i="1"/>
  <c r="AY149" i="1"/>
  <c r="AZ149" i="1"/>
  <c r="BA149" i="1"/>
  <c r="AV150" i="1"/>
  <c r="AW150" i="1"/>
  <c r="AX150" i="1" s="1"/>
  <c r="AY150" i="1"/>
  <c r="AZ150" i="1"/>
  <c r="BA150" i="1" s="1"/>
  <c r="AV151" i="1"/>
  <c r="AW151" i="1"/>
  <c r="AX151" i="1"/>
  <c r="AY151" i="1"/>
  <c r="AZ151" i="1"/>
  <c r="BA151" i="1" s="1"/>
  <c r="AV152" i="1"/>
  <c r="AW152" i="1"/>
  <c r="AX152" i="1" s="1"/>
  <c r="AY152" i="1"/>
  <c r="AZ152" i="1"/>
  <c r="BA152" i="1" s="1"/>
  <c r="AV153" i="1"/>
  <c r="AW153" i="1"/>
  <c r="AX153" i="1" s="1"/>
  <c r="AY153" i="1"/>
  <c r="AZ153" i="1"/>
  <c r="BA153" i="1" s="1"/>
  <c r="AV154" i="1"/>
  <c r="AW154" i="1"/>
  <c r="AY154" i="1"/>
  <c r="AZ154" i="1"/>
  <c r="BA154" i="1" s="1"/>
  <c r="AV155" i="1"/>
  <c r="AW155" i="1"/>
  <c r="AX155" i="1" s="1"/>
  <c r="AY155" i="1"/>
  <c r="BA155" i="1" s="1"/>
  <c r="AZ155" i="1"/>
  <c r="AV156" i="1"/>
  <c r="AW156" i="1"/>
  <c r="AY156" i="1"/>
  <c r="AZ156" i="1"/>
  <c r="AV157" i="1"/>
  <c r="AY157" i="1"/>
  <c r="BA157" i="1" s="1"/>
  <c r="AZ157" i="1"/>
  <c r="AV158" i="1"/>
  <c r="AW158" i="1"/>
  <c r="AX158" i="1" s="1"/>
  <c r="AY158" i="1"/>
  <c r="AZ158" i="1"/>
  <c r="AV159" i="1"/>
  <c r="AW159" i="1"/>
  <c r="AX159" i="1"/>
  <c r="AY159" i="1"/>
  <c r="BA159" i="1" s="1"/>
  <c r="AZ159" i="1"/>
  <c r="AV160" i="1"/>
  <c r="AW160" i="1"/>
  <c r="AX160" i="1" s="1"/>
  <c r="AY160" i="1"/>
  <c r="AZ160" i="1"/>
  <c r="BA160" i="1" s="1"/>
  <c r="AV161" i="1"/>
  <c r="AW161" i="1"/>
  <c r="AY161" i="1"/>
  <c r="AZ161" i="1"/>
  <c r="BA161" i="1"/>
  <c r="AV162" i="1"/>
  <c r="AW162" i="1"/>
  <c r="AX162" i="1" s="1"/>
  <c r="AY162" i="1"/>
  <c r="AZ162" i="1"/>
  <c r="BA162" i="1" s="1"/>
  <c r="AV163" i="1"/>
  <c r="AW163" i="1"/>
  <c r="AX163" i="1" s="1"/>
  <c r="AY163" i="1"/>
  <c r="AZ163" i="1"/>
  <c r="BA163" i="1" s="1"/>
  <c r="AV164" i="1"/>
  <c r="AW164" i="1"/>
  <c r="AX164" i="1" s="1"/>
  <c r="AY164" i="1"/>
  <c r="AZ164" i="1"/>
  <c r="BA164" i="1" s="1"/>
  <c r="AV165" i="1"/>
  <c r="AW165" i="1"/>
  <c r="AX165" i="1" s="1"/>
  <c r="AY165" i="1"/>
  <c r="AZ165" i="1"/>
  <c r="BA165" i="1" s="1"/>
  <c r="AV166" i="1"/>
  <c r="AW166" i="1"/>
  <c r="AY166" i="1"/>
  <c r="AZ166" i="1"/>
  <c r="BA166" i="1" s="1"/>
  <c r="AV167" i="1"/>
  <c r="AW167" i="1"/>
  <c r="AX167" i="1" s="1"/>
  <c r="AY167" i="1"/>
  <c r="BA167" i="1" s="1"/>
  <c r="AZ167" i="1"/>
  <c r="AV168" i="1"/>
  <c r="AW168" i="1"/>
  <c r="AY168" i="1"/>
  <c r="AZ168" i="1"/>
  <c r="AV169" i="1"/>
  <c r="AW169" i="1"/>
  <c r="AX169" i="1" s="1"/>
  <c r="AY169" i="1"/>
  <c r="BA169" i="1" s="1"/>
  <c r="AZ169" i="1"/>
  <c r="AV170" i="1"/>
  <c r="AY170" i="1"/>
  <c r="AZ170" i="1"/>
  <c r="AV171" i="1"/>
  <c r="AW171" i="1"/>
  <c r="AX171" i="1" s="1"/>
  <c r="AY171" i="1"/>
  <c r="BA171" i="1" s="1"/>
  <c r="AZ171" i="1"/>
  <c r="AV172" i="1"/>
  <c r="AW172" i="1"/>
  <c r="AX172" i="1" s="1"/>
  <c r="AY172" i="1"/>
  <c r="AZ172" i="1"/>
  <c r="BA172" i="1" s="1"/>
  <c r="AV173" i="1"/>
  <c r="AW173" i="1"/>
  <c r="AY173" i="1"/>
  <c r="AZ173" i="1"/>
  <c r="BA173" i="1"/>
  <c r="AV174" i="1"/>
  <c r="AW174" i="1"/>
  <c r="AX174" i="1" s="1"/>
  <c r="AY174" i="1"/>
  <c r="BA174" i="1" s="1"/>
  <c r="AZ174" i="1"/>
  <c r="AV175" i="1"/>
  <c r="AX175" i="1" s="1"/>
  <c r="AW175" i="1"/>
  <c r="AY175" i="1"/>
  <c r="AZ175" i="1"/>
  <c r="BA175" i="1"/>
  <c r="AV176" i="1"/>
  <c r="AW176" i="1"/>
  <c r="AX176" i="1" s="1"/>
  <c r="AY176" i="1"/>
  <c r="BA176" i="1" s="1"/>
  <c r="AZ176" i="1"/>
  <c r="AV177" i="1"/>
  <c r="AW177" i="1"/>
  <c r="AY177" i="1"/>
  <c r="AZ177" i="1"/>
  <c r="BA177" i="1"/>
  <c r="AV178" i="1"/>
  <c r="AW178" i="1"/>
  <c r="AX178" i="1" s="1"/>
  <c r="AY178" i="1"/>
  <c r="BA178" i="1" s="1"/>
  <c r="AZ178" i="1"/>
  <c r="AV179" i="1"/>
  <c r="AW179" i="1"/>
  <c r="AY179" i="1"/>
  <c r="AZ179" i="1"/>
  <c r="BA179" i="1"/>
  <c r="AV180" i="1"/>
  <c r="AW180" i="1"/>
  <c r="AX180" i="1" s="1"/>
  <c r="AY180" i="1"/>
  <c r="BA180" i="1" s="1"/>
  <c r="AZ180" i="1"/>
  <c r="AV181" i="1"/>
  <c r="AY181" i="1"/>
  <c r="AZ181" i="1"/>
  <c r="BA181" i="1"/>
  <c r="AV182" i="1"/>
  <c r="AW182" i="1"/>
  <c r="AX182" i="1" s="1"/>
  <c r="AY182" i="1"/>
  <c r="BA182" i="1" s="1"/>
  <c r="AZ182" i="1"/>
  <c r="AV183" i="1"/>
  <c r="AX183" i="1" s="1"/>
  <c r="AW183" i="1"/>
  <c r="AY183" i="1"/>
  <c r="AZ183" i="1"/>
  <c r="BA183" i="1"/>
  <c r="AV184" i="1"/>
  <c r="AW184" i="1"/>
  <c r="AX184" i="1" s="1"/>
  <c r="AY184" i="1"/>
  <c r="BA184" i="1" s="1"/>
  <c r="AZ184" i="1"/>
  <c r="AV185" i="1"/>
  <c r="AW185" i="1"/>
  <c r="AY185" i="1"/>
  <c r="AZ185" i="1"/>
  <c r="BA185" i="1"/>
  <c r="AV186" i="1"/>
  <c r="AW186" i="1"/>
  <c r="AX186" i="1" s="1"/>
  <c r="AY186" i="1"/>
  <c r="BA186" i="1" s="1"/>
  <c r="AZ186" i="1"/>
  <c r="AV187" i="1"/>
  <c r="AW187" i="1"/>
  <c r="AY187" i="1"/>
  <c r="AZ187" i="1"/>
  <c r="BA187" i="1"/>
  <c r="AV188" i="1"/>
  <c r="AW188" i="1"/>
  <c r="AX188" i="1" s="1"/>
  <c r="AY188" i="1"/>
  <c r="BA188" i="1" s="1"/>
  <c r="AZ188" i="1"/>
  <c r="AV189" i="1"/>
  <c r="AW189" i="1"/>
  <c r="AY189" i="1"/>
  <c r="AZ189" i="1"/>
  <c r="BA189" i="1"/>
  <c r="AV190" i="1"/>
  <c r="AW190" i="1"/>
  <c r="AX190" i="1" s="1"/>
  <c r="AY190" i="1"/>
  <c r="BA190" i="1" s="1"/>
  <c r="AZ190" i="1"/>
  <c r="AV191" i="1"/>
  <c r="AX191" i="1" s="1"/>
  <c r="AW191" i="1"/>
  <c r="AY191" i="1"/>
  <c r="AZ191" i="1"/>
  <c r="BA191" i="1"/>
  <c r="AV192" i="1"/>
  <c r="AW192" i="1"/>
  <c r="AX192" i="1" s="1"/>
  <c r="AY192" i="1"/>
  <c r="BA192" i="1" s="1"/>
  <c r="AZ192" i="1"/>
  <c r="AV193" i="1"/>
  <c r="AY193" i="1"/>
  <c r="AZ193" i="1"/>
  <c r="BA193" i="1"/>
  <c r="AV194" i="1"/>
  <c r="AY194" i="1"/>
  <c r="BA194" i="1" s="1"/>
  <c r="AZ194" i="1"/>
  <c r="AV195" i="1"/>
  <c r="AX195" i="1" s="1"/>
  <c r="AW195" i="1"/>
  <c r="AY195" i="1"/>
  <c r="AZ195" i="1"/>
  <c r="BA195" i="1"/>
  <c r="AV196" i="1"/>
  <c r="AW196" i="1"/>
  <c r="AX196" i="1" s="1"/>
  <c r="AY196" i="1"/>
  <c r="BA196" i="1" s="1"/>
  <c r="AZ196" i="1"/>
  <c r="AV197" i="1"/>
  <c r="AW197" i="1"/>
  <c r="AY197" i="1"/>
  <c r="AZ197" i="1"/>
  <c r="BA197" i="1"/>
  <c r="AV198" i="1"/>
  <c r="AW198" i="1"/>
  <c r="AX198" i="1" s="1"/>
  <c r="AY198" i="1"/>
  <c r="BA198" i="1" s="1"/>
  <c r="AZ198" i="1"/>
  <c r="AV199" i="1"/>
  <c r="AW199" i="1"/>
  <c r="AY199" i="1"/>
  <c r="AZ199" i="1"/>
  <c r="BA199" i="1"/>
  <c r="AV200" i="1"/>
  <c r="AW200" i="1"/>
  <c r="AX200" i="1" s="1"/>
  <c r="AY200" i="1"/>
  <c r="BA200" i="1" s="1"/>
  <c r="AZ200" i="1"/>
  <c r="AV201" i="1"/>
  <c r="AW201" i="1"/>
  <c r="AY201" i="1"/>
  <c r="AZ201" i="1"/>
  <c r="BA201" i="1"/>
  <c r="AV202" i="1"/>
  <c r="AW202" i="1"/>
  <c r="AX202" i="1" s="1"/>
  <c r="AY202" i="1"/>
  <c r="BA202" i="1" s="1"/>
  <c r="AZ202" i="1"/>
  <c r="AV203" i="1"/>
  <c r="AX203" i="1" s="1"/>
  <c r="AW203" i="1"/>
  <c r="AY203" i="1"/>
  <c r="AZ203" i="1"/>
  <c r="BA203" i="1"/>
  <c r="AV204" i="1"/>
  <c r="AW204" i="1"/>
  <c r="AX204" i="1" s="1"/>
  <c r="AY204" i="1"/>
  <c r="BA204" i="1" s="1"/>
  <c r="AZ204" i="1"/>
  <c r="AV205" i="1"/>
  <c r="AY205" i="1"/>
  <c r="AZ205" i="1"/>
  <c r="BA205" i="1"/>
  <c r="AV206" i="1"/>
  <c r="AW206" i="1"/>
  <c r="AX206" i="1" s="1"/>
  <c r="AY206" i="1"/>
  <c r="BA206" i="1" s="1"/>
  <c r="AZ206" i="1"/>
  <c r="AV207" i="1"/>
  <c r="AW207" i="1"/>
  <c r="AY207" i="1"/>
  <c r="AZ207" i="1"/>
  <c r="BA207" i="1"/>
  <c r="AV208" i="1"/>
  <c r="AW208" i="1"/>
  <c r="AX208" i="1" s="1"/>
  <c r="AY208" i="1"/>
  <c r="BA208" i="1" s="1"/>
  <c r="AZ208" i="1"/>
  <c r="AV209" i="1"/>
  <c r="AW209" i="1"/>
  <c r="AY209" i="1"/>
  <c r="AZ209" i="1"/>
  <c r="BA209" i="1"/>
  <c r="AV210" i="1"/>
  <c r="AW210" i="1"/>
  <c r="AX210" i="1" s="1"/>
  <c r="AY210" i="1"/>
  <c r="BA210" i="1" s="1"/>
  <c r="AZ210" i="1"/>
  <c r="AV211" i="1"/>
  <c r="AX211" i="1" s="1"/>
  <c r="AW211" i="1"/>
  <c r="AY211" i="1"/>
  <c r="AZ211" i="1"/>
  <c r="BA211" i="1"/>
  <c r="AV212" i="1"/>
  <c r="AW212" i="1"/>
  <c r="AX212" i="1" s="1"/>
  <c r="AY212" i="1"/>
  <c r="BA212" i="1" s="1"/>
  <c r="AZ212" i="1"/>
  <c r="AV213" i="1"/>
  <c r="AW213" i="1"/>
  <c r="AY213" i="1"/>
  <c r="AZ213" i="1"/>
  <c r="BA213" i="1"/>
  <c r="AV214" i="1"/>
  <c r="AW214" i="1"/>
  <c r="AX214" i="1" s="1"/>
  <c r="AY214" i="1"/>
  <c r="BA214" i="1" s="1"/>
  <c r="AZ214" i="1"/>
  <c r="AV215" i="1"/>
  <c r="AW215" i="1"/>
  <c r="AY215" i="1"/>
  <c r="AZ215" i="1"/>
  <c r="BA215" i="1"/>
  <c r="AV216" i="1"/>
  <c r="AW216" i="1"/>
  <c r="AX216" i="1" s="1"/>
  <c r="AY216" i="1"/>
  <c r="BA216" i="1" s="1"/>
  <c r="AZ216" i="1"/>
  <c r="AV217" i="1"/>
  <c r="AY217" i="1"/>
  <c r="AZ217" i="1"/>
  <c r="BA217" i="1"/>
  <c r="AV218" i="1"/>
  <c r="AY218" i="1"/>
  <c r="BA218" i="1" s="1"/>
  <c r="AZ218" i="1"/>
  <c r="AV219" i="1"/>
  <c r="AW219" i="1"/>
  <c r="AY219" i="1"/>
  <c r="AZ219" i="1"/>
  <c r="BA219" i="1"/>
  <c r="AV220" i="1"/>
  <c r="AW220" i="1"/>
  <c r="AX220" i="1" s="1"/>
  <c r="AY220" i="1"/>
  <c r="BA220" i="1" s="1"/>
  <c r="AZ220" i="1"/>
  <c r="AV221" i="1"/>
  <c r="AW221" i="1"/>
  <c r="AY221" i="1"/>
  <c r="AZ221" i="1"/>
  <c r="BA221" i="1"/>
  <c r="AV222" i="1"/>
  <c r="AW222" i="1"/>
  <c r="AX222" i="1" s="1"/>
  <c r="AY222" i="1"/>
  <c r="BA222" i="1" s="1"/>
  <c r="AZ222" i="1"/>
  <c r="AV223" i="1"/>
  <c r="AW223" i="1"/>
  <c r="AY223" i="1"/>
  <c r="AZ223" i="1"/>
  <c r="BA223" i="1"/>
  <c r="AV224" i="1"/>
  <c r="AW224" i="1"/>
  <c r="AX224" i="1" s="1"/>
  <c r="AY224" i="1"/>
  <c r="BA224" i="1" s="1"/>
  <c r="AZ224" i="1"/>
  <c r="AV225" i="1"/>
  <c r="AX225" i="1" s="1"/>
  <c r="AW225" i="1"/>
  <c r="AY225" i="1"/>
  <c r="AZ225" i="1"/>
  <c r="BA225" i="1"/>
  <c r="AV226" i="1"/>
  <c r="AW226" i="1"/>
  <c r="AX226" i="1" s="1"/>
  <c r="AY226" i="1"/>
  <c r="BA226" i="1" s="1"/>
  <c r="AZ226" i="1"/>
  <c r="AV227" i="1"/>
  <c r="AW227" i="1"/>
  <c r="AY227" i="1"/>
  <c r="AZ227" i="1"/>
  <c r="BA227" i="1"/>
  <c r="AV228" i="1"/>
  <c r="AW228" i="1"/>
  <c r="AX228" i="1" s="1"/>
  <c r="AY228" i="1"/>
  <c r="BA228" i="1" s="1"/>
  <c r="AZ228" i="1"/>
  <c r="AV229" i="1"/>
  <c r="AY229" i="1"/>
  <c r="AZ229" i="1"/>
  <c r="BA229" i="1"/>
  <c r="AV230" i="1"/>
  <c r="AW230" i="1"/>
  <c r="AX230" i="1" s="1"/>
  <c r="AY230" i="1"/>
  <c r="BA230" i="1" s="1"/>
  <c r="AZ230" i="1"/>
  <c r="AV231" i="1"/>
  <c r="AW231" i="1"/>
  <c r="AY231" i="1"/>
  <c r="AZ231" i="1"/>
  <c r="BA231" i="1"/>
  <c r="AV232" i="1"/>
  <c r="AW232" i="1"/>
  <c r="AX232" i="1" s="1"/>
  <c r="AY232" i="1"/>
  <c r="BA232" i="1" s="1"/>
  <c r="AZ232" i="1"/>
  <c r="AV233" i="1"/>
  <c r="AX233" i="1" s="1"/>
  <c r="AW233" i="1"/>
  <c r="AY233" i="1"/>
  <c r="AZ233" i="1"/>
  <c r="BA233" i="1"/>
  <c r="AV234" i="1"/>
  <c r="AW234" i="1"/>
  <c r="AX234" i="1" s="1"/>
  <c r="AY234" i="1"/>
  <c r="BA234" i="1" s="1"/>
  <c r="AZ234" i="1"/>
  <c r="AZ2" i="1"/>
  <c r="AW2" i="1"/>
  <c r="BA2" i="1"/>
  <c r="AY2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X2" i="1"/>
  <c r="AV2" i="1"/>
  <c r="AH234" i="1"/>
  <c r="AG234" i="1"/>
  <c r="AF234" i="1"/>
  <c r="AD234" i="1"/>
  <c r="AH233" i="1"/>
  <c r="AG233" i="1"/>
  <c r="AF233" i="1"/>
  <c r="AD233" i="1"/>
  <c r="AH232" i="1"/>
  <c r="AG232" i="1"/>
  <c r="AF232" i="1"/>
  <c r="AD232" i="1"/>
  <c r="AH231" i="1"/>
  <c r="AG231" i="1"/>
  <c r="AF231" i="1"/>
  <c r="AD231" i="1"/>
  <c r="AH230" i="1"/>
  <c r="AG230" i="1"/>
  <c r="AD230" i="1"/>
  <c r="AH229" i="1"/>
  <c r="AG229" i="1"/>
  <c r="AF229" i="1"/>
  <c r="AD229" i="1"/>
  <c r="AH228" i="1"/>
  <c r="AG228" i="1"/>
  <c r="AF228" i="1"/>
  <c r="AD228" i="1"/>
  <c r="AH227" i="1"/>
  <c r="AG227" i="1"/>
  <c r="AF227" i="1"/>
  <c r="AD227" i="1"/>
  <c r="AH226" i="1"/>
  <c r="AG226" i="1"/>
  <c r="AF226" i="1"/>
  <c r="AD226" i="1"/>
  <c r="AH225" i="1"/>
  <c r="AG225" i="1"/>
  <c r="AF225" i="1"/>
  <c r="AD225" i="1"/>
  <c r="AH224" i="1"/>
  <c r="AG224" i="1"/>
  <c r="AF224" i="1"/>
  <c r="AD224" i="1"/>
  <c r="AH223" i="1"/>
  <c r="AG223" i="1"/>
  <c r="AF223" i="1"/>
  <c r="AD223" i="1"/>
  <c r="AH222" i="1"/>
  <c r="AG222" i="1"/>
  <c r="AF222" i="1"/>
  <c r="AD222" i="1"/>
  <c r="AH221" i="1"/>
  <c r="AG221" i="1"/>
  <c r="AF221" i="1"/>
  <c r="AD221" i="1"/>
  <c r="AH220" i="1"/>
  <c r="AG220" i="1"/>
  <c r="AF220" i="1"/>
  <c r="AD220" i="1"/>
  <c r="AH219" i="1"/>
  <c r="AG219" i="1"/>
  <c r="AF219" i="1"/>
  <c r="AD219" i="1"/>
  <c r="AH218" i="1"/>
  <c r="AG218" i="1"/>
  <c r="AD218" i="1"/>
  <c r="AH217" i="1"/>
  <c r="AG217" i="1"/>
  <c r="AD217" i="1"/>
  <c r="AH216" i="1"/>
  <c r="AG216" i="1"/>
  <c r="AF216" i="1"/>
  <c r="AD216" i="1"/>
  <c r="AH215" i="1"/>
  <c r="AG215" i="1"/>
  <c r="AF215" i="1"/>
  <c r="AD215" i="1"/>
  <c r="AH214" i="1"/>
  <c r="AG214" i="1"/>
  <c r="AF214" i="1"/>
  <c r="AD214" i="1"/>
  <c r="AH213" i="1"/>
  <c r="AG213" i="1"/>
  <c r="AF213" i="1"/>
  <c r="AD213" i="1"/>
  <c r="AH212" i="1"/>
  <c r="AG212" i="1"/>
  <c r="AF212" i="1"/>
  <c r="AD212" i="1"/>
  <c r="AH211" i="1"/>
  <c r="AG211" i="1"/>
  <c r="AF211" i="1"/>
  <c r="AD211" i="1"/>
  <c r="AH210" i="1"/>
  <c r="AG210" i="1"/>
  <c r="AF210" i="1"/>
  <c r="AD210" i="1"/>
  <c r="AH209" i="1"/>
  <c r="AG209" i="1"/>
  <c r="AF209" i="1"/>
  <c r="AD209" i="1"/>
  <c r="AH208" i="1"/>
  <c r="AG208" i="1"/>
  <c r="AF208" i="1"/>
  <c r="AD208" i="1"/>
  <c r="AH207" i="1"/>
  <c r="AG207" i="1"/>
  <c r="AF207" i="1"/>
  <c r="AD207" i="1"/>
  <c r="AH206" i="1"/>
  <c r="AG206" i="1"/>
  <c r="AD206" i="1"/>
  <c r="AH205" i="1"/>
  <c r="AG205" i="1"/>
  <c r="AD205" i="1"/>
  <c r="AH204" i="1"/>
  <c r="AG204" i="1"/>
  <c r="AF204" i="1"/>
  <c r="AD204" i="1"/>
  <c r="AH203" i="1"/>
  <c r="AG203" i="1"/>
  <c r="AF203" i="1"/>
  <c r="AD203" i="1"/>
  <c r="AH202" i="1"/>
  <c r="AG202" i="1"/>
  <c r="AF202" i="1"/>
  <c r="AD202" i="1"/>
  <c r="AH201" i="1"/>
  <c r="AG201" i="1"/>
  <c r="AF201" i="1"/>
  <c r="AD201" i="1"/>
  <c r="AH200" i="1"/>
  <c r="AG200" i="1"/>
  <c r="AF200" i="1"/>
  <c r="AD200" i="1"/>
  <c r="AH199" i="1"/>
  <c r="AG199" i="1"/>
  <c r="AF199" i="1"/>
  <c r="AD199" i="1"/>
  <c r="AH198" i="1"/>
  <c r="AG198" i="1"/>
  <c r="AF198" i="1"/>
  <c r="AD198" i="1"/>
  <c r="AH197" i="1"/>
  <c r="AG197" i="1"/>
  <c r="AF197" i="1"/>
  <c r="AD197" i="1"/>
  <c r="AH196" i="1"/>
  <c r="AG196" i="1"/>
  <c r="AF196" i="1"/>
  <c r="AD196" i="1"/>
  <c r="AH195" i="1"/>
  <c r="AG195" i="1"/>
  <c r="AF195" i="1"/>
  <c r="AD195" i="1"/>
  <c r="AH194" i="1"/>
  <c r="AG194" i="1"/>
  <c r="AD194" i="1"/>
  <c r="AH193" i="1"/>
  <c r="AG193" i="1"/>
  <c r="AD193" i="1"/>
  <c r="AH192" i="1"/>
  <c r="AG192" i="1"/>
  <c r="AF192" i="1"/>
  <c r="AD192" i="1"/>
  <c r="AH191" i="1"/>
  <c r="AG191" i="1"/>
  <c r="AF191" i="1"/>
  <c r="AD191" i="1"/>
  <c r="AH190" i="1"/>
  <c r="AG190" i="1"/>
  <c r="AF190" i="1"/>
  <c r="AD190" i="1"/>
  <c r="AH189" i="1"/>
  <c r="AG189" i="1"/>
  <c r="AF189" i="1"/>
  <c r="AD189" i="1"/>
  <c r="AH188" i="1"/>
  <c r="AG188" i="1"/>
  <c r="AF188" i="1"/>
  <c r="AD188" i="1"/>
  <c r="AH187" i="1"/>
  <c r="AG187" i="1"/>
  <c r="AF187" i="1"/>
  <c r="AD187" i="1"/>
  <c r="AH186" i="1"/>
  <c r="AG186" i="1"/>
  <c r="AF186" i="1"/>
  <c r="AD186" i="1"/>
  <c r="AH185" i="1"/>
  <c r="AG185" i="1"/>
  <c r="AF185" i="1"/>
  <c r="AD185" i="1"/>
  <c r="AH184" i="1"/>
  <c r="AG184" i="1"/>
  <c r="AF184" i="1"/>
  <c r="AD184" i="1"/>
  <c r="AH183" i="1"/>
  <c r="AG183" i="1"/>
  <c r="AF183" i="1"/>
  <c r="AD183" i="1"/>
  <c r="AH182" i="1"/>
  <c r="AG182" i="1"/>
  <c r="AD182" i="1"/>
  <c r="AH181" i="1"/>
  <c r="AG181" i="1"/>
  <c r="AD181" i="1"/>
  <c r="AH180" i="1"/>
  <c r="AG180" i="1"/>
  <c r="AF180" i="1"/>
  <c r="AD180" i="1"/>
  <c r="AH179" i="1"/>
  <c r="AG179" i="1"/>
  <c r="AF179" i="1"/>
  <c r="AD179" i="1"/>
  <c r="AH178" i="1"/>
  <c r="AG178" i="1"/>
  <c r="AF178" i="1"/>
  <c r="AD178" i="1"/>
  <c r="AH177" i="1"/>
  <c r="AG177" i="1"/>
  <c r="AF177" i="1"/>
  <c r="AD177" i="1"/>
  <c r="AH176" i="1"/>
  <c r="AG176" i="1"/>
  <c r="AF176" i="1"/>
  <c r="AD176" i="1"/>
  <c r="AH175" i="1"/>
  <c r="AG175" i="1"/>
  <c r="AF175" i="1"/>
  <c r="AD175" i="1"/>
  <c r="AH174" i="1"/>
  <c r="AG174" i="1"/>
  <c r="AF174" i="1"/>
  <c r="AD174" i="1"/>
  <c r="AH173" i="1"/>
  <c r="AG173" i="1"/>
  <c r="AF173" i="1"/>
  <c r="AD173" i="1"/>
  <c r="AH172" i="1"/>
  <c r="AG172" i="1"/>
  <c r="AF172" i="1"/>
  <c r="AD172" i="1"/>
  <c r="AH171" i="1"/>
  <c r="AG171" i="1"/>
  <c r="AF171" i="1"/>
  <c r="AD171" i="1"/>
  <c r="AH170" i="1"/>
  <c r="AG170" i="1"/>
  <c r="AD170" i="1"/>
  <c r="AH169" i="1"/>
  <c r="AG169" i="1"/>
  <c r="AD169" i="1"/>
  <c r="AH168" i="1"/>
  <c r="AG168" i="1"/>
  <c r="AF168" i="1"/>
  <c r="AD168" i="1"/>
  <c r="AH167" i="1"/>
  <c r="AG167" i="1"/>
  <c r="AF167" i="1"/>
  <c r="AD167" i="1"/>
  <c r="AH166" i="1"/>
  <c r="AG166" i="1"/>
  <c r="AF166" i="1"/>
  <c r="AD166" i="1"/>
  <c r="AH165" i="1"/>
  <c r="AG165" i="1"/>
  <c r="AF165" i="1"/>
  <c r="AD165" i="1"/>
  <c r="AH164" i="1"/>
  <c r="AG164" i="1"/>
  <c r="AF164" i="1"/>
  <c r="AD164" i="1"/>
  <c r="AH163" i="1"/>
  <c r="AG163" i="1"/>
  <c r="AF163" i="1"/>
  <c r="AD163" i="1"/>
  <c r="AH162" i="1"/>
  <c r="AG162" i="1"/>
  <c r="AF162" i="1"/>
  <c r="AD162" i="1"/>
  <c r="AH161" i="1"/>
  <c r="AG161" i="1"/>
  <c r="AF161" i="1"/>
  <c r="AD161" i="1"/>
  <c r="AH160" i="1"/>
  <c r="AG160" i="1"/>
  <c r="AF160" i="1"/>
  <c r="AD160" i="1"/>
  <c r="AH159" i="1"/>
  <c r="AG159" i="1"/>
  <c r="AF159" i="1"/>
  <c r="AD159" i="1"/>
  <c r="AH158" i="1"/>
  <c r="AG158" i="1"/>
  <c r="AF158" i="1"/>
  <c r="AD158" i="1"/>
  <c r="AH157" i="1"/>
  <c r="AG157" i="1"/>
  <c r="AD157" i="1"/>
  <c r="AH156" i="1"/>
  <c r="AG156" i="1"/>
  <c r="AF156" i="1"/>
  <c r="AD156" i="1"/>
  <c r="AH155" i="1"/>
  <c r="AG155" i="1"/>
  <c r="AF155" i="1"/>
  <c r="AD155" i="1"/>
  <c r="AH154" i="1"/>
  <c r="AG154" i="1"/>
  <c r="AF154" i="1"/>
  <c r="AD154" i="1"/>
  <c r="AH153" i="1"/>
  <c r="AG153" i="1"/>
  <c r="AF153" i="1"/>
  <c r="AD153" i="1"/>
  <c r="AH152" i="1"/>
  <c r="AG152" i="1"/>
  <c r="AF152" i="1"/>
  <c r="AD152" i="1"/>
  <c r="AH151" i="1"/>
  <c r="AG151" i="1"/>
  <c r="AF151" i="1"/>
  <c r="AD151" i="1"/>
  <c r="AH150" i="1"/>
  <c r="AG150" i="1"/>
  <c r="AF150" i="1"/>
  <c r="AD150" i="1"/>
  <c r="AH149" i="1"/>
  <c r="AG149" i="1"/>
  <c r="AF149" i="1"/>
  <c r="AD149" i="1"/>
  <c r="AH148" i="1"/>
  <c r="AG148" i="1"/>
  <c r="AF148" i="1"/>
  <c r="AD148" i="1"/>
  <c r="AH147" i="1"/>
  <c r="AG147" i="1"/>
  <c r="AF147" i="1"/>
  <c r="AD147" i="1"/>
  <c r="AH146" i="1"/>
  <c r="AG146" i="1"/>
  <c r="AF146" i="1"/>
  <c r="AD146" i="1"/>
  <c r="AH145" i="1"/>
  <c r="AG145" i="1"/>
  <c r="AD145" i="1"/>
  <c r="AH144" i="1"/>
  <c r="AG144" i="1"/>
  <c r="AF144" i="1"/>
  <c r="AD144" i="1"/>
  <c r="AH143" i="1"/>
  <c r="AG143" i="1"/>
  <c r="AF143" i="1"/>
  <c r="AD143" i="1"/>
  <c r="AH142" i="1"/>
  <c r="AG142" i="1"/>
  <c r="AF142" i="1"/>
  <c r="AD142" i="1"/>
  <c r="AH141" i="1"/>
  <c r="AG141" i="1"/>
  <c r="AF141" i="1"/>
  <c r="AD141" i="1"/>
  <c r="AH140" i="1"/>
  <c r="AG140" i="1"/>
  <c r="AF140" i="1"/>
  <c r="AD140" i="1"/>
  <c r="AH139" i="1"/>
  <c r="AG139" i="1"/>
  <c r="AF139" i="1"/>
  <c r="AD139" i="1"/>
  <c r="AH138" i="1"/>
  <c r="AG138" i="1"/>
  <c r="AF138" i="1"/>
  <c r="AD138" i="1"/>
  <c r="AH137" i="1"/>
  <c r="AG137" i="1"/>
  <c r="AF137" i="1"/>
  <c r="AD137" i="1"/>
  <c r="AH136" i="1"/>
  <c r="AG136" i="1"/>
  <c r="AF136" i="1"/>
  <c r="AD136" i="1"/>
  <c r="AH135" i="1"/>
  <c r="AG135" i="1"/>
  <c r="AD135" i="1"/>
  <c r="AF135" i="1" s="1"/>
  <c r="AH134" i="1"/>
  <c r="AG134" i="1"/>
  <c r="AD134" i="1"/>
  <c r="AF134" i="1" s="1"/>
  <c r="AH133" i="1"/>
  <c r="AG133" i="1"/>
  <c r="AD133" i="1"/>
  <c r="AH132" i="1"/>
  <c r="AG132" i="1"/>
  <c r="AF132" i="1"/>
  <c r="AD132" i="1"/>
  <c r="AH131" i="1"/>
  <c r="AG131" i="1"/>
  <c r="AF131" i="1"/>
  <c r="AD131" i="1"/>
  <c r="AH130" i="1"/>
  <c r="AG130" i="1"/>
  <c r="AF130" i="1"/>
  <c r="AD130" i="1"/>
  <c r="AH129" i="1"/>
  <c r="AG129" i="1"/>
  <c r="AF129" i="1"/>
  <c r="AD129" i="1"/>
  <c r="AH128" i="1"/>
  <c r="AG128" i="1"/>
  <c r="AF128" i="1"/>
  <c r="AD128" i="1"/>
  <c r="AH127" i="1"/>
  <c r="AG127" i="1"/>
  <c r="AF127" i="1"/>
  <c r="AD127" i="1"/>
  <c r="AH126" i="1"/>
  <c r="AG126" i="1"/>
  <c r="AF126" i="1"/>
  <c r="AD126" i="1"/>
  <c r="AH125" i="1"/>
  <c r="AG125" i="1"/>
  <c r="AF125" i="1"/>
  <c r="AD125" i="1"/>
  <c r="AH124" i="1"/>
  <c r="AG124" i="1"/>
  <c r="AF124" i="1"/>
  <c r="AD124" i="1"/>
  <c r="AH123" i="1"/>
  <c r="AG123" i="1"/>
  <c r="AD123" i="1"/>
  <c r="AF123" i="1" s="1"/>
  <c r="AH122" i="1"/>
  <c r="AG122" i="1"/>
  <c r="AD122" i="1"/>
  <c r="AF122" i="1" s="1"/>
  <c r="AH121" i="1"/>
  <c r="AG121" i="1"/>
  <c r="AD121" i="1"/>
  <c r="AH120" i="1"/>
  <c r="AG120" i="1"/>
  <c r="AF120" i="1"/>
  <c r="AD120" i="1"/>
  <c r="AH119" i="1"/>
  <c r="AG119" i="1"/>
  <c r="AF119" i="1"/>
  <c r="AD119" i="1"/>
  <c r="AH118" i="1"/>
  <c r="AG118" i="1"/>
  <c r="AF118" i="1"/>
  <c r="AD118" i="1"/>
  <c r="AH117" i="1"/>
  <c r="AG117" i="1"/>
  <c r="AF117" i="1"/>
  <c r="AD117" i="1"/>
  <c r="AH116" i="1"/>
  <c r="AG116" i="1"/>
  <c r="AF116" i="1"/>
  <c r="AD116" i="1"/>
  <c r="AH115" i="1"/>
  <c r="AG115" i="1"/>
  <c r="AF115" i="1"/>
  <c r="AD115" i="1"/>
  <c r="AH114" i="1"/>
  <c r="AG114" i="1"/>
  <c r="AF114" i="1"/>
  <c r="AD114" i="1"/>
  <c r="AH113" i="1"/>
  <c r="AG113" i="1"/>
  <c r="AF113" i="1"/>
  <c r="AD113" i="1"/>
  <c r="AH112" i="1"/>
  <c r="AG112" i="1"/>
  <c r="AF112" i="1"/>
  <c r="AD112" i="1"/>
  <c r="AH111" i="1"/>
  <c r="AG111" i="1"/>
  <c r="AD111" i="1"/>
  <c r="AF111" i="1" s="1"/>
  <c r="AH110" i="1"/>
  <c r="AG110" i="1"/>
  <c r="AD110" i="1"/>
  <c r="AH109" i="1"/>
  <c r="AG109" i="1"/>
  <c r="AD109" i="1"/>
  <c r="AH108" i="1"/>
  <c r="AG108" i="1"/>
  <c r="AF108" i="1"/>
  <c r="AD108" i="1"/>
  <c r="AH107" i="1"/>
  <c r="AG107" i="1"/>
  <c r="AF107" i="1"/>
  <c r="AD107" i="1"/>
  <c r="AH106" i="1"/>
  <c r="AG106" i="1"/>
  <c r="AF106" i="1"/>
  <c r="AD106" i="1"/>
  <c r="AH105" i="1"/>
  <c r="AG105" i="1"/>
  <c r="AF105" i="1"/>
  <c r="AD105" i="1"/>
  <c r="AH104" i="1"/>
  <c r="AG104" i="1"/>
  <c r="AF104" i="1"/>
  <c r="AD104" i="1"/>
  <c r="AH103" i="1"/>
  <c r="AG103" i="1"/>
  <c r="AF103" i="1"/>
  <c r="AD103" i="1"/>
  <c r="AH102" i="1"/>
  <c r="AG102" i="1"/>
  <c r="AF102" i="1"/>
  <c r="AD102" i="1"/>
  <c r="AH101" i="1"/>
  <c r="AG101" i="1"/>
  <c r="AF101" i="1"/>
  <c r="AD101" i="1"/>
  <c r="AH100" i="1"/>
  <c r="AG100" i="1"/>
  <c r="AF100" i="1"/>
  <c r="AD100" i="1"/>
  <c r="AH99" i="1"/>
  <c r="AG99" i="1"/>
  <c r="AD99" i="1"/>
  <c r="AF99" i="1" s="1"/>
  <c r="AH98" i="1"/>
  <c r="AG98" i="1"/>
  <c r="AD98" i="1"/>
  <c r="AF98" i="1" s="1"/>
  <c r="AH97" i="1"/>
  <c r="AG97" i="1"/>
  <c r="AD97" i="1"/>
  <c r="AH96" i="1"/>
  <c r="AG96" i="1"/>
  <c r="AF96" i="1"/>
  <c r="AD96" i="1"/>
  <c r="AH95" i="1"/>
  <c r="AG95" i="1"/>
  <c r="AF95" i="1"/>
  <c r="AD95" i="1"/>
  <c r="AH94" i="1"/>
  <c r="AG94" i="1"/>
  <c r="AF94" i="1"/>
  <c r="AD94" i="1"/>
  <c r="AH93" i="1"/>
  <c r="AG93" i="1"/>
  <c r="AF93" i="1"/>
  <c r="AD93" i="1"/>
  <c r="AH92" i="1"/>
  <c r="AG92" i="1"/>
  <c r="AF92" i="1"/>
  <c r="AD92" i="1"/>
  <c r="AH91" i="1"/>
  <c r="AG91" i="1"/>
  <c r="AF91" i="1"/>
  <c r="AD91" i="1"/>
  <c r="AH90" i="1"/>
  <c r="AG90" i="1"/>
  <c r="AF90" i="1"/>
  <c r="AD90" i="1"/>
  <c r="AH89" i="1"/>
  <c r="AG89" i="1"/>
  <c r="AF89" i="1"/>
  <c r="AD89" i="1"/>
  <c r="AH88" i="1"/>
  <c r="AG88" i="1"/>
  <c r="AF88" i="1"/>
  <c r="AD88" i="1"/>
  <c r="AH87" i="1"/>
  <c r="AG87" i="1"/>
  <c r="AD87" i="1"/>
  <c r="AF87" i="1" s="1"/>
  <c r="AH86" i="1"/>
  <c r="AG86" i="1"/>
  <c r="AD86" i="1"/>
  <c r="AF86" i="1" s="1"/>
  <c r="AH85" i="1"/>
  <c r="AG85" i="1"/>
  <c r="AD85" i="1"/>
  <c r="AH84" i="1"/>
  <c r="AG84" i="1"/>
  <c r="AF84" i="1"/>
  <c r="AD84" i="1"/>
  <c r="AH83" i="1"/>
  <c r="AG83" i="1"/>
  <c r="AF83" i="1"/>
  <c r="AD83" i="1"/>
  <c r="AH82" i="1"/>
  <c r="AG82" i="1"/>
  <c r="AF82" i="1"/>
  <c r="AD82" i="1"/>
  <c r="AH81" i="1"/>
  <c r="AG81" i="1"/>
  <c r="AF81" i="1"/>
  <c r="AD81" i="1"/>
  <c r="AH80" i="1"/>
  <c r="AG80" i="1"/>
  <c r="AF80" i="1"/>
  <c r="AD80" i="1"/>
  <c r="AH79" i="1"/>
  <c r="AG79" i="1"/>
  <c r="AF79" i="1"/>
  <c r="AD79" i="1"/>
  <c r="AH78" i="1"/>
  <c r="AG78" i="1"/>
  <c r="AF78" i="1"/>
  <c r="AD78" i="1"/>
  <c r="AH77" i="1"/>
  <c r="AG77" i="1"/>
  <c r="AF77" i="1"/>
  <c r="AD77" i="1"/>
  <c r="AH76" i="1"/>
  <c r="AG76" i="1"/>
  <c r="AF76" i="1"/>
  <c r="AD76" i="1"/>
  <c r="AH75" i="1"/>
  <c r="AG75" i="1"/>
  <c r="AD75" i="1"/>
  <c r="AF75" i="1" s="1"/>
  <c r="AH74" i="1"/>
  <c r="AG74" i="1"/>
  <c r="AF74" i="1"/>
  <c r="AD74" i="1"/>
  <c r="AH73" i="1"/>
  <c r="AG73" i="1"/>
  <c r="AD73" i="1"/>
  <c r="AH72" i="1"/>
  <c r="AG72" i="1"/>
  <c r="AF72" i="1"/>
  <c r="AD72" i="1"/>
  <c r="AH71" i="1"/>
  <c r="AG71" i="1"/>
  <c r="AF71" i="1"/>
  <c r="AD71" i="1"/>
  <c r="AH70" i="1"/>
  <c r="AG70" i="1"/>
  <c r="AF70" i="1"/>
  <c r="AD70" i="1"/>
  <c r="AH69" i="1"/>
  <c r="AG69" i="1"/>
  <c r="AF69" i="1"/>
  <c r="AD69" i="1"/>
  <c r="AH68" i="1"/>
  <c r="AG68" i="1"/>
  <c r="AF68" i="1"/>
  <c r="AD68" i="1"/>
  <c r="AH67" i="1"/>
  <c r="AG67" i="1"/>
  <c r="AF67" i="1"/>
  <c r="AD67" i="1"/>
  <c r="AH66" i="1"/>
  <c r="AG66" i="1"/>
  <c r="AF66" i="1"/>
  <c r="AD66" i="1"/>
  <c r="AH65" i="1"/>
  <c r="AG65" i="1"/>
  <c r="AF65" i="1"/>
  <c r="AD65" i="1"/>
  <c r="AH64" i="1"/>
  <c r="AG64" i="1"/>
  <c r="AF64" i="1"/>
  <c r="AD64" i="1"/>
  <c r="AH63" i="1"/>
  <c r="AG63" i="1"/>
  <c r="AF63" i="1"/>
  <c r="AD63" i="1"/>
  <c r="AH62" i="1"/>
  <c r="AG62" i="1"/>
  <c r="AF62" i="1"/>
  <c r="AD62" i="1"/>
  <c r="AH61" i="1"/>
  <c r="AG61" i="1"/>
  <c r="AD61" i="1"/>
  <c r="AH60" i="1"/>
  <c r="AG60" i="1"/>
  <c r="AF60" i="1"/>
  <c r="AD60" i="1"/>
  <c r="AH59" i="1"/>
  <c r="AG59" i="1"/>
  <c r="AF59" i="1"/>
  <c r="AD59" i="1"/>
  <c r="AH58" i="1"/>
  <c r="AG58" i="1"/>
  <c r="AF58" i="1"/>
  <c r="AD58" i="1"/>
  <c r="AH57" i="1"/>
  <c r="AG57" i="1"/>
  <c r="AF57" i="1"/>
  <c r="AD57" i="1"/>
  <c r="AH56" i="1"/>
  <c r="AG56" i="1"/>
  <c r="AF56" i="1"/>
  <c r="AD56" i="1"/>
  <c r="AH55" i="1"/>
  <c r="AG55" i="1"/>
  <c r="AF55" i="1"/>
  <c r="AD55" i="1"/>
  <c r="AH54" i="1"/>
  <c r="AG54" i="1"/>
  <c r="AF54" i="1"/>
  <c r="AD54" i="1"/>
  <c r="AH53" i="1"/>
  <c r="AG53" i="1"/>
  <c r="AF53" i="1"/>
  <c r="AD53" i="1"/>
  <c r="AH52" i="1"/>
  <c r="AG52" i="1"/>
  <c r="AF52" i="1"/>
  <c r="AD52" i="1"/>
  <c r="AH51" i="1"/>
  <c r="AG51" i="1"/>
  <c r="AF51" i="1"/>
  <c r="AD51" i="1"/>
  <c r="AH50" i="1"/>
  <c r="AG50" i="1"/>
  <c r="AF50" i="1"/>
  <c r="AD50" i="1"/>
  <c r="AH49" i="1"/>
  <c r="AG49" i="1"/>
  <c r="AD49" i="1"/>
  <c r="AH48" i="1"/>
  <c r="AG48" i="1"/>
  <c r="AF48" i="1"/>
  <c r="AD48" i="1"/>
  <c r="AH47" i="1"/>
  <c r="AG47" i="1"/>
  <c r="AF47" i="1"/>
  <c r="AD47" i="1"/>
  <c r="AH46" i="1"/>
  <c r="AG46" i="1"/>
  <c r="AF46" i="1"/>
  <c r="AD46" i="1"/>
  <c r="AH45" i="1"/>
  <c r="AG45" i="1"/>
  <c r="AF45" i="1"/>
  <c r="AD45" i="1"/>
  <c r="AH44" i="1"/>
  <c r="AG44" i="1"/>
  <c r="AF44" i="1"/>
  <c r="AD44" i="1"/>
  <c r="AH43" i="1"/>
  <c r="AG43" i="1"/>
  <c r="AF43" i="1"/>
  <c r="AD43" i="1"/>
  <c r="AH42" i="1"/>
  <c r="AG42" i="1"/>
  <c r="AF42" i="1"/>
  <c r="AD42" i="1"/>
  <c r="AH41" i="1"/>
  <c r="AG41" i="1"/>
  <c r="AF41" i="1"/>
  <c r="AD41" i="1"/>
  <c r="AH40" i="1"/>
  <c r="AG40" i="1"/>
  <c r="AF40" i="1"/>
  <c r="AD40" i="1"/>
  <c r="AH39" i="1"/>
  <c r="AG39" i="1"/>
  <c r="AF39" i="1"/>
  <c r="AD39" i="1"/>
  <c r="AH38" i="1"/>
  <c r="AG38" i="1"/>
  <c r="AF38" i="1"/>
  <c r="AD38" i="1"/>
  <c r="AH37" i="1"/>
  <c r="AG37" i="1"/>
  <c r="AD37" i="1"/>
  <c r="AH36" i="1"/>
  <c r="AG36" i="1"/>
  <c r="AF36" i="1"/>
  <c r="AD36" i="1"/>
  <c r="AH35" i="1"/>
  <c r="AG35" i="1"/>
  <c r="AF35" i="1"/>
  <c r="AD35" i="1"/>
  <c r="AH34" i="1"/>
  <c r="AG34" i="1"/>
  <c r="AF34" i="1"/>
  <c r="AD34" i="1"/>
  <c r="AH33" i="1"/>
  <c r="AG33" i="1"/>
  <c r="AF33" i="1"/>
  <c r="AD33" i="1"/>
  <c r="AH32" i="1"/>
  <c r="AG32" i="1"/>
  <c r="AF32" i="1"/>
  <c r="AD32" i="1"/>
  <c r="AH31" i="1"/>
  <c r="AG31" i="1"/>
  <c r="AF31" i="1"/>
  <c r="AD31" i="1"/>
  <c r="AH30" i="1"/>
  <c r="AG30" i="1"/>
  <c r="AF30" i="1"/>
  <c r="AD30" i="1"/>
  <c r="AH29" i="1"/>
  <c r="AG29" i="1"/>
  <c r="AF29" i="1"/>
  <c r="AD29" i="1"/>
  <c r="AH28" i="1"/>
  <c r="AG28" i="1"/>
  <c r="AF28" i="1"/>
  <c r="AD28" i="1"/>
  <c r="AH27" i="1"/>
  <c r="AG27" i="1"/>
  <c r="AF27" i="1"/>
  <c r="AD27" i="1"/>
  <c r="AH26" i="1"/>
  <c r="AG26" i="1"/>
  <c r="AF26" i="1"/>
  <c r="AD26" i="1"/>
  <c r="AH25" i="1"/>
  <c r="AG25" i="1"/>
  <c r="AD25" i="1"/>
  <c r="AH24" i="1"/>
  <c r="AG24" i="1"/>
  <c r="AF24" i="1"/>
  <c r="AD24" i="1"/>
  <c r="AH23" i="1"/>
  <c r="AG23" i="1"/>
  <c r="AF23" i="1"/>
  <c r="AD23" i="1"/>
  <c r="AH22" i="1"/>
  <c r="AG22" i="1"/>
  <c r="AF22" i="1"/>
  <c r="AD22" i="1"/>
  <c r="AH21" i="1"/>
  <c r="AG21" i="1"/>
  <c r="AF21" i="1"/>
  <c r="AD21" i="1"/>
  <c r="AH20" i="1"/>
  <c r="AG20" i="1"/>
  <c r="AF20" i="1"/>
  <c r="AD20" i="1"/>
  <c r="AH19" i="1"/>
  <c r="AG19" i="1"/>
  <c r="AF19" i="1"/>
  <c r="AD19" i="1"/>
  <c r="AH18" i="1"/>
  <c r="AG18" i="1"/>
  <c r="AF18" i="1"/>
  <c r="AD18" i="1"/>
  <c r="AH17" i="1"/>
  <c r="AG17" i="1"/>
  <c r="AF17" i="1"/>
  <c r="AD17" i="1"/>
  <c r="AH16" i="1"/>
  <c r="AG16" i="1"/>
  <c r="AF16" i="1"/>
  <c r="AD16" i="1"/>
  <c r="AH15" i="1"/>
  <c r="AG15" i="1"/>
  <c r="AF15" i="1"/>
  <c r="AD15" i="1"/>
  <c r="AH14" i="1"/>
  <c r="AG14" i="1"/>
  <c r="AF14" i="1"/>
  <c r="AD14" i="1"/>
  <c r="AH13" i="1"/>
  <c r="AG13" i="1"/>
  <c r="AD13" i="1"/>
  <c r="AH12" i="1"/>
  <c r="AG12" i="1"/>
  <c r="AF12" i="1"/>
  <c r="AD12" i="1"/>
  <c r="AH11" i="1"/>
  <c r="AG11" i="1"/>
  <c r="AF11" i="1"/>
  <c r="AD11" i="1"/>
  <c r="AH10" i="1"/>
  <c r="AG10" i="1"/>
  <c r="AF10" i="1"/>
  <c r="AD10" i="1"/>
  <c r="AH9" i="1"/>
  <c r="AG9" i="1"/>
  <c r="AF9" i="1"/>
  <c r="AD9" i="1"/>
  <c r="AH8" i="1"/>
  <c r="AG8" i="1"/>
  <c r="AF8" i="1"/>
  <c r="AD8" i="1"/>
  <c r="AH7" i="1"/>
  <c r="AG7" i="1"/>
  <c r="AF7" i="1"/>
  <c r="AD7" i="1"/>
  <c r="AH6" i="1"/>
  <c r="AG6" i="1"/>
  <c r="AF6" i="1"/>
  <c r="AD6" i="1"/>
  <c r="AH5" i="1"/>
  <c r="AG5" i="1"/>
  <c r="AF5" i="1"/>
  <c r="AD5" i="1"/>
  <c r="AH4" i="1"/>
  <c r="AG4" i="1"/>
  <c r="AF4" i="1"/>
  <c r="AD4" i="1"/>
  <c r="AH3" i="1"/>
  <c r="AG3" i="1"/>
  <c r="AF3" i="1"/>
  <c r="AD3" i="1"/>
  <c r="AH2" i="1"/>
  <c r="AG2" i="1"/>
  <c r="AD2" i="1"/>
  <c r="AW229" i="1" l="1"/>
  <c r="AX161" i="1"/>
  <c r="AF109" i="1"/>
  <c r="AW85" i="1"/>
  <c r="AX33" i="1"/>
  <c r="BL112" i="1"/>
  <c r="BL140" i="1"/>
  <c r="BK193" i="1"/>
  <c r="BL193" i="1" s="1"/>
  <c r="BL228" i="1"/>
  <c r="BY73" i="1"/>
  <c r="BZ73" i="1" s="1"/>
  <c r="BY136" i="1"/>
  <c r="BY145" i="1"/>
  <c r="BZ145" i="1" s="1"/>
  <c r="BY188" i="1"/>
  <c r="BZ188" i="1" s="1"/>
  <c r="BY191" i="1"/>
  <c r="BZ191" i="1" s="1"/>
  <c r="BZ222" i="1"/>
  <c r="BZ228" i="1"/>
  <c r="CF4" i="1"/>
  <c r="CG4" i="1" s="1"/>
  <c r="CF15" i="1"/>
  <c r="CG15" i="1" s="1"/>
  <c r="CF72" i="1"/>
  <c r="CF111" i="1"/>
  <c r="CG111" i="1" s="1"/>
  <c r="CF114" i="1"/>
  <c r="CG114" i="1" s="1"/>
  <c r="CF123" i="1"/>
  <c r="CG123" i="1" s="1"/>
  <c r="CF132" i="1"/>
  <c r="CF138" i="1"/>
  <c r="CG138" i="1" s="1"/>
  <c r="CF144" i="1"/>
  <c r="CG144" i="1" s="1"/>
  <c r="CF150" i="1"/>
  <c r="CG150" i="1" s="1"/>
  <c r="CF205" i="1"/>
  <c r="CF222" i="1"/>
  <c r="CG222" i="1" s="1"/>
  <c r="CM13" i="1"/>
  <c r="CN13" i="1" s="1"/>
  <c r="CM64" i="1"/>
  <c r="CN64" i="1" s="1"/>
  <c r="CM232" i="1"/>
  <c r="CN232" i="1" s="1"/>
  <c r="CF232" i="1"/>
  <c r="CG232" i="1" s="1"/>
  <c r="CF203" i="1"/>
  <c r="CG203" i="1" s="1"/>
  <c r="CG217" i="1"/>
  <c r="AF97" i="1"/>
  <c r="AF217" i="1"/>
  <c r="AX215" i="1"/>
  <c r="AX207" i="1"/>
  <c r="AX199" i="1"/>
  <c r="AX149" i="1"/>
  <c r="AX73" i="1"/>
  <c r="AX53" i="1"/>
  <c r="AX47" i="1"/>
  <c r="AX21" i="1"/>
  <c r="BD85" i="1"/>
  <c r="BE85" i="1" s="1"/>
  <c r="BY85" i="1"/>
  <c r="BZ85" i="1" s="1"/>
  <c r="BY121" i="1"/>
  <c r="CF217" i="1"/>
  <c r="AX85" i="1"/>
  <c r="AW193" i="1"/>
  <c r="AW157" i="1"/>
  <c r="AX157" i="1" s="1"/>
  <c r="BD229" i="1"/>
  <c r="BE229" i="1" s="1"/>
  <c r="BK13" i="1"/>
  <c r="BL13" i="1" s="1"/>
  <c r="BR169" i="1"/>
  <c r="BR205" i="1"/>
  <c r="BS205" i="1" s="1"/>
  <c r="BY97" i="1"/>
  <c r="BZ97" i="1" s="1"/>
  <c r="BY109" i="1"/>
  <c r="BZ109" i="1" s="1"/>
  <c r="BZ186" i="1"/>
  <c r="BZ232" i="1"/>
  <c r="CF85" i="1"/>
  <c r="CG85" i="1" s="1"/>
  <c r="CF97" i="1"/>
  <c r="CG97" i="1" s="1"/>
  <c r="AX223" i="1"/>
  <c r="AF85" i="1"/>
  <c r="AF193" i="1"/>
  <c r="AW217" i="1"/>
  <c r="AX217" i="1" s="1"/>
  <c r="AX193" i="1"/>
  <c r="AX185" i="1"/>
  <c r="AX177" i="1"/>
  <c r="AX137" i="1"/>
  <c r="AX93" i="1"/>
  <c r="AX41" i="1"/>
  <c r="AX35" i="1"/>
  <c r="BK121" i="1"/>
  <c r="BL121" i="1" s="1"/>
  <c r="BR13" i="1"/>
  <c r="BS13" i="1" s="1"/>
  <c r="BY143" i="1"/>
  <c r="BZ143" i="1" s="1"/>
  <c r="BZ180" i="1"/>
  <c r="BY183" i="1"/>
  <c r="BZ183" i="1" s="1"/>
  <c r="BY186" i="1"/>
  <c r="BY192" i="1"/>
  <c r="BZ192" i="1" s="1"/>
  <c r="BZ220" i="1"/>
  <c r="BZ226" i="1"/>
  <c r="CF13" i="1"/>
  <c r="CG13" i="1" s="1"/>
  <c r="CF73" i="1"/>
  <c r="CG73" i="1" s="1"/>
  <c r="CF133" i="1"/>
  <c r="CG133" i="1" s="1"/>
  <c r="CF145" i="1"/>
  <c r="CG145" i="1" s="1"/>
  <c r="CG181" i="1"/>
  <c r="CF212" i="1"/>
  <c r="CG212" i="1" s="1"/>
  <c r="CF220" i="1"/>
  <c r="CG220" i="1" s="1"/>
  <c r="BR222" i="1"/>
  <c r="CF95" i="1"/>
  <c r="CG95" i="1" s="1"/>
  <c r="AF205" i="1"/>
  <c r="AX231" i="1"/>
  <c r="AF13" i="1"/>
  <c r="AF73" i="1"/>
  <c r="AF181" i="1"/>
  <c r="AX209" i="1"/>
  <c r="AX201" i="1"/>
  <c r="AW145" i="1"/>
  <c r="AX145" i="1" s="1"/>
  <c r="AX113" i="1"/>
  <c r="AX81" i="1"/>
  <c r="BD97" i="1"/>
  <c r="BD169" i="1"/>
  <c r="BE169" i="1" s="1"/>
  <c r="BK73" i="1"/>
  <c r="BL73" i="1" s="1"/>
  <c r="BL116" i="1"/>
  <c r="BK181" i="1"/>
  <c r="BL181" i="1" s="1"/>
  <c r="BR133" i="1"/>
  <c r="BS133" i="1" s="1"/>
  <c r="BY180" i="1"/>
  <c r="BZ208" i="1"/>
  <c r="BZ214" i="1"/>
  <c r="BY229" i="1"/>
  <c r="BZ229" i="1" s="1"/>
  <c r="CF109" i="1"/>
  <c r="CG109" i="1" s="1"/>
  <c r="CF121" i="1"/>
  <c r="CG121" i="1" s="1"/>
  <c r="CF181" i="1"/>
  <c r="CF215" i="1"/>
  <c r="CG215" i="1" s="1"/>
  <c r="CM71" i="1"/>
  <c r="CN71" i="1" s="1"/>
  <c r="CM92" i="1"/>
  <c r="CM104" i="1"/>
  <c r="CN104" i="1" s="1"/>
  <c r="CM107" i="1"/>
  <c r="CN107" i="1" s="1"/>
  <c r="CM116" i="1"/>
  <c r="CM131" i="1"/>
  <c r="CN131" i="1" s="1"/>
  <c r="CM143" i="1"/>
  <c r="CM155" i="1"/>
  <c r="CN155" i="1" s="1"/>
  <c r="CM167" i="1"/>
  <c r="CN167" i="1" s="1"/>
  <c r="CM176" i="1"/>
  <c r="CN176" i="1" s="1"/>
  <c r="CM227" i="1"/>
  <c r="CN227" i="1" s="1"/>
  <c r="AW133" i="1"/>
  <c r="AX133" i="1" s="1"/>
  <c r="BD133" i="1"/>
  <c r="BE133" i="1" s="1"/>
  <c r="BD193" i="1"/>
  <c r="BE193" i="1" s="1"/>
  <c r="BK157" i="1"/>
  <c r="BL157" i="1" s="1"/>
  <c r="BK205" i="1"/>
  <c r="BL205" i="1" s="1"/>
  <c r="BK229" i="1"/>
  <c r="BL229" i="1" s="1"/>
  <c r="BR121" i="1"/>
  <c r="BS121" i="1" s="1"/>
  <c r="BY217" i="1"/>
  <c r="BZ217" i="1" s="1"/>
  <c r="CF157" i="1"/>
  <c r="CG157" i="1" s="1"/>
  <c r="CF169" i="1"/>
  <c r="CG169" i="1" s="1"/>
  <c r="AF145" i="1"/>
  <c r="AF157" i="1"/>
  <c r="AF169" i="1"/>
  <c r="AX187" i="1"/>
  <c r="AX179" i="1"/>
  <c r="AW121" i="1"/>
  <c r="AX121" i="1" s="1"/>
  <c r="AX11" i="1"/>
  <c r="AX5" i="1"/>
  <c r="BE51" i="1"/>
  <c r="BD109" i="1"/>
  <c r="BK85" i="1"/>
  <c r="BK133" i="1"/>
  <c r="BL133" i="1" s="1"/>
  <c r="BL136" i="1"/>
  <c r="BR109" i="1"/>
  <c r="BS109" i="1" s="1"/>
  <c r="BR181" i="1"/>
  <c r="BS181" i="1" s="1"/>
  <c r="BR217" i="1"/>
  <c r="BS217" i="1" s="1"/>
  <c r="BY12" i="1"/>
  <c r="BZ12" i="1" s="1"/>
  <c r="BY147" i="1"/>
  <c r="BZ147" i="1" s="1"/>
  <c r="BY150" i="1"/>
  <c r="BZ150" i="1" s="1"/>
  <c r="BY156" i="1"/>
  <c r="BZ156" i="1" s="1"/>
  <c r="BY205" i="1"/>
  <c r="BZ205" i="1" s="1"/>
  <c r="CG179" i="1"/>
  <c r="CF229" i="1"/>
  <c r="CG229" i="1" s="1"/>
  <c r="CF78" i="1"/>
  <c r="CG78" i="1" s="1"/>
  <c r="BR97" i="1"/>
  <c r="BY193" i="1"/>
  <c r="BZ193" i="1" s="1"/>
  <c r="AX227" i="1"/>
  <c r="AX219" i="1"/>
  <c r="AW181" i="1"/>
  <c r="AX83" i="1"/>
  <c r="BE3" i="1"/>
  <c r="BD13" i="1"/>
  <c r="BE121" i="1"/>
  <c r="BE147" i="1"/>
  <c r="BD157" i="1"/>
  <c r="BE157" i="1" s="1"/>
  <c r="BD217" i="1"/>
  <c r="BE217" i="1" s="1"/>
  <c r="BR73" i="1"/>
  <c r="BS73" i="1" s="1"/>
  <c r="BY132" i="1"/>
  <c r="BZ132" i="1" s="1"/>
  <c r="BY181" i="1"/>
  <c r="BZ181" i="1" s="1"/>
  <c r="CM126" i="1"/>
  <c r="CN126" i="1" s="1"/>
  <c r="AF121" i="1"/>
  <c r="AW13" i="1"/>
  <c r="BK97" i="1"/>
  <c r="BL97" i="1" s="1"/>
  <c r="BY169" i="1"/>
  <c r="BZ169" i="1" s="1"/>
  <c r="CF193" i="1"/>
  <c r="CG193" i="1" s="1"/>
  <c r="AX65" i="1"/>
  <c r="AX13" i="1"/>
  <c r="BR157" i="1"/>
  <c r="BS157" i="1" s="1"/>
  <c r="BZ234" i="1"/>
  <c r="AX61" i="1"/>
  <c r="BE5" i="1"/>
  <c r="BE17" i="1"/>
  <c r="BE29" i="1"/>
  <c r="BE41" i="1"/>
  <c r="BE53" i="1"/>
  <c r="BE65" i="1"/>
  <c r="BE101" i="1"/>
  <c r="BL138" i="1"/>
  <c r="BL172" i="1"/>
  <c r="BL208" i="1"/>
  <c r="BL226" i="1"/>
  <c r="BK231" i="1"/>
  <c r="BL231" i="1" s="1"/>
  <c r="BR158" i="1"/>
  <c r="BS158" i="1" s="1"/>
  <c r="BR174" i="1"/>
  <c r="BS174" i="1" s="1"/>
  <c r="BR182" i="1"/>
  <c r="BR190" i="1"/>
  <c r="BS190" i="1" s="1"/>
  <c r="BR198" i="1"/>
  <c r="BS198" i="1" s="1"/>
  <c r="BR206" i="1"/>
  <c r="BS206" i="1" s="1"/>
  <c r="BR230" i="1"/>
  <c r="BS230" i="1" s="1"/>
  <c r="BY95" i="1"/>
  <c r="BZ95" i="1" s="1"/>
  <c r="CG185" i="1"/>
  <c r="CG221" i="1"/>
  <c r="AF110" i="1"/>
  <c r="AW134" i="1"/>
  <c r="AX134" i="1" s="1"/>
  <c r="AW86" i="1"/>
  <c r="AX86" i="1" s="1"/>
  <c r="BD182" i="1"/>
  <c r="BE182" i="1" s="1"/>
  <c r="BD230" i="1"/>
  <c r="BE230" i="1" s="1"/>
  <c r="BL8" i="1"/>
  <c r="BL14" i="1"/>
  <c r="BL20" i="1"/>
  <c r="BL26" i="1"/>
  <c r="BL32" i="1"/>
  <c r="BL38" i="1"/>
  <c r="BL44" i="1"/>
  <c r="BL50" i="1"/>
  <c r="BL56" i="1"/>
  <c r="BL62" i="1"/>
  <c r="BK122" i="1"/>
  <c r="BL122" i="1" s="1"/>
  <c r="BL180" i="1"/>
  <c r="BR74" i="1"/>
  <c r="BZ76" i="1"/>
  <c r="BZ79" i="1"/>
  <c r="BZ104" i="1"/>
  <c r="BZ128" i="1"/>
  <c r="BZ152" i="1"/>
  <c r="BZ176" i="1"/>
  <c r="BZ182" i="1"/>
  <c r="BZ194" i="1"/>
  <c r="BZ200" i="1"/>
  <c r="BZ212" i="1"/>
  <c r="BZ218" i="1"/>
  <c r="BZ224" i="1"/>
  <c r="CF98" i="1"/>
  <c r="CG98" i="1" s="1"/>
  <c r="CF146" i="1"/>
  <c r="CG146" i="1" s="1"/>
  <c r="CF234" i="1"/>
  <c r="CG234" i="1" s="1"/>
  <c r="BL68" i="1"/>
  <c r="BK146" i="1"/>
  <c r="BL146" i="1" s="1"/>
  <c r="BL154" i="1"/>
  <c r="BL188" i="1"/>
  <c r="BK206" i="1"/>
  <c r="BL206" i="1" s="1"/>
  <c r="BL234" i="1"/>
  <c r="BR86" i="1"/>
  <c r="BR98" i="1"/>
  <c r="BS98" i="1" s="1"/>
  <c r="BR110" i="1"/>
  <c r="BR122" i="1"/>
  <c r="BS122" i="1" s="1"/>
  <c r="BR134" i="1"/>
  <c r="BY98" i="1"/>
  <c r="BZ98" i="1" s="1"/>
  <c r="BY110" i="1"/>
  <c r="BZ110" i="1" s="1"/>
  <c r="BY122" i="1"/>
  <c r="BZ122" i="1" s="1"/>
  <c r="BY134" i="1"/>
  <c r="BZ134" i="1" s="1"/>
  <c r="BY146" i="1"/>
  <c r="BZ146" i="1" s="1"/>
  <c r="BY158" i="1"/>
  <c r="BZ158" i="1" s="1"/>
  <c r="BY170" i="1"/>
  <c r="BZ170" i="1" s="1"/>
  <c r="BY182" i="1"/>
  <c r="BY194" i="1"/>
  <c r="BY206" i="1"/>
  <c r="BZ206" i="1" s="1"/>
  <c r="BY218" i="1"/>
  <c r="BY230" i="1"/>
  <c r="BZ230" i="1" s="1"/>
  <c r="CG183" i="1"/>
  <c r="CG219" i="1"/>
  <c r="CF14" i="1"/>
  <c r="CG14" i="1" s="1"/>
  <c r="CF206" i="1"/>
  <c r="CG206" i="1" s="1"/>
  <c r="CG209" i="1"/>
  <c r="AX49" i="1"/>
  <c r="AX229" i="1"/>
  <c r="AX221" i="1"/>
  <c r="AW218" i="1"/>
  <c r="AX218" i="1" s="1"/>
  <c r="AX213" i="1"/>
  <c r="AX205" i="1"/>
  <c r="AX197" i="1"/>
  <c r="AW194" i="1"/>
  <c r="AX194" i="1" s="1"/>
  <c r="AX189" i="1"/>
  <c r="AX181" i="1"/>
  <c r="AX173" i="1"/>
  <c r="AW170" i="1"/>
  <c r="AX170" i="1" s="1"/>
  <c r="AX125" i="1"/>
  <c r="AW122" i="1"/>
  <c r="AX122" i="1" s="1"/>
  <c r="AX77" i="1"/>
  <c r="AW74" i="1"/>
  <c r="AX74" i="1" s="1"/>
  <c r="AX57" i="1"/>
  <c r="AX29" i="1"/>
  <c r="BE13" i="1"/>
  <c r="BE25" i="1"/>
  <c r="BE37" i="1"/>
  <c r="BE49" i="1"/>
  <c r="BE61" i="1"/>
  <c r="BE77" i="1"/>
  <c r="BE113" i="1"/>
  <c r="BD170" i="1"/>
  <c r="BE170" i="1" s="1"/>
  <c r="BD218" i="1"/>
  <c r="BE218" i="1" s="1"/>
  <c r="BL204" i="1"/>
  <c r="CF110" i="1"/>
  <c r="CG110" i="1" s="1"/>
  <c r="CF158" i="1"/>
  <c r="CG158" i="1" s="1"/>
  <c r="CG191" i="1"/>
  <c r="CG227" i="1"/>
  <c r="BE137" i="1"/>
  <c r="BL6" i="1"/>
  <c r="BL12" i="1"/>
  <c r="BL18" i="1"/>
  <c r="BL24" i="1"/>
  <c r="BL30" i="1"/>
  <c r="BL36" i="1"/>
  <c r="BL42" i="1"/>
  <c r="BL48" i="1"/>
  <c r="BL54" i="1"/>
  <c r="BL60" i="1"/>
  <c r="BK134" i="1"/>
  <c r="BL134" i="1" s="1"/>
  <c r="BK170" i="1"/>
  <c r="BL170" i="1" s="1"/>
  <c r="BL178" i="1"/>
  <c r="BL212" i="1"/>
  <c r="BY14" i="1"/>
  <c r="BZ14" i="1" s="1"/>
  <c r="BZ80" i="1"/>
  <c r="BZ88" i="1"/>
  <c r="BZ91" i="1"/>
  <c r="BZ120" i="1"/>
  <c r="BZ144" i="1"/>
  <c r="BZ168" i="1"/>
  <c r="BZ174" i="1"/>
  <c r="BE11" i="1"/>
  <c r="BE23" i="1"/>
  <c r="BE35" i="1"/>
  <c r="BE47" i="1"/>
  <c r="BE59" i="1"/>
  <c r="BE97" i="1"/>
  <c r="BK74" i="1"/>
  <c r="BL74" i="1" s="1"/>
  <c r="BL88" i="1"/>
  <c r="BL160" i="1"/>
  <c r="BL186" i="1"/>
  <c r="BL220" i="1"/>
  <c r="BK230" i="1"/>
  <c r="BL230" i="1" s="1"/>
  <c r="BR170" i="1"/>
  <c r="BS170" i="1" s="1"/>
  <c r="BR194" i="1"/>
  <c r="BS194" i="1" s="1"/>
  <c r="BR218" i="1"/>
  <c r="BY74" i="1"/>
  <c r="BZ74" i="1" s="1"/>
  <c r="CG207" i="1"/>
  <c r="CF170" i="1"/>
  <c r="CG170" i="1" s="1"/>
  <c r="CF194" i="1"/>
  <c r="CG194" i="1" s="1"/>
  <c r="CF230" i="1"/>
  <c r="CG230" i="1" s="1"/>
  <c r="CM14" i="1"/>
  <c r="CN14" i="1" s="1"/>
  <c r="AF194" i="1"/>
  <c r="AX59" i="1"/>
  <c r="AW14" i="1"/>
  <c r="AX14" i="1" s="1"/>
  <c r="BE9" i="1"/>
  <c r="BE21" i="1"/>
  <c r="BE33" i="1"/>
  <c r="BE45" i="1"/>
  <c r="BE57" i="1"/>
  <c r="BK194" i="1"/>
  <c r="BL194" i="1" s="1"/>
  <c r="BE125" i="1"/>
  <c r="BL4" i="1"/>
  <c r="BL10" i="1"/>
  <c r="BL16" i="1"/>
  <c r="BL22" i="1"/>
  <c r="BL28" i="1"/>
  <c r="BL34" i="1"/>
  <c r="BL40" i="1"/>
  <c r="BL46" i="1"/>
  <c r="BL52" i="1"/>
  <c r="BL58" i="1"/>
  <c r="BL64" i="1"/>
  <c r="BK86" i="1"/>
  <c r="BL86" i="1" s="1"/>
  <c r="BL148" i="1"/>
  <c r="BL184" i="1"/>
  <c r="BL210" i="1"/>
  <c r="BZ67" i="1"/>
  <c r="BZ92" i="1"/>
  <c r="BZ100" i="1"/>
  <c r="BZ103" i="1"/>
  <c r="BZ112" i="1"/>
  <c r="BZ136" i="1"/>
  <c r="BZ160" i="1"/>
  <c r="BZ178" i="1"/>
  <c r="BZ184" i="1"/>
  <c r="BZ190" i="1"/>
  <c r="BZ196" i="1"/>
  <c r="BZ202" i="1"/>
  <c r="CG205" i="1"/>
  <c r="BE7" i="1"/>
  <c r="BE19" i="1"/>
  <c r="BE31" i="1"/>
  <c r="BE43" i="1"/>
  <c r="BE55" i="1"/>
  <c r="BE73" i="1"/>
  <c r="BE109" i="1"/>
  <c r="BL156" i="1"/>
  <c r="BL218" i="1"/>
  <c r="BY86" i="1"/>
  <c r="BZ86" i="1" s="1"/>
  <c r="CG195" i="1"/>
  <c r="CG231" i="1"/>
  <c r="CF2" i="1"/>
  <c r="CG2" i="1" s="1"/>
  <c r="CN67" i="1"/>
  <c r="CN70" i="1"/>
  <c r="CN73" i="1"/>
  <c r="CN76" i="1"/>
  <c r="CN79" i="1"/>
  <c r="CN82" i="1"/>
  <c r="CN85" i="1"/>
  <c r="CN88" i="1"/>
  <c r="CN91" i="1"/>
  <c r="CN94" i="1"/>
  <c r="CN97" i="1"/>
  <c r="CN100" i="1"/>
  <c r="CN103" i="1"/>
  <c r="CN106" i="1"/>
  <c r="CN109" i="1"/>
  <c r="CN112" i="1"/>
  <c r="CN115" i="1"/>
  <c r="CN118" i="1"/>
  <c r="CN121" i="1"/>
  <c r="CN124" i="1"/>
  <c r="CN127" i="1"/>
  <c r="CN130" i="1"/>
  <c r="CN133" i="1"/>
  <c r="CN136" i="1"/>
  <c r="CN139" i="1"/>
  <c r="CN145" i="1"/>
  <c r="CN151" i="1"/>
  <c r="CN65" i="1"/>
  <c r="CN68" i="1"/>
  <c r="CN74" i="1"/>
  <c r="CN77" i="1"/>
  <c r="CN80" i="1"/>
  <c r="CN83" i="1"/>
  <c r="CN86" i="1"/>
  <c r="CN89" i="1"/>
  <c r="CN92" i="1"/>
  <c r="CN95" i="1"/>
  <c r="CN98" i="1"/>
  <c r="CN101" i="1"/>
  <c r="CN110" i="1"/>
  <c r="CN113" i="1"/>
  <c r="CN116" i="1"/>
  <c r="CN119" i="1"/>
  <c r="CN122" i="1"/>
  <c r="CN125" i="1"/>
  <c r="CN128" i="1"/>
  <c r="CN134" i="1"/>
  <c r="CN137" i="1"/>
  <c r="CN143" i="1"/>
  <c r="CN149" i="1"/>
  <c r="CQ134" i="1"/>
  <c r="CQ137" i="1"/>
  <c r="CQ143" i="1"/>
  <c r="CQ149" i="1"/>
  <c r="CQ155" i="1"/>
  <c r="CQ161" i="1"/>
  <c r="CQ167" i="1"/>
  <c r="CQ173" i="1"/>
  <c r="CQ179" i="1"/>
  <c r="CQ185" i="1"/>
  <c r="CQ191" i="1"/>
  <c r="CQ197" i="1"/>
  <c r="CQ203" i="1"/>
  <c r="CQ209" i="1"/>
  <c r="CQ215" i="1"/>
  <c r="CQ221" i="1"/>
  <c r="CQ227" i="1"/>
  <c r="CQ233" i="1"/>
  <c r="CQ87" i="1"/>
  <c r="CQ90" i="1"/>
  <c r="CQ132" i="1"/>
  <c r="CQ135" i="1"/>
  <c r="CQ138" i="1"/>
  <c r="CQ141" i="1"/>
  <c r="CQ147" i="1"/>
  <c r="CQ153" i="1"/>
  <c r="CQ159" i="1"/>
  <c r="CQ165" i="1"/>
  <c r="CQ171" i="1"/>
  <c r="CQ177" i="1"/>
  <c r="CQ183" i="1"/>
  <c r="CQ189" i="1"/>
  <c r="CQ195" i="1"/>
  <c r="CQ201" i="1"/>
  <c r="CQ207" i="1"/>
  <c r="CQ213" i="1"/>
  <c r="CQ219" i="1"/>
  <c r="CQ225" i="1"/>
  <c r="CQ231" i="1"/>
  <c r="CG72" i="1"/>
  <c r="CJ74" i="1"/>
  <c r="CG84" i="1"/>
  <c r="CJ86" i="1"/>
  <c r="CG96" i="1"/>
  <c r="CJ98" i="1"/>
  <c r="CG108" i="1"/>
  <c r="CJ110" i="1"/>
  <c r="CG120" i="1"/>
  <c r="CJ122" i="1"/>
  <c r="CG132" i="1"/>
  <c r="CJ134" i="1"/>
  <c r="CJ146" i="1"/>
  <c r="CJ158" i="1"/>
  <c r="CJ170" i="1"/>
  <c r="CJ182" i="1"/>
  <c r="CJ206" i="1"/>
  <c r="CJ218" i="1"/>
  <c r="CJ230" i="1"/>
  <c r="CG142" i="1"/>
  <c r="CJ144" i="1"/>
  <c r="CG154" i="1"/>
  <c r="CJ156" i="1"/>
  <c r="CJ168" i="1"/>
  <c r="CJ180" i="1"/>
  <c r="CJ192" i="1"/>
  <c r="CJ204" i="1"/>
  <c r="CJ216" i="1"/>
  <c r="CJ228" i="1"/>
  <c r="CJ194" i="1"/>
  <c r="CC92" i="1"/>
  <c r="CC104" i="1"/>
  <c r="CC144" i="1"/>
  <c r="CC73" i="1"/>
  <c r="CC85" i="1"/>
  <c r="CC97" i="1"/>
  <c r="CC107" i="1"/>
  <c r="CC115" i="1"/>
  <c r="CC123" i="1"/>
  <c r="CC131" i="1"/>
  <c r="CC139" i="1"/>
  <c r="CC147" i="1"/>
  <c r="CC155" i="1"/>
  <c r="CC163" i="1"/>
  <c r="CC171" i="1"/>
  <c r="CC179" i="1"/>
  <c r="CC187" i="1"/>
  <c r="CC195" i="1"/>
  <c r="CC203" i="1"/>
  <c r="CC211" i="1"/>
  <c r="CC219" i="1"/>
  <c r="CC227" i="1"/>
  <c r="CC128" i="1"/>
  <c r="BZ121" i="1"/>
  <c r="BZ129" i="1"/>
  <c r="BZ137" i="1"/>
  <c r="BZ153" i="1"/>
  <c r="BZ233" i="1"/>
  <c r="CC80" i="1"/>
  <c r="CC76" i="1"/>
  <c r="CC88" i="1"/>
  <c r="CC100" i="1"/>
  <c r="CC105" i="1"/>
  <c r="CC113" i="1"/>
  <c r="CC121" i="1"/>
  <c r="CC129" i="1"/>
  <c r="CC137" i="1"/>
  <c r="CC145" i="1"/>
  <c r="CC153" i="1"/>
  <c r="CC161" i="1"/>
  <c r="CC169" i="1"/>
  <c r="CC177" i="1"/>
  <c r="CC185" i="1"/>
  <c r="CC193" i="1"/>
  <c r="CC201" i="1"/>
  <c r="CC209" i="1"/>
  <c r="CC217" i="1"/>
  <c r="CC225" i="1"/>
  <c r="CC233" i="1"/>
  <c r="CC112" i="1"/>
  <c r="CC136" i="1"/>
  <c r="CC79" i="1"/>
  <c r="CC91" i="1"/>
  <c r="CC103" i="1"/>
  <c r="CC111" i="1"/>
  <c r="CC119" i="1"/>
  <c r="CC127" i="1"/>
  <c r="CC135" i="1"/>
  <c r="CC143" i="1"/>
  <c r="CC151" i="1"/>
  <c r="CC159" i="1"/>
  <c r="CC167" i="1"/>
  <c r="CC175" i="1"/>
  <c r="CC183" i="1"/>
  <c r="CC191" i="1"/>
  <c r="CC199" i="1"/>
  <c r="CC207" i="1"/>
  <c r="CC215" i="1"/>
  <c r="CC223" i="1"/>
  <c r="CC231" i="1"/>
  <c r="CC120" i="1"/>
  <c r="CC70" i="1"/>
  <c r="CC77" i="1"/>
  <c r="CC89" i="1"/>
  <c r="CC101" i="1"/>
  <c r="CC106" i="1"/>
  <c r="CC114" i="1"/>
  <c r="CC122" i="1"/>
  <c r="CC130" i="1"/>
  <c r="CC138" i="1"/>
  <c r="CC146" i="1"/>
  <c r="BS86" i="1"/>
  <c r="BS94" i="1"/>
  <c r="BS102" i="1"/>
  <c r="BS110" i="1"/>
  <c r="BS118" i="1"/>
  <c r="BS126" i="1"/>
  <c r="BS134" i="1"/>
  <c r="BS142" i="1"/>
  <c r="BS150" i="1"/>
  <c r="BS166" i="1"/>
  <c r="BS182" i="1"/>
  <c r="BS214" i="1"/>
  <c r="BS222" i="1"/>
  <c r="BS89" i="1"/>
  <c r="BS129" i="1"/>
  <c r="BS137" i="1"/>
  <c r="BS145" i="1"/>
  <c r="BS153" i="1"/>
  <c r="BS177" i="1"/>
  <c r="BS185" i="1"/>
  <c r="BS193" i="1"/>
  <c r="BS209" i="1"/>
  <c r="BS74" i="1"/>
  <c r="BS84" i="1"/>
  <c r="BS92" i="1"/>
  <c r="BS100" i="1"/>
  <c r="BS108" i="1"/>
  <c r="BS116" i="1"/>
  <c r="BS124" i="1"/>
  <c r="BS132" i="1"/>
  <c r="BS140" i="1"/>
  <c r="BS148" i="1"/>
  <c r="BS156" i="1"/>
  <c r="BS164" i="1"/>
  <c r="BS172" i="1"/>
  <c r="BS180" i="1"/>
  <c r="BS188" i="1"/>
  <c r="BS196" i="1"/>
  <c r="BS204" i="1"/>
  <c r="BS212" i="1"/>
  <c r="BS220" i="1"/>
  <c r="BS228" i="1"/>
  <c r="BS105" i="1"/>
  <c r="BS113" i="1"/>
  <c r="BS161" i="1"/>
  <c r="BS169" i="1"/>
  <c r="BS201" i="1"/>
  <c r="BS233" i="1"/>
  <c r="BS81" i="1"/>
  <c r="BS135" i="1"/>
  <c r="BS143" i="1"/>
  <c r="BS151" i="1"/>
  <c r="BS159" i="1"/>
  <c r="BS167" i="1"/>
  <c r="BS175" i="1"/>
  <c r="BS183" i="1"/>
  <c r="BS191" i="1"/>
  <c r="BS199" i="1"/>
  <c r="BS207" i="1"/>
  <c r="BS215" i="1"/>
  <c r="BS223" i="1"/>
  <c r="BS231" i="1"/>
  <c r="BS97" i="1"/>
  <c r="BS70" i="1"/>
  <c r="BS82" i="1"/>
  <c r="BS90" i="1"/>
  <c r="BS106" i="1"/>
  <c r="BS114" i="1"/>
  <c r="BS130" i="1"/>
  <c r="BS138" i="1"/>
  <c r="BS146" i="1"/>
  <c r="BS154" i="1"/>
  <c r="BS162" i="1"/>
  <c r="BS178" i="1"/>
  <c r="BS186" i="1"/>
  <c r="BS202" i="1"/>
  <c r="BS210" i="1"/>
  <c r="BS218" i="1"/>
  <c r="BS226" i="1"/>
  <c r="BS234" i="1"/>
  <c r="BS225" i="1"/>
  <c r="BS68" i="1"/>
  <c r="BV79" i="1"/>
  <c r="BV87" i="1"/>
  <c r="BV95" i="1"/>
  <c r="BV103" i="1"/>
  <c r="BV111" i="1"/>
  <c r="BV119" i="1"/>
  <c r="BV127" i="1"/>
  <c r="BV135" i="1"/>
  <c r="BV143" i="1"/>
  <c r="BV151" i="1"/>
  <c r="BV77" i="1"/>
  <c r="BS80" i="1"/>
  <c r="BS88" i="1"/>
  <c r="BS96" i="1"/>
  <c r="BS104" i="1"/>
  <c r="BS112" i="1"/>
  <c r="BS120" i="1"/>
  <c r="BS128" i="1"/>
  <c r="BS136" i="1"/>
  <c r="BS144" i="1"/>
  <c r="BS152" i="1"/>
  <c r="BS160" i="1"/>
  <c r="BS168" i="1"/>
  <c r="BS176" i="1"/>
  <c r="BS184" i="1"/>
  <c r="BS192" i="1"/>
  <c r="BS200" i="1"/>
  <c r="BS208" i="1"/>
  <c r="BS216" i="1"/>
  <c r="BS224" i="1"/>
  <c r="BS232" i="1"/>
  <c r="BL113" i="1"/>
  <c r="BL69" i="1"/>
  <c r="BL93" i="1"/>
  <c r="BL117" i="1"/>
  <c r="BL65" i="1"/>
  <c r="BL89" i="1"/>
  <c r="BL87" i="1"/>
  <c r="BL111" i="1"/>
  <c r="BL85" i="1"/>
  <c r="BL109" i="1"/>
  <c r="BL81" i="1"/>
  <c r="BL105" i="1"/>
  <c r="BL77" i="1"/>
  <c r="BL101" i="1"/>
  <c r="BL71" i="1"/>
  <c r="BL95" i="1"/>
  <c r="BL119" i="1"/>
  <c r="BH71" i="1"/>
  <c r="BE74" i="1"/>
  <c r="BH83" i="1"/>
  <c r="BE86" i="1"/>
  <c r="BH95" i="1"/>
  <c r="BE98" i="1"/>
  <c r="BH107" i="1"/>
  <c r="BE110" i="1"/>
  <c r="BH119" i="1"/>
  <c r="BH131" i="1"/>
  <c r="BH143" i="1"/>
  <c r="BH69" i="1"/>
  <c r="BE72" i="1"/>
  <c r="BH81" i="1"/>
  <c r="BE84" i="1"/>
  <c r="BH93" i="1"/>
  <c r="BE96" i="1"/>
  <c r="BH117" i="1"/>
  <c r="BH141" i="1"/>
  <c r="BH129" i="1"/>
  <c r="BE108" i="1"/>
  <c r="BH105" i="1"/>
  <c r="BA170" i="1"/>
  <c r="AX168" i="1"/>
  <c r="BA158" i="1"/>
  <c r="AX156" i="1"/>
  <c r="BA146" i="1"/>
  <c r="AX144" i="1"/>
  <c r="BA134" i="1"/>
  <c r="AX132" i="1"/>
  <c r="BA122" i="1"/>
  <c r="AX120" i="1"/>
  <c r="BA110" i="1"/>
  <c r="BA168" i="1"/>
  <c r="AX166" i="1"/>
  <c r="BA156" i="1"/>
  <c r="AX154" i="1"/>
  <c r="BA144" i="1"/>
  <c r="AX142" i="1"/>
  <c r="BA132" i="1"/>
  <c r="AX130" i="1"/>
  <c r="BA120" i="1"/>
  <c r="AX118" i="1"/>
  <c r="AF2" i="1"/>
  <c r="CQ1" i="1"/>
  <c r="CP1" i="1"/>
  <c r="CO1" i="1"/>
  <c r="CN1" i="1"/>
  <c r="CM1" i="1"/>
  <c r="CL1" i="1"/>
  <c r="CJ1" i="1"/>
  <c r="CI1" i="1"/>
  <c r="CH1" i="1"/>
  <c r="CG1" i="1"/>
  <c r="CF1" i="1"/>
  <c r="CE1" i="1"/>
  <c r="CC1" i="1"/>
  <c r="CB1" i="1"/>
  <c r="CA1" i="1"/>
  <c r="BZ1" i="1"/>
  <c r="BY1" i="1"/>
  <c r="BX1" i="1"/>
  <c r="BV1" i="1"/>
  <c r="BU1" i="1"/>
  <c r="BT1" i="1"/>
  <c r="BS1" i="1"/>
  <c r="BR1" i="1"/>
  <c r="BQ1" i="1"/>
  <c r="BO1" i="1"/>
  <c r="BN1" i="1"/>
  <c r="BM1" i="1"/>
  <c r="BL1" i="1"/>
  <c r="BK1" i="1"/>
  <c r="BJ1" i="1"/>
  <c r="AV1" i="1"/>
  <c r="BC1" i="1"/>
  <c r="BH1" i="1"/>
  <c r="BG1" i="1"/>
  <c r="BF1" i="1"/>
  <c r="BE1" i="1"/>
  <c r="BD1" i="1"/>
  <c r="BA1" i="1"/>
  <c r="AY1" i="1"/>
  <c r="AX1" i="1"/>
  <c r="AZ1" i="1"/>
  <c r="AW1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<sst xmlns="http://schemas.openxmlformats.org/spreadsheetml/2006/main" count="4558" uniqueCount="620">
  <si>
    <t>Ticker</t>
  </si>
  <si>
    <t>Maturity</t>
  </si>
  <si>
    <t>Rating</t>
  </si>
  <si>
    <t>XS1870373443</t>
  </si>
  <si>
    <t>ADIBUH</t>
  </si>
  <si>
    <t>USD</t>
  </si>
  <si>
    <t>AT1</t>
  </si>
  <si>
    <t>AE</t>
  </si>
  <si>
    <t>US03439TAD37</t>
  </si>
  <si>
    <t>ANDRGI</t>
  </si>
  <si>
    <t>SECR</t>
  </si>
  <si>
    <t>BR</t>
  </si>
  <si>
    <t>US05401AAB70</t>
  </si>
  <si>
    <t>AVOL</t>
  </si>
  <si>
    <t>SENR</t>
  </si>
  <si>
    <t>IE</t>
  </si>
  <si>
    <t>US733174AK28</t>
  </si>
  <si>
    <t>BPOP</t>
  </si>
  <si>
    <t>PR</t>
  </si>
  <si>
    <t>XS1860402954</t>
  </si>
  <si>
    <t>CHFOTN</t>
  </si>
  <si>
    <t>CN</t>
  </si>
  <si>
    <t>US16411QAC50</t>
  </si>
  <si>
    <t>CQP</t>
  </si>
  <si>
    <t>US</t>
  </si>
  <si>
    <t>XS1525599335</t>
  </si>
  <si>
    <t>CSPLIN</t>
  </si>
  <si>
    <t>US146869AA09</t>
  </si>
  <si>
    <t>CVNA</t>
  </si>
  <si>
    <t>XS1878856803</t>
  </si>
  <si>
    <t>DOMSS</t>
  </si>
  <si>
    <t>EUR</t>
  </si>
  <si>
    <t>Supp</t>
  </si>
  <si>
    <t>SE</t>
  </si>
  <si>
    <t>XS1879515424</t>
  </si>
  <si>
    <t>EIGLN</t>
  </si>
  <si>
    <t>GBP</t>
  </si>
  <si>
    <t>GB</t>
  </si>
  <si>
    <t>US29357KAF03</t>
  </si>
  <si>
    <t>ENVA</t>
  </si>
  <si>
    <t>US24767DAA28</t>
  </si>
  <si>
    <t>ERI</t>
  </si>
  <si>
    <t>US34960PAB76</t>
  </si>
  <si>
    <t>FTAI</t>
  </si>
  <si>
    <t>XS1877986718</t>
  </si>
  <si>
    <t>FUTLAN</t>
  </si>
  <si>
    <t>US460599AD57</t>
  </si>
  <si>
    <t>IGT</t>
  </si>
  <si>
    <t>US45824TBA25</t>
  </si>
  <si>
    <t>INTEL</t>
  </si>
  <si>
    <t>XS1878323499</t>
  </si>
  <si>
    <t>MAXGPE</t>
  </si>
  <si>
    <t>LT</t>
  </si>
  <si>
    <t>US665531AE93</t>
  </si>
  <si>
    <t>NOG</t>
  </si>
  <si>
    <t>US808541AA42</t>
  </si>
  <si>
    <t>SWM</t>
  </si>
  <si>
    <t>US87470LAE11</t>
  </si>
  <si>
    <t>TEP</t>
  </si>
  <si>
    <t>XS1881005976</t>
  </si>
  <si>
    <t>TTMTIN</t>
  </si>
  <si>
    <t>US01538RAC34</t>
  </si>
  <si>
    <t>ALFARU</t>
  </si>
  <si>
    <t>T2</t>
  </si>
  <si>
    <t>RU</t>
  </si>
  <si>
    <t>ES0213679196</t>
  </si>
  <si>
    <t>BKTSM</t>
  </si>
  <si>
    <t>ES</t>
  </si>
  <si>
    <t>US05578MAA09</t>
  </si>
  <si>
    <t>BMC</t>
  </si>
  <si>
    <t>SWar</t>
  </si>
  <si>
    <t>US05946NAG07</t>
  </si>
  <si>
    <t>BRADES</t>
  </si>
  <si>
    <t>UT2</t>
  </si>
  <si>
    <t>US090688AA08</t>
  </si>
  <si>
    <t>BTSDF</t>
  </si>
  <si>
    <t>XS1401125346</t>
  </si>
  <si>
    <t>BZUIM</t>
  </si>
  <si>
    <t>IT</t>
  </si>
  <si>
    <t>XS1107229582</t>
  </si>
  <si>
    <t>CHOHIN</t>
  </si>
  <si>
    <t>HK</t>
  </si>
  <si>
    <t>US12642KAA25</t>
  </si>
  <si>
    <t>CSNABZ</t>
  </si>
  <si>
    <t>US156700AN63</t>
  </si>
  <si>
    <t>CTL</t>
  </si>
  <si>
    <t>US20653PAA03</t>
  </si>
  <si>
    <t>CXRCN</t>
  </si>
  <si>
    <t>CA</t>
  </si>
  <si>
    <t>US25470XAB10</t>
  </si>
  <si>
    <t>DISH</t>
  </si>
  <si>
    <t>XS1491985476</t>
  </si>
  <si>
    <t>EDRSM</t>
  </si>
  <si>
    <t>US29357KAC71</t>
  </si>
  <si>
    <t>XS1040726587</t>
  </si>
  <si>
    <t>GPBRU</t>
  </si>
  <si>
    <t>XS1483842073</t>
  </si>
  <si>
    <t>GRNLGR</t>
  </si>
  <si>
    <t>XS0864352504</t>
  </si>
  <si>
    <t>HTHROW</t>
  </si>
  <si>
    <t>XS1048474396</t>
  </si>
  <si>
    <t>IDBI</t>
  </si>
  <si>
    <t>IN</t>
  </si>
  <si>
    <t>US460599AA19</t>
  </si>
  <si>
    <t>US45824TAC99</t>
  </si>
  <si>
    <t>XS0452166324</t>
  </si>
  <si>
    <t>ISPIM</t>
  </si>
  <si>
    <t>US21240BAA98</t>
  </si>
  <si>
    <t>MABEMX</t>
  </si>
  <si>
    <t>MX</t>
  </si>
  <si>
    <t>US59565AAB61</t>
  </si>
  <si>
    <t>MCEXPP</t>
  </si>
  <si>
    <t>US63530QAH20</t>
  </si>
  <si>
    <t>NATCIN</t>
  </si>
  <si>
    <t>US62913TAC62</t>
  </si>
  <si>
    <t>NGL</t>
  </si>
  <si>
    <t>US629377BW10</t>
  </si>
  <si>
    <t>NRG</t>
  </si>
  <si>
    <t>US637456AB05</t>
  </si>
  <si>
    <t>NSBLK</t>
  </si>
  <si>
    <t>LK</t>
  </si>
  <si>
    <t>XS1107268135</t>
  </si>
  <si>
    <t>NYRBB</t>
  </si>
  <si>
    <t>BE</t>
  </si>
  <si>
    <t>XS1109795176</t>
  </si>
  <si>
    <t>ORGAU</t>
  </si>
  <si>
    <t>SUB</t>
  </si>
  <si>
    <t>AU</t>
  </si>
  <si>
    <t>US72348YAA38</t>
  </si>
  <si>
    <t>PNK</t>
  </si>
  <si>
    <t>US77340RAD98</t>
  </si>
  <si>
    <t>ROCKIE</t>
  </si>
  <si>
    <t>US77340RAK32</t>
  </si>
  <si>
    <t>US77340RAM97</t>
  </si>
  <si>
    <t>XS1176586862</t>
  </si>
  <si>
    <t>SIGCBL</t>
  </si>
  <si>
    <t>CH</t>
  </si>
  <si>
    <t>XS0449487619</t>
  </si>
  <si>
    <t>SOCGEN</t>
  </si>
  <si>
    <t>T1</t>
  </si>
  <si>
    <t>FR</t>
  </si>
  <si>
    <t>XS1794083920</t>
  </si>
  <si>
    <t>SUNSHI</t>
  </si>
  <si>
    <t>US26817RAS76</t>
  </si>
  <si>
    <t>VST</t>
  </si>
  <si>
    <t>US26817RBA59</t>
  </si>
  <si>
    <t>XS1107316041</t>
  </si>
  <si>
    <t>WESCHI</t>
  </si>
  <si>
    <t>XS1252776759</t>
  </si>
  <si>
    <t>WFSGLB</t>
  </si>
  <si>
    <t>US988498AF81</t>
  </si>
  <si>
    <t>YUM</t>
  </si>
  <si>
    <t>US007903AX53</t>
  </si>
  <si>
    <t>AMD</t>
  </si>
  <si>
    <t>US007903BC08</t>
  </si>
  <si>
    <t>US043502AA19</t>
  </si>
  <si>
    <t>ASCLER</t>
  </si>
  <si>
    <t>US04364VAA17</t>
  </si>
  <si>
    <t>ASCRES</t>
  </si>
  <si>
    <t>XS1000393899</t>
  </si>
  <si>
    <t>ASTIM</t>
  </si>
  <si>
    <t>US00214TAA60</t>
  </si>
  <si>
    <t>ATD</t>
  </si>
  <si>
    <t>US02406PAL40</t>
  </si>
  <si>
    <t>AXL</t>
  </si>
  <si>
    <t>US02406PAR10</t>
  </si>
  <si>
    <t>US02406PAU49</t>
  </si>
  <si>
    <t>US02406PAY60</t>
  </si>
  <si>
    <t>XS1207170736</t>
  </si>
  <si>
    <t>BBK</t>
  </si>
  <si>
    <t>BH</t>
  </si>
  <si>
    <t>XS1789515134</t>
  </si>
  <si>
    <t>BDC</t>
  </si>
  <si>
    <t>XS1864418857</t>
  </si>
  <si>
    <t>US10524PAB67</t>
  </si>
  <si>
    <t>BRANDI</t>
  </si>
  <si>
    <t>OilE</t>
  </si>
  <si>
    <t>US19240CAA18</t>
  </si>
  <si>
    <t>CCOI</t>
  </si>
  <si>
    <t>US153527AL06</t>
  </si>
  <si>
    <t>CENT</t>
  </si>
  <si>
    <t>US153527AM88</t>
  </si>
  <si>
    <t>US201723AK97</t>
  </si>
  <si>
    <t>CMC</t>
  </si>
  <si>
    <t>US201723AL70</t>
  </si>
  <si>
    <t>XS1645764694</t>
  </si>
  <si>
    <t>CMCRAV</t>
  </si>
  <si>
    <t>XS1717576141</t>
  </si>
  <si>
    <t>FR0011052661</t>
  </si>
  <si>
    <t>COFP</t>
  </si>
  <si>
    <t>FR0011215508</t>
  </si>
  <si>
    <t>FR0011400571</t>
  </si>
  <si>
    <t>FR0011765825</t>
  </si>
  <si>
    <t>FR0012074284</t>
  </si>
  <si>
    <t>FR0012369122</t>
  </si>
  <si>
    <t>FR0013260379</t>
  </si>
  <si>
    <t>US13123XAZ50</t>
  </si>
  <si>
    <t>CPE</t>
  </si>
  <si>
    <t>US13057QAG29</t>
  </si>
  <si>
    <t>CRC</t>
  </si>
  <si>
    <t>US62943WAB54</t>
  </si>
  <si>
    <t>CWENA</t>
  </si>
  <si>
    <t>NYLD</t>
  </si>
  <si>
    <t>US62943WAE93</t>
  </si>
  <si>
    <t>XS1813579593</t>
  </si>
  <si>
    <t>DAR</t>
  </si>
  <si>
    <t>US253651AC78</t>
  </si>
  <si>
    <t>DBD</t>
  </si>
  <si>
    <t>US25380QAG47</t>
  </si>
  <si>
    <t>DLLTD</t>
  </si>
  <si>
    <t>JM</t>
  </si>
  <si>
    <t>US25380QAH20</t>
  </si>
  <si>
    <t>US25380WAE66</t>
  </si>
  <si>
    <t>US25380WAF32</t>
  </si>
  <si>
    <t>US575385AA79</t>
  </si>
  <si>
    <t>DOOR</t>
  </si>
  <si>
    <t>US23371DAA28</t>
  </si>
  <si>
    <t>DUBAEE</t>
  </si>
  <si>
    <t>US23371DAB01</t>
  </si>
  <si>
    <t>US29085TAC71</t>
  </si>
  <si>
    <t>EHLAU</t>
  </si>
  <si>
    <t>XS1411381111</t>
  </si>
  <si>
    <t>ERESQD</t>
  </si>
  <si>
    <t>QA</t>
  </si>
  <si>
    <t>XS1590806508</t>
  </si>
  <si>
    <t>US28470RAC60</t>
  </si>
  <si>
    <t>US28470RAF91</t>
  </si>
  <si>
    <t>US29358QAC33</t>
  </si>
  <si>
    <t>ESV</t>
  </si>
  <si>
    <t>US29358QAD16</t>
  </si>
  <si>
    <t>US29358QAE98</t>
  </si>
  <si>
    <t>US29358QAG47</t>
  </si>
  <si>
    <t>US29358QAH20</t>
  </si>
  <si>
    <t>US74153QAJ13</t>
  </si>
  <si>
    <t>US09821LAA98</t>
  </si>
  <si>
    <t>EUROTG</t>
  </si>
  <si>
    <t>BY</t>
  </si>
  <si>
    <t>XS1580430681</t>
  </si>
  <si>
    <t>EVERRE</t>
  </si>
  <si>
    <t>XS1580431143</t>
  </si>
  <si>
    <t>XS1587867539</t>
  </si>
  <si>
    <t>XS1627599142</t>
  </si>
  <si>
    <t>XS1627599498</t>
  </si>
  <si>
    <t>XS1627599654</t>
  </si>
  <si>
    <t>US64189PAA12</t>
  </si>
  <si>
    <t>EVHC</t>
  </si>
  <si>
    <t>US25278XAE94</t>
  </si>
  <si>
    <t>FANG</t>
  </si>
  <si>
    <t>XS1386178237</t>
  </si>
  <si>
    <t>FCFIN</t>
  </si>
  <si>
    <t>TR</t>
  </si>
  <si>
    <t>XS1711581337</t>
  </si>
  <si>
    <t>US379352AL15</t>
  </si>
  <si>
    <t>GLBMRN</t>
  </si>
  <si>
    <t>XS1556170394</t>
  </si>
  <si>
    <t>GOME</t>
  </si>
  <si>
    <t>US39143GAA85</t>
  </si>
  <si>
    <t>GRTWST</t>
  </si>
  <si>
    <t>US93627CAA99</t>
  </si>
  <si>
    <t>HCC</t>
  </si>
  <si>
    <t>US40435NAA81</t>
  </si>
  <si>
    <t>HTGLOB</t>
  </si>
  <si>
    <t>US46113VAD01</t>
  </si>
  <si>
    <t>IILG</t>
  </si>
  <si>
    <t>US482637AB16</t>
  </si>
  <si>
    <t>IMHRUS</t>
  </si>
  <si>
    <t>US17186LAA17</t>
  </si>
  <si>
    <t>INCMBZ</t>
  </si>
  <si>
    <t>XS1405774727</t>
  </si>
  <si>
    <t>INLOTG</t>
  </si>
  <si>
    <t>GR</t>
  </si>
  <si>
    <t>XS1685702794</t>
  </si>
  <si>
    <t>US49989AAA79</t>
  </si>
  <si>
    <t>KCHOL</t>
  </si>
  <si>
    <t>US49989AAB52</t>
  </si>
  <si>
    <t>US501797AJ37</t>
  </si>
  <si>
    <t>LB</t>
  </si>
  <si>
    <t>US501797AL82</t>
  </si>
  <si>
    <t>US501797AM65</t>
  </si>
  <si>
    <t>US501797AN49</t>
  </si>
  <si>
    <t>US501797AP96</t>
  </si>
  <si>
    <t>US532716AS62</t>
  </si>
  <si>
    <t>US532716AT46</t>
  </si>
  <si>
    <t>US532716AU19</t>
  </si>
  <si>
    <t>US53227QAA67</t>
  </si>
  <si>
    <t>LIGTBZ</t>
  </si>
  <si>
    <t>US54238XAC20</t>
  </si>
  <si>
    <t>LONE</t>
  </si>
  <si>
    <t>XS1054375446</t>
  </si>
  <si>
    <t>LPKRIJ</t>
  </si>
  <si>
    <t>ID</t>
  </si>
  <si>
    <t>XS1506085114</t>
  </si>
  <si>
    <t>US513272AA27</t>
  </si>
  <si>
    <t>LW</t>
  </si>
  <si>
    <t>US513272AB00</t>
  </si>
  <si>
    <t>US588056AW17</t>
  </si>
  <si>
    <t>MERC</t>
  </si>
  <si>
    <t>US588056AV34</t>
  </si>
  <si>
    <t>US573334AD16</t>
  </si>
  <si>
    <t>MMLP</t>
  </si>
  <si>
    <t>US639365AG06</t>
  </si>
  <si>
    <t>NM</t>
  </si>
  <si>
    <t>US29355XAD93</t>
  </si>
  <si>
    <t>NPO</t>
  </si>
  <si>
    <t>US629377BY75</t>
  </si>
  <si>
    <t>US629377CA80</t>
  </si>
  <si>
    <t>US629377CC47</t>
  </si>
  <si>
    <t>US629377CD20</t>
  </si>
  <si>
    <t>US67020YAD22</t>
  </si>
  <si>
    <t>NUAN</t>
  </si>
  <si>
    <t>XS1574789746</t>
  </si>
  <si>
    <t>US67576MAA27</t>
  </si>
  <si>
    <t>ODEABK</t>
  </si>
  <si>
    <t>US675757AB43</t>
  </si>
  <si>
    <t>ODEBRE</t>
  </si>
  <si>
    <t>US67576GAC15</t>
  </si>
  <si>
    <t>US71647NAV10</t>
  </si>
  <si>
    <t>PETBRA</t>
  </si>
  <si>
    <t>US71647NAT63</t>
  </si>
  <si>
    <t>US71647NAY58</t>
  </si>
  <si>
    <t>US71647NAW92</t>
  </si>
  <si>
    <t>US73180YAA29</t>
  </si>
  <si>
    <t>PGILLN</t>
  </si>
  <si>
    <t>US73180YAB02</t>
  </si>
  <si>
    <t>US73180YAC84</t>
  </si>
  <si>
    <t>US73181LAA98</t>
  </si>
  <si>
    <t>US71675MAA45</t>
  </si>
  <si>
    <t>POGLN</t>
  </si>
  <si>
    <t>US018772AS22</t>
  </si>
  <si>
    <t>PYX</t>
  </si>
  <si>
    <t>AOI</t>
  </si>
  <si>
    <t>US018772AT05</t>
  </si>
  <si>
    <t>US779382AP57</t>
  </si>
  <si>
    <t>RDC</t>
  </si>
  <si>
    <t>US779382AQ31</t>
  </si>
  <si>
    <t>US779382AR14</t>
  </si>
  <si>
    <t>US779382AS96</t>
  </si>
  <si>
    <t>US779382AU43</t>
  </si>
  <si>
    <t>US893828AA14</t>
  </si>
  <si>
    <t>RIG</t>
  </si>
  <si>
    <t>US893829AA96</t>
  </si>
  <si>
    <t>US893830BC25</t>
  </si>
  <si>
    <t>US893830BE80</t>
  </si>
  <si>
    <t>US893830BF55</t>
  </si>
  <si>
    <t>XS1747665922</t>
  </si>
  <si>
    <t>RONXIN</t>
  </si>
  <si>
    <t>US74978DAA28</t>
  </si>
  <si>
    <t>RRD</t>
  </si>
  <si>
    <t>US86074QAM42</t>
  </si>
  <si>
    <t>SGLSJ</t>
  </si>
  <si>
    <t>ZA</t>
  </si>
  <si>
    <t>US86074QAN25</t>
  </si>
  <si>
    <t>US80627DAA46</t>
  </si>
  <si>
    <t>SHAEFF</t>
  </si>
  <si>
    <t>DE</t>
  </si>
  <si>
    <t>US80627DAB29</t>
  </si>
  <si>
    <t>US80627DAC02</t>
  </si>
  <si>
    <t>XS1490152565</t>
  </si>
  <si>
    <t>XS1490153886</t>
  </si>
  <si>
    <t>XS1490159495</t>
  </si>
  <si>
    <t>XS1513691979</t>
  </si>
  <si>
    <t>SNAIM</t>
  </si>
  <si>
    <t>US40434JAC45</t>
  </si>
  <si>
    <t>SPB</t>
  </si>
  <si>
    <t>US86188PAA57</t>
  </si>
  <si>
    <t>STNEWY</t>
  </si>
  <si>
    <t>AR</t>
  </si>
  <si>
    <t>XS1144941439</t>
  </si>
  <si>
    <t>SUNAC</t>
  </si>
  <si>
    <t>XS1594400100</t>
  </si>
  <si>
    <t>XS1594400449</t>
  </si>
  <si>
    <t>XS1809230474</t>
  </si>
  <si>
    <t>XS1810024338</t>
  </si>
  <si>
    <t>XS1861032628</t>
  </si>
  <si>
    <t>US46124TAA88</t>
  </si>
  <si>
    <t>SYNH</t>
  </si>
  <si>
    <t>VTIV</t>
  </si>
  <si>
    <t>XS1591694481</t>
  </si>
  <si>
    <t>TENN</t>
  </si>
  <si>
    <t>JSUB</t>
  </si>
  <si>
    <t>NL</t>
  </si>
  <si>
    <t>US87470LAA98</t>
  </si>
  <si>
    <t>US87470LAD38</t>
  </si>
  <si>
    <t>US88033GCS75</t>
  </si>
  <si>
    <t>THC</t>
  </si>
  <si>
    <t>US89469AAB08</t>
  </si>
  <si>
    <t>THS</t>
  </si>
  <si>
    <t>US89469AAC80</t>
  </si>
  <si>
    <t>US90320LAG23</t>
  </si>
  <si>
    <t>UPCB</t>
  </si>
  <si>
    <t>XS1629969327</t>
  </si>
  <si>
    <t>US36251BAA35</t>
  </si>
  <si>
    <t>VIP</t>
  </si>
  <si>
    <t>US36251BAB18</t>
  </si>
  <si>
    <t>US918242AD06</t>
  </si>
  <si>
    <t>US92718WAB54</t>
  </si>
  <si>
    <t>US92718WAE93</t>
  </si>
  <si>
    <t>US92718WAF68</t>
  </si>
  <si>
    <t>US92718WAG42</t>
  </si>
  <si>
    <t>US26817RAP38</t>
  </si>
  <si>
    <t>US94856UAA97</t>
  </si>
  <si>
    <t>WEEKHM</t>
  </si>
  <si>
    <t>US96208LAA98</t>
  </si>
  <si>
    <t>WEWORK</t>
  </si>
  <si>
    <t>US960878AB27</t>
  </si>
  <si>
    <t>WLBA</t>
  </si>
  <si>
    <t>US96926DAU46</t>
  </si>
  <si>
    <t>WLH</t>
  </si>
  <si>
    <t>US96926DAS99</t>
  </si>
  <si>
    <t>US98105FAE43</t>
  </si>
  <si>
    <t>WOORIB</t>
  </si>
  <si>
    <t>KR</t>
  </si>
  <si>
    <t>US30227MAA36</t>
  </si>
  <si>
    <t>XOG</t>
  </si>
  <si>
    <t>EXTOIL</t>
  </si>
  <si>
    <t>US30227MAB19</t>
  </si>
  <si>
    <t>US68276KAA79</t>
  </si>
  <si>
    <t>YORKRI</t>
  </si>
  <si>
    <t>InsM</t>
  </si>
  <si>
    <t>Flow Type</t>
  </si>
  <si>
    <t>Projected Date</t>
  </si>
  <si>
    <t>Country of Risk ISO Code</t>
  </si>
  <si>
    <t>Index</t>
  </si>
  <si>
    <t>HW00</t>
  </si>
  <si>
    <t>Coupon</t>
  </si>
  <si>
    <t>Currency</t>
  </si>
  <si>
    <t>Face Value (Mln)</t>
  </si>
  <si>
    <t>ISIN</t>
  </si>
  <si>
    <t>Security Description</t>
  </si>
  <si>
    <t>B</t>
  </si>
  <si>
    <t>BB</t>
  </si>
  <si>
    <t>CC</t>
  </si>
  <si>
    <t>CCC</t>
  </si>
  <si>
    <t>D</t>
  </si>
  <si>
    <t>Rating Group</t>
  </si>
  <si>
    <t>B+</t>
  </si>
  <si>
    <t>BB+</t>
  </si>
  <si>
    <t>CCC+</t>
  </si>
  <si>
    <t>CCC-</t>
  </si>
  <si>
    <t>BB-</t>
  </si>
  <si>
    <t>B-</t>
  </si>
  <si>
    <t>EUROPE</t>
  </si>
  <si>
    <t>UNITED ARAB EMIRATES</t>
  </si>
  <si>
    <t>MIDDLE EAST</t>
  </si>
  <si>
    <t>ASIA</t>
  </si>
  <si>
    <t>CARRIBEAN</t>
  </si>
  <si>
    <t>AFRICA</t>
  </si>
  <si>
    <t>ARGENTINA</t>
  </si>
  <si>
    <t>LATIN AMERICA</t>
  </si>
  <si>
    <t>OCEANIA</t>
  </si>
  <si>
    <t>AUSTRALIA</t>
  </si>
  <si>
    <t>BELGIUM</t>
  </si>
  <si>
    <t>BAHRAIN</t>
  </si>
  <si>
    <t>NORTHERN AMERICA</t>
  </si>
  <si>
    <t>BRAZIL</t>
  </si>
  <si>
    <t>BELARUS</t>
  </si>
  <si>
    <t>CANADA</t>
  </si>
  <si>
    <t>SWITZERLAND</t>
  </si>
  <si>
    <t>CHINA</t>
  </si>
  <si>
    <t>GERMANY</t>
  </si>
  <si>
    <t>DM</t>
  </si>
  <si>
    <t>SPAIN</t>
  </si>
  <si>
    <t>FRANCE</t>
  </si>
  <si>
    <t>UNITED KINGDOM</t>
  </si>
  <si>
    <t>GREECE</t>
  </si>
  <si>
    <t>HONG KONG</t>
  </si>
  <si>
    <t>INDONESIA</t>
  </si>
  <si>
    <t>IRELAND</t>
  </si>
  <si>
    <t>INDIA</t>
  </si>
  <si>
    <t>ITALY</t>
  </si>
  <si>
    <t>JAMAICA</t>
  </si>
  <si>
    <t>SOUTH KOREA</t>
  </si>
  <si>
    <t>SRI LANKA</t>
  </si>
  <si>
    <t>LITHUANIA</t>
  </si>
  <si>
    <t>MEXICO</t>
  </si>
  <si>
    <t>NETHERLANDS</t>
  </si>
  <si>
    <t>NO</t>
  </si>
  <si>
    <t>PUERTO RICO</t>
  </si>
  <si>
    <t>QATAR</t>
  </si>
  <si>
    <t>RUSSIA</t>
  </si>
  <si>
    <t>SWEDEN</t>
  </si>
  <si>
    <t>TURKEY</t>
  </si>
  <si>
    <t>UNITED STATES</t>
  </si>
  <si>
    <t>SOUTH AFRICA</t>
  </si>
  <si>
    <t>Country of Risk</t>
  </si>
  <si>
    <t>Region</t>
  </si>
  <si>
    <t>Emerging/Developed Market</t>
  </si>
  <si>
    <t>EM</t>
  </si>
  <si>
    <t>Capital Structure Rank</t>
  </si>
  <si>
    <t>Flow Type Reason</t>
  </si>
  <si>
    <t>Current Date</t>
  </si>
  <si>
    <t>C</t>
  </si>
  <si>
    <t>Flow Type Change Current Characteristic</t>
  </si>
  <si>
    <t>Flow Type Change Projected Characteristic</t>
  </si>
  <si>
    <t>Rating Notch Change</t>
  </si>
  <si>
    <t>Amount Outstanding Change</t>
  </si>
  <si>
    <t>ADD</t>
  </si>
  <si>
    <t>NEW ISSUE</t>
  </si>
  <si>
    <t>RATING</t>
  </si>
  <si>
    <t>REMOVE</t>
  </si>
  <si>
    <t>MATURITY</t>
  </si>
  <si>
    <t>REDEEMED</t>
  </si>
  <si>
    <t>EXCHANGE</t>
  </si>
  <si>
    <t>CHANGE</t>
  </si>
  <si>
    <t>SECTOR</t>
  </si>
  <si>
    <t>TICKER</t>
  </si>
  <si>
    <t>IDENTIFIER</t>
  </si>
  <si>
    <t>RANK</t>
  </si>
  <si>
    <t>AMOUNT OUTSTANDING</t>
  </si>
  <si>
    <t>Years to Maturity</t>
  </si>
  <si>
    <t>Face Value (USD, Mln)</t>
  </si>
  <si>
    <t>FINANCIAL</t>
  </si>
  <si>
    <t>BANKING</t>
  </si>
  <si>
    <t>INDUSTRIALS</t>
  </si>
  <si>
    <t>BASIC INDUSTRY</t>
  </si>
  <si>
    <t>BUILDING &amp; CONSTRUCTION</t>
  </si>
  <si>
    <t>CHEMICALS</t>
  </si>
  <si>
    <t>REAL ESTATE</t>
  </si>
  <si>
    <t>REALESTATE DEV &amp; MGT</t>
  </si>
  <si>
    <t>ENERGY</t>
  </si>
  <si>
    <t>INTEGRATED ENERGY</t>
  </si>
  <si>
    <t>FINANCIAL SERVICES</t>
  </si>
  <si>
    <t>INVESTMENTS &amp; MISC FINANCIAL SERVICES</t>
  </si>
  <si>
    <t>RETAIL</t>
  </si>
  <si>
    <t>SPECIALTY RETAIL</t>
  </si>
  <si>
    <t>SERVICES</t>
  </si>
  <si>
    <t>SUPPORT-SERVICES</t>
  </si>
  <si>
    <t>RESTAURANTS</t>
  </si>
  <si>
    <t>CONS/COMM/LEASE FINANCING</t>
  </si>
  <si>
    <t>LEISURE</t>
  </si>
  <si>
    <t>GAMING</t>
  </si>
  <si>
    <t>TELECOMMUNICATIONS</t>
  </si>
  <si>
    <t>TELECOM - SATELLITE</t>
  </si>
  <si>
    <t>ENERGY - EXPLORATION &amp; PRODUCTION</t>
  </si>
  <si>
    <t>FORESTRY/PAPER</t>
  </si>
  <si>
    <t>GAS DISTRIBUTION</t>
  </si>
  <si>
    <t>AUTOMOTIVE</t>
  </si>
  <si>
    <t>AUTOMAKERS</t>
  </si>
  <si>
    <t>TECHNOLOGY &amp; ELECTRONICS</t>
  </si>
  <si>
    <t>SOFTWARE/SERVICES</t>
  </si>
  <si>
    <t>CONSUMER GOODS</t>
  </si>
  <si>
    <t>PERSONAL &amp; HOUSEHOLD PRODUCTS</t>
  </si>
  <si>
    <t>BUILDING MATERIALS</t>
  </si>
  <si>
    <t>STEEL PRODUCERS/PRODUCTS</t>
  </si>
  <si>
    <t>TELECOM - WIRELINE INTEGRATED &amp; SERVICES</t>
  </si>
  <si>
    <t>HEALTHCARE</t>
  </si>
  <si>
    <t>PHARMACEUTICALS</t>
  </si>
  <si>
    <t>MEDIA</t>
  </si>
  <si>
    <t>CABLE &amp; SATELLITE TV</t>
  </si>
  <si>
    <t>RECREATION &amp; TRAVEL</t>
  </si>
  <si>
    <t>TRANSPORTATION</t>
  </si>
  <si>
    <t>TRANSPORT INFRASTRUCTURE/SERVICES</t>
  </si>
  <si>
    <t>MEDIA - DIVERSIFIED</t>
  </si>
  <si>
    <t>UTILITY</t>
  </si>
  <si>
    <t>ELECTRIC-GENERATION</t>
  </si>
  <si>
    <t>METALS/MINING EXCLUDING STEEL</t>
  </si>
  <si>
    <t>ELECTRIC-INTEGRATED</t>
  </si>
  <si>
    <t>CAPITAL GOODS</t>
  </si>
  <si>
    <t>PACKAGING</t>
  </si>
  <si>
    <t>ELECTRONICS</t>
  </si>
  <si>
    <t>AUTO PARTS &amp; EQUIPMENT</t>
  </si>
  <si>
    <t>DIVERSIFIED CAPITAL GOODS</t>
  </si>
  <si>
    <t>OIL FIELD EQUIPMENT &amp; SERVICES</t>
  </si>
  <si>
    <t>FOOD &amp; DRUG RETAILERS</t>
  </si>
  <si>
    <t>ENVIRONMENTAL</t>
  </si>
  <si>
    <t>TELECOM - WIRELESS</t>
  </si>
  <si>
    <t>HEALTH FACILITIES</t>
  </si>
  <si>
    <t>FOOD - WHOLESALE</t>
  </si>
  <si>
    <t>TOBACCO</t>
  </si>
  <si>
    <t>PRINTING &amp; PUBLISHING</t>
  </si>
  <si>
    <t>HEALTH SERVICES</t>
  </si>
  <si>
    <t>ELECTRIC-DISTR/TRANS</t>
  </si>
  <si>
    <t>INSURANCE</t>
  </si>
  <si>
    <t>MULTI-LINE INSURANCE</t>
  </si>
  <si>
    <t>Industry Level 2</t>
  </si>
  <si>
    <t>Industry Level 3</t>
  </si>
  <si>
    <t>Industry Level 4</t>
  </si>
  <si>
    <t>Flow Face Value (USD, Mln)</t>
  </si>
  <si>
    <t>Market Value (USD, Mln)</t>
  </si>
  <si>
    <t>Effective Duration</t>
  </si>
  <si>
    <t>Spread Duration</t>
  </si>
  <si>
    <t>OAS</t>
  </si>
  <si>
    <t>Price</t>
  </si>
  <si>
    <t>Effective Convexity</t>
  </si>
  <si>
    <t>YTW</t>
  </si>
  <si>
    <t>Years Since Issue</t>
  </si>
  <si>
    <t>Flow Security Count</t>
  </si>
  <si>
    <t>DTS</t>
  </si>
  <si>
    <t>Included in H0A0</t>
  </si>
  <si>
    <t>YES</t>
  </si>
  <si>
    <t>Projected HW00 Weight (%)</t>
  </si>
  <si>
    <t>Projected H0A0 Weight (%)</t>
  </si>
  <si>
    <t>Flow Market Value (USD, Mln)</t>
  </si>
  <si>
    <t>(All)</t>
  </si>
  <si>
    <t>Grand Total</t>
  </si>
  <si>
    <t>Flow Type Description</t>
  </si>
  <si>
    <t>Sum of Projected HW00 Weight (%)</t>
  </si>
  <si>
    <t>Sum of Projected H0A0 Weight (%)</t>
  </si>
  <si>
    <t>Sum of Projected HW00 YTW Contribution Effect</t>
  </si>
  <si>
    <t>Sum of Projected H0A0 YTW Contribution Effect</t>
  </si>
  <si>
    <t>Sum of Projected HW00 Effective Duration Contribution Effect</t>
  </si>
  <si>
    <t>Sum of Projected H0A0 Effective Duration Contribution Effect</t>
  </si>
  <si>
    <t>Sum of Projected HW00 OAS Contribution Effect</t>
  </si>
  <si>
    <t>Sum of Projected H0A0 OAS Contribution Effect</t>
  </si>
  <si>
    <t>Sum of Projected HW00 DTS Contribution Effect</t>
  </si>
  <si>
    <t>Sum of Projected H0A0 DTS Contribution Effect</t>
  </si>
  <si>
    <t>Sum of Flow Market Value (USD, Mln)</t>
  </si>
  <si>
    <t>Sum of Flow Security Count</t>
  </si>
  <si>
    <t>Current HW00 Weight (%)</t>
  </si>
  <si>
    <t>Change in HW00 Weight (%)</t>
  </si>
  <si>
    <t>Current H0A0 Weight (%)</t>
  </si>
  <si>
    <t>Change in H0A0 Weight (%)</t>
  </si>
  <si>
    <t>Security Count</t>
  </si>
  <si>
    <t>HW00 Current Market Value (USD, Mln)</t>
  </si>
  <si>
    <t>H0A0 Current Market Value (USD, Mln)</t>
  </si>
  <si>
    <t>HW00 Projected Market Value (USD, Mln)</t>
  </si>
  <si>
    <t>H0A0 Projected Market Value (USD, Mln)</t>
  </si>
  <si>
    <t>Flow Type Inclusion</t>
  </si>
  <si>
    <t>Sum of Change in HW00 Weight (%)</t>
  </si>
  <si>
    <t>Sum of Change in H0A0 Weight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</si>
</sst>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2"/>
    </xf>
    <xf numFmtId="0" fontId="1" fillId="0" borderId="1" xfId="0" pivotButton="1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1720"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173" formatCode="0.0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2" formatCode="0.00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1" formatCode="0.000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0" formatCode="0.0000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9" formatCode="0.0000000"/>
    </dxf>
    <dxf>
      <numFmt numFmtId="169" formatCode="0.00000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68" formatCode="0.00000000"/>
    </dxf>
    <dxf>
      <numFmt numFmtId="168" formatCode="0.000000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68" formatCode="0.00000000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Fagan" refreshedDate="43403.639148263886" createdVersion="6" refreshedVersion="6" minRefreshableVersion="3" recordCount="233">
  <cacheSource type="worksheet">
    <worksheetSource ref="A1:CQ234" sheet="data"/>
  </cacheSource>
  <cacheFields count="95">
    <cacheField name="Index" numFmtId="0">
      <sharedItems count="1">
        <s v="HW00"/>
      </sharedItems>
    </cacheField>
    <cacheField name="Included in H0A0" numFmtId="0">
      <sharedItems count="2">
        <s v="NO"/>
        <s v="YES"/>
      </sharedItems>
    </cacheField>
    <cacheField name="Current Date" numFmtId="14">
      <sharedItems containsSemiMixedTypes="0" containsNonDate="0" containsDate="1" containsString="0" minDate="2018-10-30T00:00:00" maxDate="2018-10-31T00:00:00" count="1">
        <d v="2018-10-30T00:00:00"/>
      </sharedItems>
    </cacheField>
    <cacheField name="Projected Date" numFmtId="14">
      <sharedItems containsSemiMixedTypes="0" containsNonDate="0" containsDate="1" containsString="0" minDate="2018-11-01T00:00:00" maxDate="2018-11-02T00:00:00" count="1">
        <d v="2018-11-01T00:00:00"/>
      </sharedItems>
    </cacheField>
    <cacheField name="Flow Type Inclusion" numFmtId="14">
      <sharedItems count="2">
        <s v="YES"/>
        <s v="NO"/>
      </sharedItems>
    </cacheField>
    <cacheField name="Flow Type" numFmtId="0">
      <sharedItems count="3">
        <s v="ADD"/>
        <s v="REMOVE"/>
        <s v="CHANGE"/>
      </sharedItems>
    </cacheField>
    <cacheField name="Flow Type Reason" numFmtId="0">
      <sharedItems count="10">
        <s v="NEW ISSUE"/>
        <s v="RATING"/>
        <s v="AMOUNT OUTSTANDING"/>
        <s v="MATURITY"/>
        <s v="REDEEMED"/>
        <s v="EXCHANGE"/>
        <s v="SECTOR"/>
        <s v="TICKER"/>
        <s v="IDENTIFIER"/>
        <s v="RANK"/>
      </sharedItems>
    </cacheField>
    <cacheField name="Flow Type Change Current Characteristic" numFmtId="0">
      <sharedItems containsBlank="1" containsMixedTypes="1" containsNumber="1" containsInteger="1" minValue="297" maxValue="1250"/>
    </cacheField>
    <cacheField name="Flow Type Change Projected Characteristic" numFmtId="0">
      <sharedItems containsBlank="1" containsMixedTypes="1" containsNumber="1" containsInteger="1" minValue="262" maxValue="1870"/>
    </cacheField>
    <cacheField name="Rating Notch Change" numFmtId="0">
      <sharedItems containsSemiMixedTypes="0" containsString="0" containsNumber="1" containsInteger="1" minValue="-3" maxValue="2"/>
    </cacheField>
    <cacheField name="Amount Outstanding Change" numFmtId="165">
      <sharedItems containsSemiMixedTypes="0" containsString="0" containsNumber="1" containsInteger="1" minValue="-300" maxValue="1040"/>
    </cacheField>
    <cacheField name="ISIN" numFmtId="0">
      <sharedItems count="226">
        <s v="XS1870373443"/>
        <s v="US03439TAD37"/>
        <s v="US05401AAB70"/>
        <s v="US733174AK28"/>
        <s v="XS1860402954"/>
        <s v="US16411QAC50"/>
        <s v="XS1525599335"/>
        <s v="US146869AA09"/>
        <s v="XS1878856803"/>
        <s v="XS1879515424"/>
        <s v="US29357KAF03"/>
        <s v="US24767DAA28"/>
        <s v="US34960PAB76"/>
        <s v="XS1877986718"/>
        <s v="US460599AD57"/>
        <s v="US45824TBA25"/>
        <s v="XS1878323499"/>
        <s v="US665531AE93"/>
        <s v="US808541AA42"/>
        <s v="US87470LAE11"/>
        <s v="XS1881005976"/>
        <s v="US01538RAC34"/>
        <s v="ES0213679196"/>
        <s v="US05578MAA09"/>
        <s v="US05946NAG07"/>
        <s v="US090688AA08"/>
        <s v="XS1401125346"/>
        <s v="XS1107229582"/>
        <s v="US12642KAA25"/>
        <s v="US156700AN63"/>
        <s v="US20653PAA03"/>
        <s v="US25470XAB10"/>
        <s v="XS1491985476"/>
        <s v="US29357KAC71"/>
        <s v="XS1040726587"/>
        <s v="XS1483842073"/>
        <s v="XS0864352504"/>
        <s v="XS1048474396"/>
        <s v="US460599AA19"/>
        <s v="US45824TAC99"/>
        <s v="XS0452166324"/>
        <s v="US21240BAA98"/>
        <s v="US59565AAB61"/>
        <s v="US63530QAH20"/>
        <s v="US62913TAC62"/>
        <s v="US629377BW10"/>
        <s v="US637456AB05"/>
        <s v="XS1107268135"/>
        <s v="XS1109795176"/>
        <s v="US72348YAA38"/>
        <s v="US77340RAD98"/>
        <s v="US77340RAK32"/>
        <s v="US77340RAM97"/>
        <s v="XS1176586862"/>
        <s v="XS0449487619"/>
        <s v="XS1794083920"/>
        <s v="US26817RAS76"/>
        <s v="US26817RBA59"/>
        <s v="XS1107316041"/>
        <s v="XS1252776759"/>
        <s v="US988498AF81"/>
        <s v="US007903AX53"/>
        <s v="US007903BC08"/>
        <s v="US043502AA19"/>
        <s v="US04364VAA17"/>
        <s v="XS1000393899"/>
        <s v="US00214TAA60"/>
        <s v="US02406PAL40"/>
        <s v="US02406PAR10"/>
        <s v="US02406PAU49"/>
        <s v="US02406PAY60"/>
        <s v="XS1207170736"/>
        <s v="XS1789515134"/>
        <s v="XS1864418857"/>
        <s v="US10524PAB67"/>
        <s v="US19240CAA18"/>
        <s v="US153527AL06"/>
        <s v="US153527AM88"/>
        <s v="US201723AK97"/>
        <s v="US201723AL70"/>
        <s v="XS1645764694"/>
        <s v="XS1717576141"/>
        <s v="FR0011052661"/>
        <s v="FR0011215508"/>
        <s v="FR0011400571"/>
        <s v="FR0011765825"/>
        <s v="FR0012074284"/>
        <s v="FR0012369122"/>
        <s v="FR0013260379"/>
        <s v="US13123XAZ50"/>
        <s v="US13057QAG29"/>
        <s v="US62943WAB54"/>
        <s v="US62943WAE93"/>
        <s v="XS1813579593"/>
        <s v="US253651AC78"/>
        <s v="US25380QAG47"/>
        <s v="US25380QAH20"/>
        <s v="US25380WAE66"/>
        <s v="US25380WAF32"/>
        <s v="US575385AA79"/>
        <s v="US23371DAA28"/>
        <s v="US23371DAB01"/>
        <s v="US29085TAC71"/>
        <s v="XS1411381111"/>
        <s v="XS1590806508"/>
        <s v="US28470RAC60"/>
        <s v="US28470RAF91"/>
        <s v="US29358QAC33"/>
        <s v="US29358QAD16"/>
        <s v="US29358QAE98"/>
        <s v="US29358QAG47"/>
        <s v="US29358QAH20"/>
        <s v="US74153QAJ13"/>
        <s v="US09821LAA98"/>
        <s v="XS1580430681"/>
        <s v="XS1580431143"/>
        <s v="XS1587867539"/>
        <s v="XS1627599142"/>
        <s v="XS1627599498"/>
        <s v="XS1627599654"/>
        <s v="US64189PAA12"/>
        <s v="US25278XAE94"/>
        <s v="XS1386178237"/>
        <s v="XS1711581337"/>
        <s v="US379352AL15"/>
        <s v="XS1556170394"/>
        <s v="US39143GAA85"/>
        <s v="US93627CAA99"/>
        <s v="US40435NAA81"/>
        <s v="US46113VAD01"/>
        <s v="US482637AB16"/>
        <s v="US17186LAA17"/>
        <s v="XS1405774727"/>
        <s v="XS1685702794"/>
        <s v="US49989AAA79"/>
        <s v="US49989AAB52"/>
        <s v="US501797AJ37"/>
        <s v="US501797AL82"/>
        <s v="US501797AM65"/>
        <s v="US501797AN49"/>
        <s v="US501797AP96"/>
        <s v="US532716AS62"/>
        <s v="US532716AT46"/>
        <s v="US532716AU19"/>
        <s v="US53227QAA67"/>
        <s v="US54238XAC20"/>
        <s v="XS1054375446"/>
        <s v="XS1506085114"/>
        <s v="US513272AA27"/>
        <s v="US513272AB00"/>
        <s v="US588056AW17"/>
        <s v="US573334AD16"/>
        <s v="US639365AG06"/>
        <s v="US29355XAD93"/>
        <s v="US629377BY75"/>
        <s v="US629377CA80"/>
        <s v="US629377CC47"/>
        <s v="US629377CD20"/>
        <s v="US67020YAD22"/>
        <s v="XS1574789746"/>
        <s v="US67576MAA27"/>
        <s v="US675757AB43"/>
        <s v="US67576GAC15"/>
        <s v="US71647NAV10"/>
        <s v="US71647NAY58"/>
        <s v="US73180YAA29"/>
        <s v="US73180YAB02"/>
        <s v="US73180YAC84"/>
        <s v="US73181LAA98"/>
        <s v="US71675MAA45"/>
        <s v="US018772AS22"/>
        <s v="US018772AT05"/>
        <s v="US779382AP57"/>
        <s v="US779382AQ31"/>
        <s v="US779382AR14"/>
        <s v="US779382AS96"/>
        <s v="US779382AU43"/>
        <s v="US893828AA14"/>
        <s v="US893829AA96"/>
        <s v="US893830BC25"/>
        <s v="US893830BE80"/>
        <s v="US893830BF55"/>
        <s v="XS1747665922"/>
        <s v="US74978DAA28"/>
        <s v="US86074QAM42"/>
        <s v="US86074QAN25"/>
        <s v="US80627DAA46"/>
        <s v="US80627DAB29"/>
        <s v="US80627DAC02"/>
        <s v="XS1490152565"/>
        <s v="XS1490153886"/>
        <s v="XS1490159495"/>
        <s v="XS1513691979"/>
        <s v="US40434JAC45"/>
        <s v="US86188PAA57"/>
        <s v="XS1144941439"/>
        <s v="XS1594400100"/>
        <s v="XS1594400449"/>
        <s v="XS1809230474"/>
        <s v="XS1810024338"/>
        <s v="XS1861032628"/>
        <s v="US46124TAA88"/>
        <s v="XS1591694481"/>
        <s v="US87470LAA98"/>
        <s v="US87470LAD38"/>
        <s v="US88033GCS75"/>
        <s v="US89469AAB08"/>
        <s v="US89469AAC80"/>
        <s v="US90320LAG23"/>
        <s v="XS1629969327"/>
        <s v="US36251BAA35"/>
        <s v="US36251BAB18"/>
        <s v="US918242AD06"/>
        <s v="US92718WAB54"/>
        <s v="US92718WAE93"/>
        <s v="US92718WAF68"/>
        <s v="US92718WAG42"/>
        <s v="US26817RAP38"/>
        <s v="US94856UAA97"/>
        <s v="US96208LAA98"/>
        <s v="US960878AB27"/>
        <s v="US96926DAU46"/>
        <s v="US98105FAE43"/>
        <s v="US30227MAA36"/>
        <s v="US30227MAB19"/>
        <s v="US68276KAA79"/>
      </sharedItems>
    </cacheField>
    <cacheField name="Ticker" numFmtId="0">
      <sharedItems count="134">
        <s v="ADIBUH"/>
        <s v="ANDRGI"/>
        <s v="AVOL"/>
        <s v="BPOP"/>
        <s v="CHFOTN"/>
        <s v="CQP"/>
        <s v="CSPLIN"/>
        <s v="CVNA"/>
        <s v="DOMSS"/>
        <s v="EIGLN"/>
        <s v="ENVA"/>
        <s v="ERI"/>
        <s v="FTAI"/>
        <s v="FUTLAN"/>
        <s v="IGT"/>
        <s v="INTEL"/>
        <s v="MAXGPE"/>
        <s v="NOG"/>
        <s v="SWM"/>
        <s v="TEP"/>
        <s v="TTMTIN"/>
        <s v="ALFARU"/>
        <s v="BKTSM"/>
        <s v="BMC"/>
        <s v="BRADES"/>
        <s v="BTSDF"/>
        <s v="BZUIM"/>
        <s v="CHOHIN"/>
        <s v="CSNABZ"/>
        <s v="CTL"/>
        <s v="CXRCN"/>
        <s v="DISH"/>
        <s v="EDRSM"/>
        <s v="GPBRU"/>
        <s v="GRNLGR"/>
        <s v="HTHROW"/>
        <s v="IDBI"/>
        <s v="ISPIM"/>
        <s v="MABEMX"/>
        <s v="MCEXPP"/>
        <s v="NATCIN"/>
        <s v="NGL"/>
        <s v="NRG"/>
        <s v="NSBLK"/>
        <s v="NYRBB"/>
        <s v="ORGAU"/>
        <s v="PNK"/>
        <s v="ROCKIE"/>
        <s v="SIGCBL"/>
        <s v="SOCGEN"/>
        <s v="SUNSHI"/>
        <s v="VST"/>
        <s v="WESCHI"/>
        <s v="WFSGLB"/>
        <s v="YUM"/>
        <s v="AMD"/>
        <s v="ASCLER"/>
        <s v="ASCRES"/>
        <s v="ASTIM"/>
        <s v="ATD"/>
        <s v="AXL"/>
        <s v="BBK"/>
        <s v="BDC"/>
        <s v="BRANDI"/>
        <s v="CCOI"/>
        <s v="CENT"/>
        <s v="CMC"/>
        <s v="CMCRAV"/>
        <s v="COFP"/>
        <s v="CPE"/>
        <s v="CRC"/>
        <s v="CWENA"/>
        <s v="DAR"/>
        <s v="DBD"/>
        <s v="DLLTD"/>
        <s v="DOOR"/>
        <s v="DUBAEE"/>
        <s v="EHLAU"/>
        <s v="ERESQD"/>
        <s v="ESV"/>
        <s v="EUROTG"/>
        <s v="EVERRE"/>
        <s v="EVHC"/>
        <s v="FANG"/>
        <s v="FCFIN"/>
        <s v="GLBMRN"/>
        <s v="GOME"/>
        <s v="GRTWST"/>
        <s v="HCC"/>
        <s v="HTGLOB"/>
        <s v="IILG"/>
        <s v="IMHRUS"/>
        <s v="INCMBZ"/>
        <s v="INLOTG"/>
        <s v="KCHOL"/>
        <s v="LB"/>
        <s v="LIGTBZ"/>
        <s v="LONE"/>
        <s v="LPKRIJ"/>
        <s v="LW"/>
        <s v="MERC"/>
        <s v="MMLP"/>
        <s v="NM"/>
        <s v="NPO"/>
        <s v="NUAN"/>
        <s v="ODEABK"/>
        <s v="ODEBRE"/>
        <s v="PETBRA"/>
        <s v="PGILLN"/>
        <s v="POGLN"/>
        <s v="PYX"/>
        <s v="RDC"/>
        <s v="RIG"/>
        <s v="RONXIN"/>
        <s v="RRD"/>
        <s v="SGLSJ"/>
        <s v="SHAEFF"/>
        <s v="SNAIM"/>
        <s v="SPB"/>
        <s v="STNEWY"/>
        <s v="SUNAC"/>
        <s v="SYNH"/>
        <s v="TENN"/>
        <s v="THC"/>
        <s v="THS"/>
        <s v="UPCB"/>
        <s v="VIP"/>
        <s v="WEEKHM"/>
        <s v="WEWORK"/>
        <s v="WLBA"/>
        <s v="WLH"/>
        <s v="WOORIB"/>
        <s v="XOG"/>
        <s v="YORKRI"/>
      </sharedItems>
    </cacheField>
    <cacheField name="Security Description" numFmtId="0">
      <sharedItems count="226">
        <s v="ADIBUH 7.13 of '23"/>
        <s v="ANDRGI 11.00 of '21"/>
        <s v="AVOL 5.13 of '23"/>
        <s v="BPOP 6.13 of '23"/>
        <s v="CHFOTN 9.00 of '21"/>
        <s v="CQP 5.63 of '26"/>
        <s v="CSPLIN 3.10 of '19"/>
        <s v="CVNA 8.88 of '23"/>
        <s v="DOMSS 3.00 of '23"/>
        <s v="EIGLN 7.50 of '24"/>
        <s v="ENVA 8.50 of '25"/>
        <s v="ERI 6.00 of '26"/>
        <s v="FTAI 6.50 of '25"/>
        <s v="FUTLAN 6.50 of '20"/>
        <s v="IGT 6.25 of '27"/>
        <s v="INTEL 8.50 of '24"/>
        <s v="MAXGPE 3.25 of '23"/>
        <s v="NOG 8.50 of '23"/>
        <s v="SWM 6.88 of '26"/>
        <s v="TEP 4.75 of '23"/>
        <s v="TTMTIN 4.50 of '26"/>
        <s v="ALFARU 7.50 of '19"/>
        <s v="BKTSM 6.38 of '19"/>
        <s v="BMC 8.13 of '21"/>
        <s v="BRADES 6.75 of '19"/>
        <s v="BTSDF 7.25 of '21"/>
        <s v="BZUIM 2.13 of '23"/>
        <s v="CHOHIN 6.50 of '19"/>
        <s v="CSNABZ 6.88 of '19"/>
        <s v="CTL 6.15 of '19"/>
        <s v="CXRCN 9.00 of '22"/>
        <s v="DISH 7.88 of '19"/>
        <s v="EDRSM 8.50 of '21"/>
        <s v="ENVA 9.75 of '21"/>
        <s v="GPBRU 4.96 of '19"/>
        <s v="GRNLGR 3.50 of '19"/>
        <s v="HTHROW 5.38 of '19"/>
        <s v="IDBI 5.00 of '19"/>
        <s v="IGT 5.63 of '20"/>
        <s v="INTEL 7.25 of '20"/>
        <s v="ISPIM 5.00 of '19"/>
        <s v="MABEMX 7.88 of '19"/>
        <s v="MCEXPP 6.70 of '19"/>
        <s v="NATCIN 5.75 of '26"/>
        <s v="NGL 6.88 of '21"/>
        <s v="NRG 6.25 of '22"/>
        <s v="NSBLK 5.15 of '19"/>
        <s v="NYRBB 8.50 of '19"/>
        <s v="ORGAU 4.00 of '19"/>
        <s v="PNK 5.63 of '24"/>
        <s v="ROCKIE 7.50 of '38"/>
        <s v="ROCKIE 5.63 of '20"/>
        <s v="ROCKIE 6.88 of '40"/>
        <s v="SIGCBL 7.75 of '23"/>
        <s v="SOCGEN 9.38 of '19"/>
        <s v="SUNSHI 9.50 of '19"/>
        <s v="VST 8.00 of '25"/>
        <s v="VST 8.13 of '26"/>
        <s v="WESCHI 6.50 of '19"/>
        <s v="WFSGLB 9.50 of '22"/>
        <s v="YUM 5.30 of '19"/>
        <s v="AMD 7.50 of '22"/>
        <s v="AMD 7.00 of '24"/>
        <s v="ASCLER 6.88 of '25"/>
        <s v="ASCRES 10.00 of '22"/>
        <s v="ASTIM 7.13 of '20"/>
        <s v="ATD 10.25 of '22"/>
        <s v="AXL 6.63 of '22"/>
        <s v="AXL 6.25 of '25"/>
        <s v="AXL 6.50 of '27"/>
        <s v="AXL 6.25 of '26"/>
        <s v="BBK 3.50 of '20"/>
        <s v="BDC 3.88 of '28"/>
        <s v="BMC 8.38 of '26"/>
        <s v="BRANDI 8.50 of '25"/>
        <s v="CCOI 5.38 of '22"/>
        <s v="CENT 6.13 of '23"/>
        <s v="CENT 5.13 of '28"/>
        <s v="CMC 4.88 of '23"/>
        <s v="CMC 5.38 of '27"/>
        <s v="CMCRAV 6.88 of '22"/>
        <s v="CMCRAV 6.00 of '23"/>
        <s v="COFP 5.98 of '21"/>
        <s v="COFP 5.24 of '20"/>
        <s v="COFP 4.56 of '23"/>
        <s v="COFP 4.50 of '24"/>
        <s v="COFP 4.05 of '26"/>
        <s v="COFP 3.58 of '25"/>
        <s v="COFP 1.87 of '22"/>
        <s v="CPE 6.38 of '26"/>
        <s v="CRC 8.00 of '22"/>
        <s v="CWENA 5.38 of '24"/>
        <s v="CWENA 5.00 of '26"/>
        <s v="DAR 3.63 of '26"/>
        <s v="DBD 8.50 of '24"/>
        <s v="DLLTD 6.00 of '21"/>
        <s v="DLLTD 6.75 of '23"/>
        <s v="DLLTD 8.25 of '20"/>
        <s v="DLLTD 7.13 of '22"/>
        <s v="DOOR 5.63 of '23"/>
        <s v="DUBAEE 4.50 of '22"/>
        <s v="DUBAEE 5.00 of '24"/>
        <s v="EHLAU 9.25 of '22"/>
        <s v="ERESQD 4.38 of '21"/>
        <s v="ERESQD 4.88 of '22"/>
        <s v="ERI 7.00 of '23"/>
        <s v="ERI 6.00 of '25"/>
        <s v="ESV 4.50 of '24"/>
        <s v="ESV 5.75 of '44"/>
        <s v="ESV 5.20 of '25"/>
        <s v="ESV 8.00 of '24"/>
        <s v="ESV 7.75 of '26"/>
        <s v="ESV 7.88 of '40"/>
        <s v="EUROTG 8.75 of '22"/>
        <s v="EVERRE 7.00 of '20"/>
        <s v="EVERRE 8.25 of '22"/>
        <s v="EVERRE 9.50 of '24"/>
        <s v="EVERRE 6.25 of '21"/>
        <s v="EVERRE 7.50 of '23"/>
        <s v="EVERRE 8.75 of '25"/>
        <s v="EVHC 6.25 of '24"/>
        <s v="FANG 4.75 of '24"/>
        <s v="FCFIN 9.25 of '22"/>
        <s v="FCFIN 6.00 of '23"/>
        <s v="GLBMRN 7.00 of '28"/>
        <s v="GOME 5.00 of '20"/>
        <s v="GRTWST 9.00 of '21"/>
        <s v="HCC 8.00 of '24"/>
        <s v="HTGLOB 7.00 of '21"/>
        <s v="IILG 5.63 of '23"/>
        <s v="IMHRUS 7.50 of '22"/>
        <s v="INCMBZ 5.75 of '24"/>
        <s v="INLOTG 6.75 of '21"/>
        <s v="INLOTG 5.25 of '24"/>
        <s v="KCHOL 3.50 of '20"/>
        <s v="KCHOL 5.25 of '23"/>
        <s v="LB 5.63 of '23"/>
        <s v="LB 6.88 of '35"/>
        <s v="LB 6.75 of '36"/>
        <s v="LB 5.25 of '28"/>
        <s v="LB 6.69 of '27"/>
        <s v="LB 7.00 of '20"/>
        <s v="LB 6.63 of '21"/>
        <s v="LB 5.63 of '22"/>
        <s v="LIGTBZ 7.25 of '23"/>
        <s v="LONE 11.25 of '23"/>
        <s v="LPKRIJ 7.00 of '22"/>
        <s v="LPKRIJ 6.75 of '26"/>
        <s v="LW 4.63 of '24"/>
        <s v="LW 4.88 of '26"/>
        <s v="MERC 5.50 of '26"/>
        <s v="MMLP 7.25 of '21"/>
        <s v="NM 7.38 of '22"/>
        <s v="NPO 5.88 of '22"/>
        <s v="NRG 6.25 of '24"/>
        <s v="NRG 7.25 of '26"/>
        <s v="NRG 6.63 of '27"/>
        <s v="NRG 5.75 of '28"/>
        <s v="NUAN 5.38 of '20"/>
        <s v="NYRBB 6.88 of '24"/>
        <s v="ODEABK 7.63 of '22"/>
        <s v="ODEBRE 6.35 of '21"/>
        <s v="ODEBRE 6.72 of '22"/>
        <s v="PETBRA 5.30 of '25"/>
        <s v="PETBRA 6.00 of '28"/>
        <s v="PGILLN 5.63 of '20"/>
        <s v="PGILLN 4.70 of '22"/>
        <s v="PGILLN 5.25 of '23"/>
        <s v="PGILLN 4.70 of '24"/>
        <s v="POGLN 8.13 of '22"/>
        <s v="PYX 9.88 of '21"/>
        <s v="PYX 8.50 of '21"/>
        <s v="RDC 4.88 of '22"/>
        <s v="RDC 5.40 of '42"/>
        <s v="RDC 4.75 of '24"/>
        <s v="RDC 5.85 of '44"/>
        <s v="RDC 7.38 of '25"/>
        <s v="RIG 7.75 of '24"/>
        <s v="RIG 6.25 of '24"/>
        <s v="RIG 5.80 of '22"/>
        <s v="RIG 9.00 of '23"/>
        <s v="RIG 7.50 of '26"/>
        <s v="RONXIN 8.25 of '21"/>
        <s v="RRD 7.88 of '21"/>
        <s v="SGLSJ 6.13 of '22"/>
        <s v="SGLSJ 7.13 of '25"/>
        <s v="SHAEFF 4.13 of '21"/>
        <s v="SHAEFF 4.50 of '23"/>
        <s v="SHAEFF 4.75 of '26"/>
        <s v="SHAEFF 2.75 of '21"/>
        <s v="SHAEFF 3.25 of '23"/>
        <s v="SHAEFF 3.75 of '26"/>
        <s v="SNAIM 6.38 of '21"/>
        <s v="SPB 7.75 of '22"/>
        <s v="STNEWY 10.00 of '27"/>
        <s v="SUNAC 8.75 of '19"/>
        <s v="SUNAC 6.88 of '20"/>
        <s v="SUNAC 7.95 of '22"/>
        <s v="SUNAC 7.35 of '21"/>
        <s v="SUNAC 8.35 of '23"/>
        <s v="SUNAC 8.63 of '20"/>
        <s v="SYNH 7.50 of '24"/>
        <s v="TENN 3.00 of '24"/>
        <s v="TEP 5.50 of '24"/>
        <s v="TEP 5.50 of '28"/>
        <s v="THC 4.63 of '24"/>
        <s v="THS 4.88 of '22"/>
        <s v="THS 6.00 of '24"/>
        <s v="UPCB 5.50 of '28"/>
        <s v="UPCB 3.88 of '29"/>
        <s v="VIP 6.25 of '20"/>
        <s v="VIP 7.25 of '23"/>
        <s v="VIP 7.75 of '21"/>
        <s v="VIP 7.50 of '22"/>
        <s v="VIP 5.95 of '23"/>
        <s v="VIP 3.95 of '21"/>
        <s v="VIP 4.95 of '24"/>
        <s v="VST 7.63 of '24"/>
        <s v="WEEKHM 6.63 of '25"/>
        <s v="WEWORK 7.88 of '25"/>
        <s v="WLBA 8.75 of '22"/>
        <s v="WLH 6.00 of '23"/>
        <s v="WOORIB 4.50 of '21"/>
        <s v="XOG 7.38 of '24"/>
        <s v="XOG 5.63 of '26"/>
        <s v="YORKRI 8.50 of '22"/>
      </sharedItems>
    </cacheField>
    <cacheField name="Coupon" numFmtId="2">
      <sharedItems containsSemiMixedTypes="0" containsString="0" containsNumber="1" minValue="1.865" maxValue="11.25"/>
    </cacheField>
    <cacheField name="Maturity" numFmtId="14">
      <sharedItems containsSemiMixedTypes="0" containsNonDate="0" containsDate="1" containsString="0" minDate="2019-09-01T00:00:00" maxDate="2044-10-02T00:00:00"/>
    </cacheField>
    <cacheField name="Years to Maturity" numFmtId="174">
      <sharedItems containsSemiMixedTypes="0" containsString="0" containsNumber="1" minValue="0.83835616438356164" maxValue="25.93972602739726"/>
    </cacheField>
    <cacheField name="Years Since Issue" numFmtId="2">
      <sharedItems containsSemiMixedTypes="0" containsString="0" containsNumber="1" minValue="9.0399999999999994E-2" maxValue="20.427399999999999"/>
    </cacheField>
    <cacheField name="Flow Security Count" numFmtId="1">
      <sharedItems containsSemiMixedTypes="0" containsString="0" containsNumber="1" containsInteger="1" minValue="-1" maxValue="1"/>
    </cacheField>
    <cacheField name="Security Count" numFmtId="1">
      <sharedItems containsSemiMixedTypes="0" containsString="0" containsNumber="1" containsInteger="1" minValue="1" maxValue="1"/>
    </cacheField>
    <cacheField name="HW00 Current Market Value (USD, Mln)" numFmtId="165">
      <sharedItems containsSemiMixedTypes="0" containsString="0" containsNumber="1" containsInteger="1" minValue="2014255" maxValue="2014255"/>
    </cacheField>
    <cacheField name="H0A0 Current Market Value (USD, Mln)" numFmtId="165">
      <sharedItems containsSemiMixedTypes="0" containsString="0" containsNumber="1" containsInteger="1" minValue="1225369" maxValue="1225369"/>
    </cacheField>
    <cacheField name="HW00 Projected Market Value (USD, Mln)" numFmtId="165">
      <sharedItems containsSemiMixedTypes="0" containsString="0" containsNumber="1" containsInteger="1" minValue="2005270" maxValue="2005270"/>
    </cacheField>
    <cacheField name="H0A0 Projected Market Value (USD, Mln)" numFmtId="165">
      <sharedItems containsSemiMixedTypes="0" containsString="0" containsNumber="1" containsInteger="1" minValue="1218899" maxValue="1218899"/>
    </cacheField>
    <cacheField name="Flow Market Value (USD, Mln)" numFmtId="165">
      <sharedItems containsSemiMixedTypes="0" containsString="0" containsNumber="1" minValue="-2200.66" maxValue="2942.3789999999999"/>
    </cacheField>
    <cacheField name="Flow Face Value (USD, Mln)" numFmtId="165">
      <sharedItems containsSemiMixedTypes="0" containsString="0" containsNumber="1" minValue="-2200" maxValue="2250"/>
    </cacheField>
    <cacheField name="Face Value (Mln)" numFmtId="165">
      <sharedItems containsSemiMixedTypes="0" containsString="0" containsNumber="1" containsInteger="1" minValue="150" maxValue="5401"/>
    </cacheField>
    <cacheField name="Face Value (USD, Mln)" numFmtId="165">
      <sharedItems containsSemiMixedTypes="0" containsString="0" containsNumber="1" minValue="191.44499999999999" maxValue="5401"/>
    </cacheField>
    <cacheField name="Market Value (USD, Mln)" numFmtId="165">
      <sharedItems containsSemiMixedTypes="0" containsString="0" containsNumber="1" minValue="113.09399999999999" maxValue="5220.5789999999997"/>
    </cacheField>
    <cacheField name="Current HW00 Weight (%)" numFmtId="2">
      <sharedItems containsSemiMixedTypes="0" containsString="0" containsNumber="1" minValue="0" maxValue="0.25918163291142382"/>
    </cacheField>
    <cacheField name="Projected HW00 Weight (%)" numFmtId="2">
      <sharedItems containsSemiMixedTypes="0" containsString="0" containsNumber="1" minValue="0" maxValue="0.26034294633640354"/>
    </cacheField>
    <cacheField name="Change in HW00 Weight (%)" numFmtId="2">
      <sharedItems containsSemiMixedTypes="0" containsString="0" containsNumber="1" minValue="-0.10925429004768512" maxValue="0.14673231036219561"/>
    </cacheField>
    <cacheField name="Current H0A0 Weight (%)" numFmtId="2">
      <sharedItems containsSemiMixedTypes="0" containsString="0" containsNumber="1" minValue="0" maxValue="0.17959161689254419"/>
    </cacheField>
    <cacheField name="Projected H0A0 Weight (%)" numFmtId="2">
      <sharedItems containsSemiMixedTypes="0" containsString="0" containsNumber="1" minValue="0" maxValue="0.24139645696649187"/>
    </cacheField>
    <cacheField name="Change in H0A0 Weight (%)" numFmtId="2">
      <sharedItems containsSemiMixedTypes="0" containsString="0" containsNumber="1" minValue="-0.17959161689254419" maxValue="0.24139645696649187"/>
    </cacheField>
    <cacheField name="Currency" numFmtId="0">
      <sharedItems count="3">
        <s v="USD"/>
        <s v="EUR"/>
        <s v="GBP"/>
      </sharedItems>
    </cacheField>
    <cacheField name="Emerging/Developed Market" numFmtId="0">
      <sharedItems count="2">
        <s v="EM"/>
        <s v="DM"/>
      </sharedItems>
    </cacheField>
    <cacheField name="Rating Group" numFmtId="0">
      <sharedItems count="5">
        <s v="B"/>
        <s v="CCC"/>
        <s v="BB"/>
        <s v="CC"/>
        <s v="D"/>
      </sharedItems>
    </cacheField>
    <cacheField name="Rating" numFmtId="0">
      <sharedItems/>
    </cacheField>
    <cacheField name="Region" numFmtId="0">
      <sharedItems count="8">
        <s v="MIDDLE EAST"/>
        <s v="LATIN AMERICA"/>
        <s v="EUROPE"/>
        <s v="CARRIBEAN"/>
        <s v="ASIA"/>
        <s v="NORTHERN AMERICA"/>
        <s v="OCEANIA"/>
        <s v="AFRICA"/>
      </sharedItems>
    </cacheField>
    <cacheField name="Country of Risk" numFmtId="0">
      <sharedItems/>
    </cacheField>
    <cacheField name="Country of Risk ISO Code" numFmtId="0">
      <sharedItems/>
    </cacheField>
    <cacheField name="Industry Level 2" numFmtId="0">
      <sharedItems/>
    </cacheField>
    <cacheField name="Industry Level 3" numFmtId="0">
      <sharedItems count="18">
        <s v="BANKING"/>
        <s v="BASIC INDUSTRY"/>
        <s v="REAL ESTATE"/>
        <s v="ENERGY"/>
        <s v="FINANCIAL SERVICES"/>
        <s v="RETAIL"/>
        <s v="SERVICES"/>
        <s v="LEISURE"/>
        <s v="TELECOMMUNICATIONS"/>
        <s v="AUTOMOTIVE"/>
        <s v="TECHNOLOGY &amp; ELECTRONICS"/>
        <s v="CONSUMER GOODS"/>
        <s v="HEALTHCARE"/>
        <s v="MEDIA"/>
        <s v="TRANSPORTATION"/>
        <s v="UTILITY"/>
        <s v="CAPITAL GOODS"/>
        <s v="INSURANCE"/>
      </sharedItems>
    </cacheField>
    <cacheField name="Industry Level 4" numFmtId="0">
      <sharedItems/>
    </cacheField>
    <cacheField name="Capital Structure Rank" numFmtId="0">
      <sharedItems/>
    </cacheField>
    <cacheField name="Effective Duration" numFmtId="2">
      <sharedItems containsSemiMixedTypes="0" containsString="0" containsNumber="1" minValue="0" maxValue="11.677105042948615"/>
    </cacheField>
    <cacheField name="Current HW00 Effective Duration Contribution Effect" numFmtId="2">
      <sharedItems containsSemiMixedTypes="0" containsString="0" containsNumber="1" minValue="0" maxValue="1.772802369114139E-2"/>
    </cacheField>
    <cacheField name="Projected HW00 Effective Duration Contribution Effect" numFmtId="2">
      <sharedItems containsSemiMixedTypes="0" containsString="0" containsNumber="1" minValue="-3.2084204904391359E-3" maxValue="1.7807457529410001E-2"/>
    </cacheField>
    <cacheField name="Change in HW00 Effective Duration Contribution Effect" numFmtId="2">
      <sharedItems containsSemiMixedTypes="0" containsString="0" containsNumber="1" minValue="-6.4168409808782719E-3" maxValue="6.3975287317917292E-3"/>
    </cacheField>
    <cacheField name="Current H0A0 Effective Duration Contribution Effect" numFmtId="2">
      <sharedItems containsSemiMixedTypes="0" containsString="0" containsNumber="1" minValue="0" maxValue="6.7896349262956714E-3"/>
    </cacheField>
    <cacheField name="Projected H0A0 Effective Duration Contribution Effect" numFmtId="2">
      <sharedItems containsSemiMixedTypes="0" containsString="0" containsNumber="1" minValue="-5.2739844201783147E-3" maxValue="1.0524885523739046E-2"/>
    </cacheField>
    <cacheField name="Change in H0A0 Effective Duration Contribution Effect" numFmtId="2">
      <sharedItems containsSemiMixedTypes="0" containsString="0" containsNumber="1" minValue="-1.0547968840356629E-2" maxValue="1.0524885523739046E-2"/>
    </cacheField>
    <cacheField name="Spread Duration" numFmtId="2">
      <sharedItems containsSemiMixedTypes="0" containsString="0" containsNumber="1" minValue="0" maxValue="13.449"/>
    </cacheField>
    <cacheField name="Current HW00 Spread Duration Contribution Effect" numFmtId="2">
      <sharedItems containsSemiMixedTypes="0" containsString="0" containsNumber="1" minValue="0" maxValue="1.7655452833926191E-2"/>
    </cacheField>
    <cacheField name="Projected HW00 Spread Duration Contribution Effect" numFmtId="2">
      <sharedItems containsSemiMixedTypes="0" containsString="0" containsNumber="1" minValue="-3.1473582389046247E-3" maxValue="1.7734561504435812E-2"/>
    </cacheField>
    <cacheField name="Change in HW00 Spread Duration Contribution Effect" numFmtId="2">
      <sharedItems containsSemiMixedTypes="0" containsString="0" containsNumber="1" minValue="-6.2947164778092493E-3" maxValue="6.1891688510774109E-3"/>
    </cacheField>
    <cacheField name="Current H0A0 Spread Duration Contribution Effect" numFmtId="2">
      <sharedItems containsSemiMixedTypes="0" containsString="0" containsNumber="1" minValue="0" maxValue="6.3853787789637248E-3"/>
    </cacheField>
    <cacheField name="Projected H0A0 Spread Duration Contribution Effect" numFmtId="2">
      <sharedItems containsSemiMixedTypes="0" containsString="0" containsNumber="1" minValue="-5.1736106181116343E-3" maxValue="1.0182102554846627E-2"/>
    </cacheField>
    <cacheField name="Change in H0A0 Spread Duration Contribution Effect" numFmtId="2">
      <sharedItems containsSemiMixedTypes="0" containsString="0" containsNumber="1" minValue="-1.0347221236223269E-2" maxValue="1.0182102554846627E-2"/>
    </cacheField>
    <cacheField name="OAS" numFmtId="1">
      <sharedItems containsSemiMixedTypes="0" containsString="0" containsNumber="1" minValue="0" maxValue="8761"/>
    </cacheField>
    <cacheField name="Current HW00 OAS Contribution Effect" numFmtId="2">
      <sharedItems containsSemiMixedTypes="0" containsString="0" containsNumber="1" minValue="0" maxValue="1.9118540100434156"/>
    </cacheField>
    <cacheField name="Projected HW00 OAS Contribution Effect" numFmtId="2">
      <sharedItems containsSemiMixedTypes="0" containsString="0" containsNumber="1" minValue="-0.72046011023893841" maxValue="1.9204204416362882"/>
    </cacheField>
    <cacheField name="Change in HW00 OAS Contribution Effect" numFmtId="2">
      <sharedItems containsSemiMixedTypes="0" containsString="0" containsNumber="1" minValue="-1.4409202204778768" maxValue="0.84077613837538079"/>
    </cacheField>
    <cacheField name="Current H0A0 OAS Contribution Effect" numFmtId="2">
      <sharedItems containsSemiMixedTypes="0" containsString="0" containsNumber="1" minValue="0" maxValue="1.3552387076872354"/>
    </cacheField>
    <cacheField name="Projected H0A0 OAS Contribution Effect" numFmtId="2">
      <sharedItems containsSemiMixedTypes="0" containsString="0" containsNumber="1" minValue="-0.22006785606933124" maxValue="1.3832016984179984"/>
    </cacheField>
    <cacheField name="Change in H0A0 OAS Contribution Effect" numFmtId="2">
      <sharedItems containsSemiMixedTypes="0" containsString="0" containsNumber="1" minValue="-0.44013571213866248" maxValue="1.3832016984179984"/>
    </cacheField>
    <cacheField name="DTS" numFmtId="1">
      <sharedItems containsSemiMixedTypes="0" containsString="0" containsNumber="1" minValue="0" maxValue="20182.5"/>
    </cacheField>
    <cacheField name="Current HW00 DTS Contribution Effect" numFmtId="2">
      <sharedItems containsSemiMixedTypes="0" containsString="0" containsNumber="1" minValue="0" maxValue="8.7199661398080188"/>
    </cacheField>
    <cacheField name="Projected HW00 DTS Contribution Effect" numFmtId="2">
      <sharedItems containsSemiMixedTypes="0" containsString="0" containsNumber="1" minValue="-0.87449941195226533" maxValue="8.7590376343031107"/>
    </cacheField>
    <cacheField name="Change in HW00 DTS Contribution Effect" numFmtId="2">
      <sharedItems containsSemiMixedTypes="0" containsString="0" containsNumber="1" minValue="-1.7489988239045307" maxValue="3.546393751667356"/>
    </cacheField>
    <cacheField name="Current H0A0 DTS Contribution Effect" numFmtId="2">
      <sharedItems containsSemiMixedTypes="0" containsString="0" containsNumber="1" minValue="0" maxValue="4.4329858128449473"/>
    </cacheField>
    <cacheField name="Projected H0A0 DTS Contribution Effect" numFmtId="2">
      <sharedItems containsSemiMixedTypes="0" containsString="0" containsNumber="1" minValue="-1.437497450173711" maxValue="5.8343447639271169"/>
    </cacheField>
    <cacheField name="Change in H0A0 DTS Contribution Effect" numFmtId="2">
      <sharedItems containsSemiMixedTypes="0" containsString="0" containsNumber="1" minValue="-2.874994900347422" maxValue="5.8343447639271169"/>
    </cacheField>
    <cacheField name="YTW" numFmtId="2">
      <sharedItems containsSemiMixedTypes="0" containsString="0" containsNumber="1" minValue="0" maxValue="86.96"/>
    </cacheField>
    <cacheField name="Current HW00 YTW Contribution Effect" numFmtId="2">
      <sharedItems containsSemiMixedTypes="0" containsString="0" containsNumber="1" minValue="0" maxValue="2.5076783972237875E-2"/>
    </cacheField>
    <cacheField name="Projected HW00 YTW Contribution Effect" numFmtId="2">
      <sharedItems containsSemiMixedTypes="0" containsString="0" containsNumber="1" minValue="-4.7387385827197944E-3" maxValue="2.5189145351997486E-2"/>
    </cacheField>
    <cacheField name="Change in HW00 YTW Contribution Effect" numFmtId="2">
      <sharedItems containsSemiMixedTypes="0" containsString="0" containsNumber="1" minValue="-9.4774771654395889E-3" maxValue="1.2868423618764554E-2"/>
    </cacheField>
    <cacheField name="Current H0A0 YTW Contribution Effect" numFmtId="2">
      <sharedItems containsSemiMixedTypes="0" containsString="0" containsNumber="1" minValue="0" maxValue="1.8559001411003542E-2"/>
    </cacheField>
    <cacheField name="Projected H0A0 YTW Contribution Effect" numFmtId="2">
      <sharedItems containsSemiMixedTypes="0" containsString="0" containsNumber="1" minValue="-5.1846069127290534E-3" maxValue="2.1170469275961338E-2"/>
    </cacheField>
    <cacheField name="Change in H0A0 YTW Contribution Effect" numFmtId="2">
      <sharedItems containsSemiMixedTypes="0" containsString="0" containsNumber="1" minValue="-1.0369213825458107E-2" maxValue="2.1170469275961338E-2"/>
    </cacheField>
    <cacheField name="Effective Convexity" numFmtId="2">
      <sharedItems containsSemiMixedTypes="0" containsString="0" containsNumber="1" minValue="-4.0488252426738587" maxValue="2.0299999999999998"/>
    </cacheField>
    <cacheField name="Current HW00 Effective Convexity Contribution Effect" numFmtId="2">
      <sharedItems containsSemiMixedTypes="0" containsString="0" containsNumber="1" minValue="-1.1457349392034117E-3" maxValue="1.5291716341774004E-3"/>
    </cacheField>
    <cacheField name="Projected HW00 Effective Convexity Contribution Effect" numFmtId="2">
      <sharedItems containsSemiMixedTypes="0" containsString="0" containsNumber="1" minValue="-9.343763932039078E-4" maxValue="1.5360233833847808E-3"/>
    </cacheField>
    <cacheField name="Change in HW00 Effective Convexity Contribution Effect" numFmtId="2">
      <sharedItems containsSemiMixedTypes="0" containsString="0" containsNumber="1" minValue="-1.0792079821561804E-3" maxValue="2.2914698784068234E-3"/>
    </cacheField>
    <cacheField name="Current H0A0 Effective Convexity Contribution Effect" numFmtId="2">
      <sharedItems containsSemiMixedTypes="0" containsString="0" containsNumber="1" minValue="-1.529071610265969E-3" maxValue="1.178910989261194E-3"/>
    </cacheField>
    <cacheField name="Projected H0A0 Effective Convexity Contribution Effect" numFmtId="2">
      <sharedItems containsSemiMixedTypes="0" containsString="0" containsNumber="1" minValue="-1.5371880278841807E-3" maxValue="1.1851687301408895E-3"/>
    </cacheField>
    <cacheField name="Change in H0A0 Effective Convexity Contribution Effect" numFmtId="2">
      <sharedItems containsSemiMixedTypes="0" containsString="0" containsNumber="1" minValue="-1.7739963016022086E-3" maxValue="1.4168546493306873E-3"/>
    </cacheField>
    <cacheField name="Price" numFmtId="2">
      <sharedItems containsSemiMixedTypes="0" containsString="0" containsNumber="1" minValue="18.25" maxValue="116.05"/>
    </cacheField>
    <cacheField name="Current HW00 Price Contribution Effect" numFmtId="2">
      <sharedItems containsSemiMixedTypes="0" containsString="0" containsNumber="1" minValue="0" maxValue="0.24648173289876404"/>
    </cacheField>
    <cacheField name="Projected HW00 Price Contribution Effect" numFmtId="2">
      <sharedItems containsSemiMixedTypes="0" containsString="0" containsNumber="1" minValue="-0.10928706633469944" maxValue="0.24758614196591977"/>
    </cacheField>
    <cacheField name="Change in HW00 Price Contribution Effect" numFmtId="2">
      <sharedItems containsSemiMixedTypes="0" containsString="0" containsNumber="1" minValue="-0.21857413266939887" maxValue="0.14489815648266816"/>
    </cacheField>
    <cacheField name="Current H0A0 Price Contribution Effect" numFmtId="2">
      <sharedItems containsSemiMixedTypes="0" containsString="0" containsNumber="1" minValue="0" maxValue="0.17964549437761196"/>
    </cacheField>
    <cacheField name="Projected H0A0 Price Contribution Effect" numFmtId="2">
      <sharedItems containsSemiMixedTypes="0" containsString="0" containsNumber="1" minValue="-0.17964549437761196" maxValue="0.23837900125441072"/>
    </cacheField>
    <cacheField name="Change in H0A0 Price Contribution Effect" numFmtId="2">
      <sharedItems containsSemiMixedTypes="0" containsString="0" containsNumber="1" minValue="-0.35929098875522392" maxValue="0.238379001254410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">
  <r>
    <x v="0"/>
    <x v="0"/>
    <x v="0"/>
    <x v="0"/>
    <x v="0"/>
    <x v="0"/>
    <x v="0"/>
    <m/>
    <m/>
    <n v="0"/>
    <n v="0"/>
    <x v="0"/>
    <x v="0"/>
    <x v="0"/>
    <n v="7.125"/>
    <d v="2023-09-20T00:00:00"/>
    <n v="4.8931506849315065"/>
    <n v="0.10951403148528405"/>
    <n v="1"/>
    <n v="1"/>
    <n v="2014255"/>
    <n v="1225369"/>
    <n v="2005270"/>
    <n v="1218899"/>
    <n v="774.42"/>
    <n v="750"/>
    <n v="750"/>
    <n v="750"/>
    <n v="774.42"/>
    <n v="0"/>
    <n v="3.8619238307060891E-2"/>
    <n v="3.8619238307060891E-2"/>
    <n v="0"/>
    <n v="0"/>
    <n v="0"/>
    <x v="0"/>
    <x v="0"/>
    <x v="0"/>
    <s v="B+"/>
    <x v="0"/>
    <s v="UNITED ARAB EMIRATES"/>
    <s v="AE"/>
    <s v="FINANCIAL"/>
    <x v="0"/>
    <s v="BANKING"/>
    <s v="AT1"/>
    <n v="4.301206788794059"/>
    <n v="0"/>
    <n v="1.6610932998438589E-3"/>
    <n v="1.6610932998438589E-3"/>
    <n v="0"/>
    <n v="0"/>
    <n v="0"/>
    <n v="4.301206788794059"/>
    <n v="0"/>
    <n v="1.6610932998438589E-3"/>
    <n v="1.6610932998438589E-3"/>
    <n v="0"/>
    <n v="0"/>
    <n v="0"/>
    <n v="325.15883275322807"/>
    <n v="0"/>
    <n v="0.12557386449742672"/>
    <n v="0.12557386449742672"/>
    <n v="0"/>
    <n v="0"/>
    <n v="0"/>
    <n v="1398.5753788745367"/>
    <n v="0"/>
    <n v="0.5401191584714371"/>
    <n v="0.5401191584714371"/>
    <n v="0"/>
    <n v="0"/>
    <n v="0"/>
    <n v="6.3090072602633418"/>
    <n v="0"/>
    <n v="2.4364905486508734E-3"/>
    <n v="2.4364905486508734E-3"/>
    <n v="0"/>
    <n v="0"/>
    <n v="0"/>
    <n v="0.21773020278368435"/>
    <n v="0"/>
    <n v="8.4085745879477992E-5"/>
    <n v="8.4085745879477992E-5"/>
    <n v="0"/>
    <n v="0"/>
    <n v="0"/>
    <n v="103.256"/>
    <n v="0"/>
    <n v="3.9876680706338798E-2"/>
    <n v="3.9876680706338798E-2"/>
    <n v="0"/>
    <n v="0"/>
    <n v="0"/>
  </r>
  <r>
    <x v="0"/>
    <x v="0"/>
    <x v="0"/>
    <x v="0"/>
    <x v="0"/>
    <x v="0"/>
    <x v="1"/>
    <m/>
    <m/>
    <n v="0"/>
    <n v="0"/>
    <x v="1"/>
    <x v="1"/>
    <x v="1"/>
    <n v="11"/>
    <d v="2021-08-20T00:00:00"/>
    <n v="2.8082191780821919"/>
    <n v="0.1918"/>
    <n v="1"/>
    <n v="1"/>
    <n v="2014255"/>
    <n v="1225369"/>
    <n v="2005270"/>
    <n v="1218899"/>
    <n v="282.96300000000002"/>
    <n v="336"/>
    <n v="336"/>
    <n v="336"/>
    <n v="282.96300000000002"/>
    <n v="0"/>
    <n v="1.4110967600373017E-2"/>
    <n v="1.4110967600373017E-2"/>
    <n v="0"/>
    <n v="0"/>
    <n v="0"/>
    <x v="0"/>
    <x v="0"/>
    <x v="1"/>
    <s v="CCC-"/>
    <x v="1"/>
    <s v="BRAZIL"/>
    <s v="BR"/>
    <s v="INDUSTRIALS"/>
    <x v="1"/>
    <s v="BUILDING &amp; CONSTRUCTION"/>
    <s v="SECR"/>
    <n v="2.2200000000000002"/>
    <n v="0"/>
    <n v="3.1326348072828101E-4"/>
    <n v="3.1326348072828101E-4"/>
    <n v="0"/>
    <n v="0"/>
    <n v="0"/>
    <n v="2.2149999999999999"/>
    <n v="0"/>
    <n v="3.1255793234826232E-4"/>
    <n v="3.1255793234826232E-4"/>
    <n v="0"/>
    <n v="0"/>
    <n v="0"/>
    <n v="1655"/>
    <n v="0"/>
    <n v="0.23353651378617343"/>
    <n v="0.23353651378617343"/>
    <n v="0"/>
    <n v="0"/>
    <n v="0"/>
    <n v="3665.8249999999998"/>
    <n v="0"/>
    <n v="0.51728337803637414"/>
    <n v="0.51728337803637414"/>
    <n v="0"/>
    <n v="0"/>
    <n v="0"/>
    <n v="19.37"/>
    <n v="0"/>
    <n v="2.7332944241922536E-3"/>
    <n v="2.7332944241922536E-3"/>
    <n v="0"/>
    <n v="0"/>
    <n v="0"/>
    <n v="0.06"/>
    <n v="0"/>
    <n v="8.46658056022381E-6"/>
    <n v="8.46658056022381E-6"/>
    <n v="0"/>
    <n v="0"/>
    <n v="0"/>
    <n v="82"/>
    <n v="0"/>
    <n v="1.1570993432305875E-2"/>
    <n v="1.1570993432305875E-2"/>
    <n v="0"/>
    <n v="0"/>
    <n v="0"/>
  </r>
  <r>
    <x v="0"/>
    <x v="1"/>
    <x v="0"/>
    <x v="0"/>
    <x v="0"/>
    <x v="0"/>
    <x v="0"/>
    <m/>
    <m/>
    <n v="0"/>
    <n v="0"/>
    <x v="2"/>
    <x v="2"/>
    <x v="2"/>
    <n v="5.125"/>
    <d v="2023-10-01T00:00:00"/>
    <n v="4.9232876712328766"/>
    <n v="0.11509999999999999"/>
    <n v="1"/>
    <n v="1"/>
    <n v="2014255"/>
    <n v="1225369"/>
    <n v="2005270"/>
    <n v="1218899"/>
    <n v="980.01400000000001"/>
    <n v="1000"/>
    <n v="1000"/>
    <n v="1000"/>
    <n v="980.01400000000001"/>
    <n v="0"/>
    <n v="4.8871922484253996E-2"/>
    <n v="4.8871922484253996E-2"/>
    <n v="0"/>
    <n v="8.0401575520203078E-2"/>
    <n v="8.0401575520203078E-2"/>
    <x v="0"/>
    <x v="1"/>
    <x v="2"/>
    <s v="BB"/>
    <x v="2"/>
    <s v="IRELAND"/>
    <s v="IE"/>
    <s v="INDUSTRIALS"/>
    <x v="1"/>
    <s v="CHEMICALS"/>
    <s v="SENR"/>
    <n v="4.25"/>
    <n v="0"/>
    <n v="2.077056705580795E-3"/>
    <n v="2.077056705580795E-3"/>
    <n v="0"/>
    <n v="3.4170669596086307E-3"/>
    <n v="3.4170669596086307E-3"/>
    <n v="4.2249999999999996"/>
    <n v="0"/>
    <n v="2.0648387249597314E-3"/>
    <n v="2.0648387249597314E-3"/>
    <n v="0"/>
    <n v="3.3969665657285794E-3"/>
    <n v="3.3969665657285794E-3"/>
    <n v="279"/>
    <n v="0"/>
    <n v="0.13635266373106866"/>
    <n v="0.13635266373106866"/>
    <n v="0"/>
    <n v="0.22432039570136658"/>
    <n v="0.22432039570136658"/>
    <n v="1178.7749999999999"/>
    <n v="0"/>
    <n v="0.576090004263765"/>
    <n v="0.576090004263765"/>
    <n v="0"/>
    <n v="0.94775367183827364"/>
    <n v="0.94775367183827364"/>
    <n v="5.74"/>
    <n v="0"/>
    <n v="2.8052483505961795E-3"/>
    <n v="2.8052483505961795E-3"/>
    <n v="0"/>
    <n v="4.6150504348596568E-3"/>
    <n v="4.6150504348596568E-3"/>
    <n v="0.21"/>
    <n v="0"/>
    <n v="1.0263103721693339E-4"/>
    <n v="1.0263103721693339E-4"/>
    <n v="0"/>
    <n v="1.6884330859242644E-4"/>
    <n v="1.6884330859242644E-4"/>
    <n v="97.38"/>
    <n v="0"/>
    <n v="4.7591478115166543E-2"/>
    <n v="4.7591478115166543E-2"/>
    <n v="0"/>
    <n v="7.829505424157375E-2"/>
    <n v="7.829505424157375E-2"/>
  </r>
  <r>
    <x v="0"/>
    <x v="1"/>
    <x v="0"/>
    <x v="0"/>
    <x v="0"/>
    <x v="0"/>
    <x v="0"/>
    <m/>
    <m/>
    <n v="0"/>
    <n v="0"/>
    <x v="3"/>
    <x v="3"/>
    <x v="3"/>
    <n v="6.125"/>
    <d v="2023-09-14T00:00:00"/>
    <n v="4.8767123287671232"/>
    <n v="0.12330000000000001"/>
    <n v="1"/>
    <n v="1"/>
    <n v="2014255"/>
    <n v="1225369"/>
    <n v="2005270"/>
    <n v="1218899"/>
    <n v="305.48899999999998"/>
    <n v="300"/>
    <n v="300"/>
    <n v="300"/>
    <n v="305.48899999999998"/>
    <n v="0"/>
    <n v="1.523430759947538E-2"/>
    <n v="1.523430759947538E-2"/>
    <n v="0"/>
    <n v="2.5062700026827488E-2"/>
    <n v="2.5062700026827488E-2"/>
    <x v="0"/>
    <x v="1"/>
    <x v="0"/>
    <s v="B+"/>
    <x v="3"/>
    <s v="PUERTO RICO"/>
    <s v="PR"/>
    <s v="FINANCIAL"/>
    <x v="0"/>
    <s v="BANKING"/>
    <s v="SENR"/>
    <n v="4.12"/>
    <n v="0"/>
    <n v="6.2765347309838571E-4"/>
    <n v="6.2765347309838571E-4"/>
    <n v="0"/>
    <n v="1.0325832411052925E-3"/>
    <n v="1.0325832411052925E-3"/>
    <n v="4.0940000000000003"/>
    <n v="0"/>
    <n v="6.2369255312252209E-4"/>
    <n v="6.2369255312252209E-4"/>
    <n v="0"/>
    <n v="1.0260669390983175E-3"/>
    <n v="1.0260669390983175E-3"/>
    <n v="292"/>
    <n v="0"/>
    <n v="4.4484178190468113E-2"/>
    <n v="4.4484178190468113E-2"/>
    <n v="0"/>
    <n v="7.3183084078336264E-2"/>
    <n v="7.3183084078336264E-2"/>
    <n v="1195.4480000000001"/>
    <n v="0"/>
    <n v="0.18211822551177645"/>
    <n v="0.18211822551177645"/>
    <n v="0"/>
    <n v="0.29961154621670871"/>
    <n v="0.29961154621670871"/>
    <n v="5.87"/>
    <n v="0"/>
    <n v="8.9425385608920486E-4"/>
    <n v="8.9425385608920486E-4"/>
    <n v="0"/>
    <n v="1.4711804915747736E-3"/>
    <n v="1.4711804915747736E-3"/>
    <n v="0.19"/>
    <n v="0"/>
    <n v="2.8945184439003222E-5"/>
    <n v="2.8945184439003222E-5"/>
    <n v="0"/>
    <n v="4.7619130050972229E-5"/>
    <n v="4.7619130050972229E-5"/>
    <n v="101.03"/>
    <n v="0"/>
    <n v="1.5391220967749976E-2"/>
    <n v="1.5391220967749976E-2"/>
    <n v="0"/>
    <n v="2.5320845837103811E-2"/>
    <n v="2.5320845837103811E-2"/>
  </r>
  <r>
    <x v="0"/>
    <x v="0"/>
    <x v="0"/>
    <x v="0"/>
    <x v="0"/>
    <x v="0"/>
    <x v="2"/>
    <m/>
    <m/>
    <n v="0"/>
    <n v="0"/>
    <x v="4"/>
    <x v="4"/>
    <x v="4"/>
    <n v="9"/>
    <d v="2021-07-31T00:00:00"/>
    <n v="2.7534246575342465"/>
    <n v="0.24660000000000001"/>
    <n v="1"/>
    <n v="1"/>
    <n v="2014255"/>
    <n v="1225369"/>
    <n v="2005270"/>
    <n v="1218899"/>
    <n v="521.14499999999998"/>
    <n v="430"/>
    <n v="430"/>
    <n v="430"/>
    <n v="521.14499999999998"/>
    <n v="0"/>
    <n v="2.5988769592124747E-2"/>
    <n v="2.5988769592124747E-2"/>
    <n v="0"/>
    <n v="0"/>
    <n v="0"/>
    <x v="0"/>
    <x v="0"/>
    <x v="2"/>
    <s v="BB+"/>
    <x v="4"/>
    <s v="CHINA"/>
    <s v="CN"/>
    <s v="INDUSTRIALS"/>
    <x v="2"/>
    <s v="REALESTATE DEV &amp; MGT"/>
    <s v="SENR"/>
    <n v="2.31"/>
    <n v="0"/>
    <n v="6.003405775780817E-4"/>
    <n v="6.003405775780817E-4"/>
    <n v="0"/>
    <n v="0"/>
    <n v="0"/>
    <n v="2.31"/>
    <n v="0"/>
    <n v="6.003405775780817E-4"/>
    <n v="6.003405775780817E-4"/>
    <n v="0"/>
    <n v="0"/>
    <n v="0"/>
    <n v="785"/>
    <n v="0"/>
    <n v="0.20401184129817929"/>
    <n v="0.20401184129817929"/>
    <n v="0"/>
    <n v="0"/>
    <n v="0"/>
    <n v="1813.3500000000001"/>
    <n v="0"/>
    <n v="0.47126735339879416"/>
    <n v="0.47126735339879416"/>
    <n v="0"/>
    <n v="0"/>
    <n v="0"/>
    <n v="10.68"/>
    <n v="0"/>
    <n v="2.775600592438923E-3"/>
    <n v="2.775600592438923E-3"/>
    <n v="0"/>
    <n v="0"/>
    <n v="0"/>
    <n v="7.0000000000000007E-2"/>
    <n v="0"/>
    <n v="1.8192138714487326E-5"/>
    <n v="1.8192138714487326E-5"/>
    <n v="0"/>
    <n v="0"/>
    <n v="0"/>
    <n v="96.05"/>
    <n v="0"/>
    <n v="2.496221319323582E-2"/>
    <n v="2.496221319323582E-2"/>
    <n v="0"/>
    <n v="0"/>
    <n v="0"/>
  </r>
  <r>
    <x v="0"/>
    <x v="1"/>
    <x v="0"/>
    <x v="0"/>
    <x v="0"/>
    <x v="0"/>
    <x v="0"/>
    <m/>
    <m/>
    <n v="0"/>
    <n v="0"/>
    <x v="5"/>
    <x v="5"/>
    <x v="5"/>
    <n v="5.625"/>
    <d v="2026-10-01T00:00:00"/>
    <n v="7.9260273972602739"/>
    <n v="0.13150000000000001"/>
    <n v="1"/>
    <n v="1"/>
    <n v="2014255"/>
    <n v="1225369"/>
    <n v="2005270"/>
    <n v="1218899"/>
    <n v="1088.5740000000001"/>
    <n v="1100"/>
    <n v="1100"/>
    <n v="1100"/>
    <n v="1088.5740000000001"/>
    <n v="0"/>
    <n v="5.4285657293032863E-2"/>
    <n v="5.4285657293032863E-2"/>
    <n v="0"/>
    <n v="8.9307973835403925E-2"/>
    <n v="8.9307973835403925E-2"/>
    <x v="0"/>
    <x v="1"/>
    <x v="2"/>
    <s v="BB"/>
    <x v="5"/>
    <s v="UNITED STATES"/>
    <s v="US"/>
    <s v="INDUSTRIALS"/>
    <x v="3"/>
    <s v="INTEGRATED ENERGY"/>
    <s v="SENR"/>
    <n v="5.51"/>
    <n v="0"/>
    <n v="2.9911397168461105E-3"/>
    <n v="2.9911397168461105E-3"/>
    <n v="0"/>
    <n v="4.9208693583307562E-3"/>
    <n v="4.9208693583307562E-3"/>
    <n v="4.91"/>
    <n v="0"/>
    <n v="2.6654257730879135E-3"/>
    <n v="2.6654257730879135E-3"/>
    <n v="0"/>
    <n v="4.3850215153183325E-3"/>
    <n v="4.3850215153183325E-3"/>
    <n v="268"/>
    <n v="0"/>
    <n v="0.14548556154532807"/>
    <n v="0.14548556154532807"/>
    <n v="0"/>
    <n v="0.23934536987888252"/>
    <n v="0.23934536987888252"/>
    <n v="1315.88"/>
    <n v="0"/>
    <n v="0.71433410718756085"/>
    <n v="0.71433410718756085"/>
    <n v="0"/>
    <n v="1.1751857661053133"/>
    <n v="1.1751857661053133"/>
    <n v="5.91"/>
    <n v="0"/>
    <n v="3.2082823460182421E-3"/>
    <n v="3.2082823460182421E-3"/>
    <n v="0"/>
    <n v="5.2781012536723716E-3"/>
    <n v="5.2781012536723716E-3"/>
    <n v="-0.1"/>
    <n v="0"/>
    <n v="-5.4285657293032861E-5"/>
    <n v="-5.4285657293032861E-5"/>
    <n v="0"/>
    <n v="-8.9307973835403922E-5"/>
    <n v="-8.9307973835403922E-5"/>
    <n v="98.18"/>
    <n v="0"/>
    <n v="5.3297658330299667E-2"/>
    <n v="5.3297658330299667E-2"/>
    <n v="0"/>
    <n v="8.7682568711599573E-2"/>
    <n v="8.7682568711599573E-2"/>
  </r>
  <r>
    <x v="0"/>
    <x v="0"/>
    <x v="0"/>
    <x v="0"/>
    <x v="0"/>
    <x v="0"/>
    <x v="1"/>
    <m/>
    <m/>
    <n v="0"/>
    <n v="0"/>
    <x v="6"/>
    <x v="6"/>
    <x v="6"/>
    <n v="3.1"/>
    <d v="2019-12-02T00:00:00"/>
    <n v="1.0904109589041096"/>
    <n v="1.9068000000000001"/>
    <n v="1"/>
    <n v="1"/>
    <n v="2014255"/>
    <n v="1225369"/>
    <n v="2005270"/>
    <n v="1218899"/>
    <n v="340.03"/>
    <n v="350"/>
    <n v="350"/>
    <n v="350"/>
    <n v="340.03"/>
    <n v="0"/>
    <n v="1.6956818782508088E-2"/>
    <n v="1.6956818782508088E-2"/>
    <n v="0"/>
    <n v="0"/>
    <n v="0"/>
    <x v="0"/>
    <x v="0"/>
    <x v="2"/>
    <s v="BB+"/>
    <x v="4"/>
    <s v="CHINA"/>
    <s v="CN"/>
    <s v="FINANCIAL"/>
    <x v="4"/>
    <s v="INVESTMENTS &amp; MISC FINANCIAL SERVICES"/>
    <s v="SENR"/>
    <n v="1.02"/>
    <n v="0"/>
    <n v="1.729595515815825E-4"/>
    <n v="1.729595515815825E-4"/>
    <n v="0"/>
    <n v="0"/>
    <n v="0"/>
    <n v="1.024"/>
    <n v="0"/>
    <n v="1.7363782433288283E-4"/>
    <n v="1.7363782433288283E-4"/>
    <n v="0"/>
    <n v="0"/>
    <n v="0"/>
    <n v="444"/>
    <n v="0"/>
    <n v="7.5288275394335913E-2"/>
    <n v="7.5288275394335913E-2"/>
    <n v="0"/>
    <n v="0"/>
    <n v="0"/>
    <n v="454.65600000000001"/>
    <n v="0"/>
    <n v="7.709519400379998E-2"/>
    <n v="7.709519400379998E-2"/>
    <n v="0"/>
    <n v="0"/>
    <n v="0"/>
    <n v="7.12"/>
    <n v="0"/>
    <n v="1.207325497314576E-3"/>
    <n v="1.207325497314576E-3"/>
    <n v="0"/>
    <n v="0"/>
    <n v="0"/>
    <n v="0.02"/>
    <n v="0"/>
    <n v="3.3913637565016176E-6"/>
    <n v="3.3913637565016176E-6"/>
    <n v="0"/>
    <n v="0"/>
    <n v="0"/>
    <n v="95.87"/>
    <n v="0"/>
    <n v="1.6256502166790504E-2"/>
    <n v="1.6256502166790504E-2"/>
    <n v="0"/>
    <n v="0"/>
    <n v="0"/>
  </r>
  <r>
    <x v="0"/>
    <x v="1"/>
    <x v="0"/>
    <x v="0"/>
    <x v="0"/>
    <x v="0"/>
    <x v="0"/>
    <m/>
    <m/>
    <n v="0"/>
    <n v="0"/>
    <x v="7"/>
    <x v="7"/>
    <x v="7"/>
    <n v="8.875"/>
    <d v="2023-10-01T00:00:00"/>
    <n v="4.9232876712328766"/>
    <n v="0.1041"/>
    <n v="1"/>
    <n v="1"/>
    <n v="2014255"/>
    <n v="1225369"/>
    <n v="2005270"/>
    <n v="1218899"/>
    <n v="329.83"/>
    <n v="350"/>
    <n v="350"/>
    <n v="350"/>
    <n v="329.83"/>
    <n v="0"/>
    <n v="1.6448159100769473E-2"/>
    <n v="1.6448159100769473E-2"/>
    <n v="0"/>
    <n v="2.7059666141329181E-2"/>
    <n v="2.7059666141329181E-2"/>
    <x v="0"/>
    <x v="1"/>
    <x v="1"/>
    <s v="CCC"/>
    <x v="5"/>
    <s v="UNITED STATES"/>
    <s v="US"/>
    <s v="INDUSTRIALS"/>
    <x v="5"/>
    <s v="SPECIALTY RETAIL"/>
    <s v="SENR"/>
    <n v="3.8"/>
    <n v="0"/>
    <n v="6.2503004582923998E-4"/>
    <n v="6.2503004582923998E-4"/>
    <n v="0"/>
    <n v="1.0282673133705088E-3"/>
    <n v="1.0282673133705088E-3"/>
    <n v="3.7570000000000001"/>
    <n v="0"/>
    <n v="6.1795733741590916E-4"/>
    <n v="6.1795733741590916E-4"/>
    <n v="0"/>
    <n v="1.0166316569297374E-3"/>
    <n v="1.0166316569297374E-3"/>
    <n v="773"/>
    <n v="0"/>
    <n v="0.12714426984894803"/>
    <n v="0.12714426984894803"/>
    <n v="0"/>
    <n v="0.20917121927247459"/>
    <n v="0.20917121927247459"/>
    <n v="2904.1610000000001"/>
    <n v="0"/>
    <n v="0.47768102182249772"/>
    <n v="0.47768102182249772"/>
    <n v="0"/>
    <n v="0.78585627080668696"/>
    <n v="0.78585627080668696"/>
    <n v="10.67"/>
    <n v="0"/>
    <n v="1.7550185760521028E-3"/>
    <n v="1.7550185760521028E-3"/>
    <n v="0"/>
    <n v="2.8872663772798236E-3"/>
    <n v="2.8872663772798236E-3"/>
    <n v="0.18"/>
    <n v="0"/>
    <n v="2.9606686381385049E-5"/>
    <n v="2.9606686381385049E-5"/>
    <n v="0"/>
    <n v="4.8707399054392523E-5"/>
    <n v="4.8707399054392523E-5"/>
    <n v="93.25"/>
    <n v="0"/>
    <n v="1.5337908361467534E-2"/>
    <n v="1.5337908361467534E-2"/>
    <n v="0"/>
    <n v="2.5233138676789463E-2"/>
    <n v="2.5233138676789463E-2"/>
  </r>
  <r>
    <x v="0"/>
    <x v="0"/>
    <x v="0"/>
    <x v="0"/>
    <x v="0"/>
    <x v="0"/>
    <x v="0"/>
    <m/>
    <m/>
    <n v="0"/>
    <n v="0"/>
    <x v="8"/>
    <x v="8"/>
    <x v="8"/>
    <n v="3"/>
    <d v="2023-09-13T00:00:00"/>
    <n v="4.8739726027397259"/>
    <n v="0.126"/>
    <n v="1"/>
    <n v="1"/>
    <n v="2014255"/>
    <n v="1225369"/>
    <n v="2005270"/>
    <n v="1218899"/>
    <n v="336.56400000000002"/>
    <n v="341.15999999999997"/>
    <n v="300"/>
    <n v="341.15999999999997"/>
    <n v="336.56400000000002"/>
    <n v="0"/>
    <n v="1.6783974227909459E-2"/>
    <n v="1.6783974227909459E-2"/>
    <n v="0"/>
    <n v="0"/>
    <n v="0"/>
    <x v="1"/>
    <x v="1"/>
    <x v="2"/>
    <s v="BB-"/>
    <x v="2"/>
    <s v="SWEDEN"/>
    <s v="SE"/>
    <s v="INDUSTRIALS"/>
    <x v="6"/>
    <s v="SUPPORT-SERVICES"/>
    <s v="SENR"/>
    <n v="4.5199999999999996"/>
    <n v="0"/>
    <n v="7.5863563510150743E-4"/>
    <n v="7.5863563510150743E-4"/>
    <n v="0"/>
    <n v="0"/>
    <n v="0"/>
    <n v="4.49"/>
    <n v="0"/>
    <n v="7.5360044283313474E-4"/>
    <n v="7.5360044283313474E-4"/>
    <n v="0"/>
    <n v="0"/>
    <n v="0"/>
    <n v="364"/>
    <n v="0"/>
    <n v="6.1093666189590431E-2"/>
    <n v="6.1093666189590431E-2"/>
    <n v="0"/>
    <n v="0"/>
    <n v="0"/>
    <n v="1634.3600000000001"/>
    <n v="0"/>
    <n v="0.27431056119126107"/>
    <n v="0.27431056119126107"/>
    <n v="0"/>
    <n v="0"/>
    <n v="0"/>
    <n v="3.4"/>
    <n v="0"/>
    <n v="5.7065512374892158E-4"/>
    <n v="5.7065512374892158E-4"/>
    <n v="0"/>
    <n v="0"/>
    <n v="0"/>
    <n v="0.23"/>
    <n v="0"/>
    <n v="3.8603140724191756E-5"/>
    <n v="3.8603140724191756E-5"/>
    <n v="0"/>
    <n v="0"/>
    <n v="0"/>
    <n v="98.1"/>
    <n v="0"/>
    <n v="1.6465078717579178E-2"/>
    <n v="1.6465078717579178E-2"/>
    <n v="0"/>
    <n v="0"/>
    <n v="0"/>
  </r>
  <r>
    <x v="0"/>
    <x v="0"/>
    <x v="0"/>
    <x v="0"/>
    <x v="0"/>
    <x v="0"/>
    <x v="0"/>
    <m/>
    <m/>
    <n v="0"/>
    <n v="0"/>
    <x v="9"/>
    <x v="9"/>
    <x v="9"/>
    <n v="7.5"/>
    <d v="2024-03-15T00:00:00"/>
    <n v="5.3780821917808215"/>
    <n v="9.3200000000000005E-2"/>
    <n v="1"/>
    <n v="1"/>
    <n v="2014255"/>
    <n v="1225369"/>
    <n v="2005270"/>
    <n v="1218899"/>
    <n v="196.56399999999999"/>
    <n v="191.44499999999999"/>
    <n v="150"/>
    <n v="191.44499999999999"/>
    <n v="196.56399999999999"/>
    <n v="0"/>
    <n v="9.8023707530656701E-3"/>
    <n v="9.8023707530656701E-3"/>
    <n v="0"/>
    <n v="0"/>
    <n v="0"/>
    <x v="2"/>
    <x v="1"/>
    <x v="0"/>
    <s v="B"/>
    <x v="2"/>
    <s v="UNITED KINGDOM"/>
    <s v="GB"/>
    <s v="INDUSTRIALS"/>
    <x v="5"/>
    <s v="RESTAURANTS"/>
    <s v="SENR"/>
    <n v="3.84"/>
    <n v="0"/>
    <n v="3.764110369177217E-4"/>
    <n v="3.764110369177217E-4"/>
    <n v="0"/>
    <n v="0"/>
    <n v="0"/>
    <n v="3.653"/>
    <n v="0"/>
    <n v="3.5808060360948893E-4"/>
    <n v="3.5808060360948893E-4"/>
    <n v="0"/>
    <n v="0"/>
    <n v="0"/>
    <n v="603"/>
    <n v="0"/>
    <n v="5.9108295640985985E-2"/>
    <n v="5.9108295640985985E-2"/>
    <n v="0"/>
    <n v="0"/>
    <n v="0"/>
    <n v="2202.759"/>
    <n v="0"/>
    <n v="0.21592260397652183"/>
    <n v="0.21592260397652183"/>
    <n v="0"/>
    <n v="0"/>
    <n v="0"/>
    <n v="7.03"/>
    <n v="0"/>
    <n v="6.8910666394051659E-4"/>
    <n v="6.8910666394051659E-4"/>
    <n v="0"/>
    <n v="0"/>
    <n v="0"/>
    <n v="-0.17"/>
    <n v="0"/>
    <n v="-1.6664030280211639E-5"/>
    <n v="-1.6664030280211639E-5"/>
    <n v="0"/>
    <n v="0"/>
    <n v="0"/>
    <n v="101.56"/>
    <n v="0"/>
    <n v="9.9552877368134941E-3"/>
    <n v="9.9552877368134941E-3"/>
    <n v="0"/>
    <n v="0"/>
    <n v="0"/>
  </r>
  <r>
    <x v="0"/>
    <x v="1"/>
    <x v="0"/>
    <x v="0"/>
    <x v="0"/>
    <x v="0"/>
    <x v="0"/>
    <m/>
    <m/>
    <n v="0"/>
    <n v="0"/>
    <x v="10"/>
    <x v="10"/>
    <x v="10"/>
    <n v="8.5"/>
    <d v="2025-09-15T00:00:00"/>
    <n v="6.882191780821918"/>
    <n v="0.1096"/>
    <n v="1"/>
    <n v="1"/>
    <n v="2014255"/>
    <n v="1225369"/>
    <n v="2005270"/>
    <n v="1218899"/>
    <n v="358.09399999999999"/>
    <n v="375"/>
    <n v="375"/>
    <n v="375"/>
    <n v="358.09399999999999"/>
    <n v="0"/>
    <n v="1.7857645105147934E-2"/>
    <n v="1.7857645105147934E-2"/>
    <n v="0"/>
    <n v="2.9378480087357526E-2"/>
    <n v="2.9378480087357526E-2"/>
    <x v="0"/>
    <x v="1"/>
    <x v="0"/>
    <s v="B-"/>
    <x v="5"/>
    <s v="UNITED STATES"/>
    <s v="US"/>
    <s v="FINANCIAL"/>
    <x v="4"/>
    <s v="CONS/COMM/LEASE FINANCING"/>
    <s v="SENR"/>
    <n v="4.8499999999999996"/>
    <n v="0"/>
    <n v="8.6609578759967482E-4"/>
    <n v="8.6609578759967482E-4"/>
    <n v="0"/>
    <n v="1.42485628423684E-3"/>
    <n v="1.42485628423684E-3"/>
    <n v="4.6310000000000002"/>
    <n v="0"/>
    <n v="8.2698754481940091E-4"/>
    <n v="8.2698754481940091E-4"/>
    <n v="0"/>
    <n v="1.360517412845527E-3"/>
    <n v="1.360517412845527E-3"/>
    <n v="658"/>
    <n v="0"/>
    <n v="0.11750330479187342"/>
    <n v="0.11750330479187342"/>
    <n v="0"/>
    <n v="0.1933103989748125"/>
    <n v="0.1933103989748125"/>
    <n v="3047.1980000000003"/>
    <n v="0"/>
    <n v="0.5441578044911658"/>
    <n v="0.5441578044911658"/>
    <n v="0"/>
    <n v="0.8952204576523568"/>
    <n v="0.8952204576523568"/>
    <n v="9.61"/>
    <n v="0"/>
    <n v="1.7161196946047165E-3"/>
    <n v="1.7161196946047165E-3"/>
    <n v="0"/>
    <n v="2.8232719363950579E-3"/>
    <n v="2.8232719363950579E-3"/>
    <n v="0.17"/>
    <n v="0"/>
    <n v="3.0357996678751491E-5"/>
    <n v="3.0357996678751491E-5"/>
    <n v="0"/>
    <n v="4.9943416148507797E-5"/>
    <n v="4.9943416148507797E-5"/>
    <n v="94.5"/>
    <n v="0"/>
    <n v="1.6875474624364797E-2"/>
    <n v="1.6875474624364797E-2"/>
    <n v="0"/>
    <n v="2.7762663682552861E-2"/>
    <n v="2.7762663682552861E-2"/>
  </r>
  <r>
    <x v="0"/>
    <x v="1"/>
    <x v="0"/>
    <x v="0"/>
    <x v="0"/>
    <x v="0"/>
    <x v="0"/>
    <m/>
    <m/>
    <n v="0"/>
    <n v="0"/>
    <x v="11"/>
    <x v="11"/>
    <x v="11"/>
    <n v="6"/>
    <d v="2026-09-15T00:00:00"/>
    <n v="7.882191780821918"/>
    <n v="0.10680000000000001"/>
    <n v="1"/>
    <n v="1"/>
    <n v="2014255"/>
    <n v="1225369"/>
    <n v="2005270"/>
    <n v="1218899"/>
    <n v="586.66999999999996"/>
    <n v="600"/>
    <n v="600"/>
    <n v="600"/>
    <n v="586.66999999999996"/>
    <n v="0"/>
    <n v="2.9256409361332888E-2"/>
    <n v="2.9256409361332888E-2"/>
    <n v="0"/>
    <n v="4.8131141300468701E-2"/>
    <n v="4.8131141300468701E-2"/>
    <x v="0"/>
    <x v="1"/>
    <x v="0"/>
    <s v="B"/>
    <x v="5"/>
    <s v="UNITED STATES"/>
    <s v="US"/>
    <s v="INDUSTRIALS"/>
    <x v="7"/>
    <s v="GAMING"/>
    <s v="SENR"/>
    <n v="5.75"/>
    <n v="0"/>
    <n v="1.6822435382766411E-3"/>
    <n v="1.6822435382766411E-3"/>
    <n v="0"/>
    <n v="2.76754062477695E-3"/>
    <n v="2.76754062477695E-3"/>
    <n v="5.3550000000000004"/>
    <n v="0"/>
    <n v="1.5666807212993763E-3"/>
    <n v="1.5666807212993763E-3"/>
    <n v="0"/>
    <n v="2.577422616640099E-3"/>
    <n v="2.577422616640099E-3"/>
    <n v="335"/>
    <n v="0"/>
    <n v="9.8008971360465172E-2"/>
    <n v="9.8008971360465172E-2"/>
    <n v="0"/>
    <n v="0.16123932335657015"/>
    <n v="0.16123932335657015"/>
    <n v="1793.9250000000002"/>
    <n v="0"/>
    <n v="0.52483804163529102"/>
    <n v="0.52483804163529102"/>
    <n v="0"/>
    <n v="0.86343657657443318"/>
    <n v="0.86343657657443318"/>
    <n v="6.48"/>
    <n v="0"/>
    <n v="1.8958153266143713E-3"/>
    <n v="1.8958153266143713E-3"/>
    <n v="0"/>
    <n v="3.1188979562703717E-3"/>
    <n v="3.1188979562703717E-3"/>
    <n v="0.16"/>
    <n v="0"/>
    <n v="4.6810254978132623E-5"/>
    <n v="4.6810254978132623E-5"/>
    <n v="0"/>
    <n v="7.7009826080749914E-5"/>
    <n v="7.7009826080749914E-5"/>
    <n v="97.1"/>
    <n v="0"/>
    <n v="2.8407973489854233E-2"/>
    <n v="2.8407973489854233E-2"/>
    <n v="0"/>
    <n v="4.6735338202755106E-2"/>
    <n v="4.6735338202755106E-2"/>
  </r>
  <r>
    <x v="0"/>
    <x v="1"/>
    <x v="0"/>
    <x v="0"/>
    <x v="0"/>
    <x v="0"/>
    <x v="0"/>
    <m/>
    <m/>
    <n v="0"/>
    <n v="0"/>
    <x v="12"/>
    <x v="12"/>
    <x v="12"/>
    <n v="6.5"/>
    <d v="2025-10-01T00:00:00"/>
    <n v="6.9260273972602739"/>
    <n v="0.1123"/>
    <n v="1"/>
    <n v="1"/>
    <n v="2014255"/>
    <n v="1225369"/>
    <n v="2005270"/>
    <n v="1218899"/>
    <n v="299.32900000000001"/>
    <n v="300"/>
    <n v="300"/>
    <n v="300"/>
    <n v="299.32900000000001"/>
    <n v="0"/>
    <n v="1.4927117046582256E-2"/>
    <n v="1.4927117046582256E-2"/>
    <n v="0"/>
    <n v="2.4557325914616391E-2"/>
    <n v="2.4557325914616391E-2"/>
    <x v="0"/>
    <x v="1"/>
    <x v="0"/>
    <s v="B+"/>
    <x v="5"/>
    <s v="UNITED STATES"/>
    <s v="US"/>
    <s v="FINANCIAL"/>
    <x v="4"/>
    <s v="CONS/COMM/LEASE FINANCING"/>
    <s v="SENR"/>
    <n v="4.97"/>
    <n v="0"/>
    <n v="7.4187771721513803E-4"/>
    <n v="7.4187771721513803E-4"/>
    <n v="0"/>
    <n v="1.2204990979564345E-3"/>
    <n v="1.2204990979564345E-3"/>
    <n v="4.5810000000000004"/>
    <n v="0"/>
    <n v="6.8381123190393322E-4"/>
    <n v="6.8381123190393322E-4"/>
    <n v="0"/>
    <n v="1.1249711001485769E-3"/>
    <n v="1.1249711001485769E-3"/>
    <n v="352"/>
    <n v="0"/>
    <n v="5.2543452003969537E-2"/>
    <n v="5.2543452003969537E-2"/>
    <n v="0"/>
    <n v="8.6441787219449701E-2"/>
    <n v="8.6441787219449701E-2"/>
    <n v="1612.5120000000002"/>
    <n v="0"/>
    <n v="0.2407015536301845"/>
    <n v="0.2407015536301845"/>
    <n v="0"/>
    <n v="0.39598982725229909"/>
    <n v="0.39598982725229909"/>
    <n v="6.68"/>
    <n v="0"/>
    <n v="9.9713141871169472E-4"/>
    <n v="9.9713141871169472E-4"/>
    <n v="0"/>
    <n v="1.6404293710963749E-3"/>
    <n v="1.6404293710963749E-3"/>
    <n v="0.01"/>
    <n v="0"/>
    <n v="1.4927117046582255E-6"/>
    <n v="1.4927117046582255E-6"/>
    <n v="0"/>
    <n v="2.4557325914616391E-6"/>
    <n v="2.4557325914616391E-6"/>
    <n v="99"/>
    <n v="0"/>
    <n v="1.4777845876116432E-2"/>
    <n v="1.4777845876116432E-2"/>
    <n v="0"/>
    <n v="2.4311752655470226E-2"/>
    <n v="2.4311752655470226E-2"/>
  </r>
  <r>
    <x v="0"/>
    <x v="0"/>
    <x v="0"/>
    <x v="0"/>
    <x v="0"/>
    <x v="0"/>
    <x v="0"/>
    <m/>
    <m/>
    <n v="0"/>
    <n v="0"/>
    <x v="13"/>
    <x v="13"/>
    <x v="13"/>
    <n v="6.5"/>
    <d v="2020-09-12T00:00:00"/>
    <n v="1.8712328767123287"/>
    <n v="0.1288"/>
    <n v="1"/>
    <n v="1"/>
    <n v="2014255"/>
    <n v="1225369"/>
    <n v="2005270"/>
    <n v="1218899"/>
    <n v="295.18099999999998"/>
    <n v="300"/>
    <n v="300"/>
    <n v="300"/>
    <n v="295.18099999999998"/>
    <n v="0"/>
    <n v="1.4720262109341884E-2"/>
    <n v="1.4720262109341884E-2"/>
    <n v="0"/>
    <n v="0"/>
    <n v="0"/>
    <x v="0"/>
    <x v="0"/>
    <x v="2"/>
    <s v="BB-"/>
    <x v="4"/>
    <s v="CHINA"/>
    <s v="CN"/>
    <s v="INDUSTRIALS"/>
    <x v="2"/>
    <s v="REALESTATE DEV &amp; MGT"/>
    <s v="SENR"/>
    <n v="1.7"/>
    <n v="0"/>
    <n v="2.5024445585881201E-4"/>
    <n v="2.5024445585881201E-4"/>
    <n v="0"/>
    <n v="0"/>
    <n v="0"/>
    <n v="1.702"/>
    <n v="0"/>
    <n v="2.5053886110099885E-4"/>
    <n v="2.5053886110099885E-4"/>
    <n v="0"/>
    <n v="0"/>
    <n v="0"/>
    <n v="519"/>
    <n v="0"/>
    <n v="7.6398160347484381E-2"/>
    <n v="7.6398160347484381E-2"/>
    <n v="0"/>
    <n v="0"/>
    <n v="0"/>
    <n v="883.33799999999997"/>
    <n v="0"/>
    <n v="0.1300296689114184"/>
    <n v="0.1300296689114184"/>
    <n v="0"/>
    <n v="0"/>
    <n v="0"/>
    <n v="7.96"/>
    <n v="0"/>
    <n v="1.171732863903614E-3"/>
    <n v="1.171732863903614E-3"/>
    <n v="0"/>
    <n v="0"/>
    <n v="0"/>
    <n v="0.04"/>
    <n v="0"/>
    <n v="5.8881048437367538E-6"/>
    <n v="5.8881048437367538E-6"/>
    <n v="0"/>
    <n v="0"/>
    <n v="0"/>
    <n v="97.51"/>
    <n v="0"/>
    <n v="1.435372758281927E-2"/>
    <n v="1.435372758281927E-2"/>
    <n v="0"/>
    <n v="0"/>
    <n v="0"/>
  </r>
  <r>
    <x v="0"/>
    <x v="1"/>
    <x v="0"/>
    <x v="0"/>
    <x v="0"/>
    <x v="0"/>
    <x v="0"/>
    <m/>
    <m/>
    <n v="0"/>
    <n v="0"/>
    <x v="14"/>
    <x v="14"/>
    <x v="14"/>
    <n v="6.25"/>
    <d v="2027-01-15T00:00:00"/>
    <n v="8.2164383561643834"/>
    <n v="9.0399999999999994E-2"/>
    <n v="1"/>
    <n v="1"/>
    <n v="2014255"/>
    <n v="1225369"/>
    <n v="2005270"/>
    <n v="1218899"/>
    <n v="738.62"/>
    <n v="750"/>
    <n v="750"/>
    <n v="750"/>
    <n v="738.62"/>
    <n v="0"/>
    <n v="3.6833942561350835E-2"/>
    <n v="3.6833942561350835E-2"/>
    <n v="0"/>
    <n v="6.0597309539182499E-2"/>
    <n v="6.0597309539182499E-2"/>
    <x v="0"/>
    <x v="1"/>
    <x v="2"/>
    <s v="BB"/>
    <x v="5"/>
    <s v="UNITED STATES"/>
    <s v="US"/>
    <s v="INDUSTRIALS"/>
    <x v="7"/>
    <s v="GAMING"/>
    <s v="SECR"/>
    <n v="6.21"/>
    <n v="0"/>
    <n v="2.2873878330598868E-3"/>
    <n v="2.2873878330598868E-3"/>
    <n v="0"/>
    <n v="3.7630929223832332E-3"/>
    <n v="3.7630929223832332E-3"/>
    <n v="6.109"/>
    <n v="0"/>
    <n v="2.2501855510729226E-3"/>
    <n v="2.2501855510729226E-3"/>
    <n v="0"/>
    <n v="3.7018896397486589E-3"/>
    <n v="3.7018896397486589E-3"/>
    <n v="354"/>
    <n v="0"/>
    <n v="0.13039215666718196"/>
    <n v="0.13039215666718196"/>
    <n v="0"/>
    <n v="0.21451447576870603"/>
    <n v="0.21451447576870603"/>
    <n v="2162.5859999999998"/>
    <n v="0"/>
    <n v="0.7965656850798144"/>
    <n v="0.7965656850798144"/>
    <n v="0"/>
    <n v="1.310468932471025"/>
    <n v="1.310468932471025"/>
    <n v="6.59"/>
    <n v="0"/>
    <n v="2.4273568147930198E-3"/>
    <n v="2.4273568147930198E-3"/>
    <n v="0"/>
    <n v="3.9933626986321264E-3"/>
    <n v="3.9933626986321264E-3"/>
    <n v="0.44"/>
    <n v="0"/>
    <n v="1.6206934726994366E-4"/>
    <n v="1.6206934726994366E-4"/>
    <n v="0"/>
    <n v="2.6662816197240297E-4"/>
    <n v="2.6662816197240297E-4"/>
    <n v="97.88"/>
    <n v="0"/>
    <n v="3.6053062979050192E-2"/>
    <n v="3.6053062979050192E-2"/>
    <n v="0"/>
    <n v="5.9312646576951823E-2"/>
    <n v="5.9312646576951823E-2"/>
  </r>
  <r>
    <x v="0"/>
    <x v="1"/>
    <x v="0"/>
    <x v="0"/>
    <x v="0"/>
    <x v="0"/>
    <x v="0"/>
    <m/>
    <m/>
    <n v="0"/>
    <n v="0"/>
    <x v="15"/>
    <x v="15"/>
    <x v="15"/>
    <n v="8.5"/>
    <d v="2024-10-15T00:00:00"/>
    <n v="5.9643835616438352"/>
    <n v="0.1096"/>
    <n v="1"/>
    <n v="1"/>
    <n v="2014255"/>
    <n v="1225369"/>
    <n v="2005270"/>
    <n v="1218899"/>
    <n v="2942.3789999999999"/>
    <n v="2250"/>
    <n v="2250"/>
    <n v="2250"/>
    <n v="2942.3789999999999"/>
    <n v="0"/>
    <n v="0.14673231036219561"/>
    <n v="0.14673231036219561"/>
    <n v="0"/>
    <n v="0.24139645696649187"/>
    <n v="0.24139645696649187"/>
    <x v="0"/>
    <x v="1"/>
    <x v="1"/>
    <s v="CCC"/>
    <x v="5"/>
    <s v="UNITED STATES"/>
    <s v="US"/>
    <s v="INDUSTRIALS"/>
    <x v="8"/>
    <s v="TELECOM - SATELLITE"/>
    <s v="SENR"/>
    <n v="4.3600000000000003"/>
    <n v="0"/>
    <n v="6.3975287317917292E-3"/>
    <n v="6.3975287317917292E-3"/>
    <n v="0"/>
    <n v="1.0524885523739046E-2"/>
    <n v="1.0524885523739046E-2"/>
    <n v="4.218"/>
    <n v="0"/>
    <n v="6.1891688510774109E-3"/>
    <n v="6.1891688510774109E-3"/>
    <n v="0"/>
    <n v="1.0182102554846627E-2"/>
    <n v="1.0182102554846627E-2"/>
    <n v="573"/>
    <n v="0"/>
    <n v="0.84077613837538079"/>
    <n v="0.84077613837538079"/>
    <n v="0"/>
    <n v="1.3832016984179984"/>
    <n v="1.3832016984179984"/>
    <n v="2416.9139999999998"/>
    <n v="0"/>
    <n v="3.546393751667356"/>
    <n v="3.546393751667356"/>
    <n v="0"/>
    <n v="5.8343447639271169"/>
    <n v="5.8343447639271169"/>
    <n v="8.77"/>
    <n v="0"/>
    <n v="1.2868423618764554E-2"/>
    <n v="1.2868423618764554E-2"/>
    <n v="0"/>
    <n v="2.1170469275961338E-2"/>
    <n v="2.1170469275961338E-2"/>
    <n v="0.12"/>
    <n v="0"/>
    <n v="1.7607877243463473E-4"/>
    <n v="1.7607877243463473E-4"/>
    <n v="0"/>
    <n v="2.8967574835979024E-4"/>
    <n v="2.8967574835979024E-4"/>
    <n v="98.75"/>
    <n v="0"/>
    <n v="0.14489815648266816"/>
    <n v="0.14489815648266816"/>
    <n v="0"/>
    <n v="0.23837900125441072"/>
    <n v="0.23837900125441072"/>
  </r>
  <r>
    <x v="0"/>
    <x v="0"/>
    <x v="0"/>
    <x v="0"/>
    <x v="0"/>
    <x v="0"/>
    <x v="0"/>
    <m/>
    <m/>
    <n v="0"/>
    <n v="0"/>
    <x v="16"/>
    <x v="16"/>
    <x v="16"/>
    <n v="3.25"/>
    <d v="2023-09-13T00:00:00"/>
    <n v="4.8739726027397259"/>
    <n v="0.126"/>
    <n v="1"/>
    <n v="1"/>
    <n v="2014255"/>
    <n v="1225369"/>
    <n v="2005270"/>
    <n v="1218899"/>
    <n v="341.108"/>
    <n v="300"/>
    <n v="300"/>
    <n v="300"/>
    <n v="341.108"/>
    <n v="0"/>
    <n v="1.701057712926439E-2"/>
    <n v="1.701057712926439E-2"/>
    <n v="0"/>
    <n v="0"/>
    <n v="0"/>
    <x v="0"/>
    <x v="0"/>
    <x v="2"/>
    <s v="BB+"/>
    <x v="2"/>
    <s v="LITHUANIA"/>
    <s v="LT"/>
    <s v="INDUSTRIALS"/>
    <x v="5"/>
    <s v="SPECIALTY RETAIL"/>
    <s v="SENR"/>
    <n v="4.49"/>
    <n v="0"/>
    <n v="7.6377491310397107E-4"/>
    <n v="7.6377491310397107E-4"/>
    <n v="0"/>
    <n v="0"/>
    <n v="0"/>
    <n v="4.4829999999999997"/>
    <n v="0"/>
    <n v="7.6258417270492248E-4"/>
    <n v="7.6258417270492248E-4"/>
    <n v="0"/>
    <n v="0"/>
    <n v="0"/>
    <n v="41"/>
    <n v="0"/>
    <n v="6.9743366229983996E-3"/>
    <n v="6.9743366229983996E-3"/>
    <n v="0"/>
    <n v="0"/>
    <n v="0"/>
    <n v="183.803"/>
    <n v="0"/>
    <n v="3.1265951080901827E-2"/>
    <n v="3.1265951080901827E-2"/>
    <n v="0"/>
    <n v="0"/>
    <n v="0"/>
    <n v="3.36"/>
    <n v="0"/>
    <n v="5.7155539154328343E-4"/>
    <n v="5.7155539154328343E-4"/>
    <n v="0"/>
    <n v="0"/>
    <n v="0"/>
    <n v="0.23"/>
    <n v="0"/>
    <n v="3.9124327397308097E-5"/>
    <n v="3.9124327397308097E-5"/>
    <n v="0"/>
    <n v="0"/>
    <n v="0"/>
    <n v="99.39"/>
    <n v="0"/>
    <n v="1.6906812608775877E-2"/>
    <n v="1.6906812608775877E-2"/>
    <n v="0"/>
    <n v="0"/>
    <n v="0"/>
  </r>
  <r>
    <x v="0"/>
    <x v="1"/>
    <x v="0"/>
    <x v="0"/>
    <x v="0"/>
    <x v="0"/>
    <x v="1"/>
    <m/>
    <m/>
    <n v="0"/>
    <n v="0"/>
    <x v="17"/>
    <x v="17"/>
    <x v="17"/>
    <n v="8.5"/>
    <d v="2023-05-15T00:00:00"/>
    <n v="4.5424657534246577"/>
    <n v="0.45750000000000002"/>
    <n v="1"/>
    <n v="1"/>
    <n v="2014255"/>
    <n v="1225369"/>
    <n v="2005270"/>
    <n v="1218899"/>
    <n v="331.75900000000001"/>
    <n v="321"/>
    <n v="321"/>
    <n v="321"/>
    <n v="331.75900000000001"/>
    <n v="0"/>
    <n v="1.6544355622933569E-2"/>
    <n v="1.6544355622933569E-2"/>
    <n v="0"/>
    <n v="2.7217923716403081E-2"/>
    <n v="2.7217923716403081E-2"/>
    <x v="0"/>
    <x v="1"/>
    <x v="0"/>
    <s v="B-"/>
    <x v="5"/>
    <s v="UNITED STATES"/>
    <s v="US"/>
    <s v="INDUSTRIALS"/>
    <x v="3"/>
    <s v="ENERGY - EXPLORATION &amp; PRODUCTION"/>
    <s v="SECR"/>
    <n v="3.17"/>
    <n v="0"/>
    <n v="5.2445607324699416E-4"/>
    <n v="5.2445607324699416E-4"/>
    <n v="0"/>
    <n v="8.6280818180997762E-4"/>
    <n v="8.6280818180997762E-4"/>
    <n v="2.9430000000000001"/>
    <n v="0"/>
    <n v="4.8690038598293492E-4"/>
    <n v="4.8690038598293492E-4"/>
    <n v="0"/>
    <n v="8.0102349497374276E-4"/>
    <n v="8.0102349497374276E-4"/>
    <n v="450"/>
    <n v="0"/>
    <n v="7.4449600303201052E-2"/>
    <n v="7.4449600303201052E-2"/>
    <n v="0"/>
    <n v="0.12248065672381386"/>
    <n v="0.12248065672381386"/>
    <n v="1324.3500000000001"/>
    <n v="0"/>
    <n v="0.21910517369232074"/>
    <n v="0.21910517369232074"/>
    <n v="0"/>
    <n v="0.36046057273818427"/>
    <n v="0.36046057273818427"/>
    <n v="8.65"/>
    <n v="0"/>
    <n v="1.4310867613837538E-3"/>
    <n v="1.4310867613837538E-3"/>
    <n v="0"/>
    <n v="2.3543504014688667E-3"/>
    <n v="2.3543504014688667E-3"/>
    <n v="-0.21"/>
    <n v="0"/>
    <n v="-3.4743146808160493E-5"/>
    <n v="-3.4743146808160493E-5"/>
    <n v="0"/>
    <n v="-5.7157639804446472E-5"/>
    <n v="-5.7157639804446472E-5"/>
    <n v="103.38"/>
    <n v="0"/>
    <n v="1.7103554842988724E-2"/>
    <n v="1.7103554842988724E-2"/>
    <n v="0"/>
    <n v="2.8137889538017505E-2"/>
    <n v="2.8137889538017505E-2"/>
  </r>
  <r>
    <x v="0"/>
    <x v="1"/>
    <x v="0"/>
    <x v="0"/>
    <x v="0"/>
    <x v="0"/>
    <x v="0"/>
    <m/>
    <m/>
    <n v="0"/>
    <n v="0"/>
    <x v="18"/>
    <x v="18"/>
    <x v="18"/>
    <n v="6.875"/>
    <d v="2026-10-01T00:00:00"/>
    <n v="7.9260273972602739"/>
    <n v="9.3200000000000005E-2"/>
    <n v="1"/>
    <n v="1"/>
    <n v="2014255"/>
    <n v="1225369"/>
    <n v="2005270"/>
    <n v="1218899"/>
    <n v="357.709"/>
    <n v="350"/>
    <n v="350"/>
    <n v="350"/>
    <n v="357.709"/>
    <n v="0"/>
    <n v="1.7838445695592113E-2"/>
    <n v="1.7838445695592113E-2"/>
    <n v="0"/>
    <n v="2.934689420534433E-2"/>
    <n v="2.934689420534433E-2"/>
    <x v="0"/>
    <x v="1"/>
    <x v="0"/>
    <s v="B"/>
    <x v="5"/>
    <s v="UNITED STATES"/>
    <s v="US"/>
    <s v="INDUSTRIALS"/>
    <x v="1"/>
    <s v="FORESTRY/PAPER"/>
    <s v="SENR"/>
    <n v="5.36"/>
    <n v="0"/>
    <n v="9.5614068928373726E-4"/>
    <n v="9.5614068928373726E-4"/>
    <n v="0"/>
    <n v="1.5729935294064561E-3"/>
    <n v="1.5729935294064561E-3"/>
    <n v="4.8330000000000002"/>
    <n v="0"/>
    <n v="8.6213208046796675E-4"/>
    <n v="8.6213208046796675E-4"/>
    <n v="0"/>
    <n v="1.4183353969442916E-3"/>
    <n v="1.4183353969442916E-3"/>
    <n v="338"/>
    <n v="0"/>
    <n v="6.0293946451101338E-2"/>
    <n v="6.0293946451101338E-2"/>
    <n v="0"/>
    <n v="9.9192502414063841E-2"/>
    <n v="9.9192502414063841E-2"/>
    <n v="1633.5540000000001"/>
    <n v="0"/>
    <n v="0.29140064319817277"/>
    <n v="0.29140064319817277"/>
    <n v="0"/>
    <n v="0.47939736416717055"/>
    <n v="0.47939736416717055"/>
    <n v="6.56"/>
    <n v="0"/>
    <n v="1.1702020376308424E-3"/>
    <n v="1.1702020376308424E-3"/>
    <n v="0"/>
    <n v="1.9251562598705879E-3"/>
    <n v="1.9251562598705879E-3"/>
    <n v="-0.04"/>
    <n v="0"/>
    <n v="-7.1353782782368445E-6"/>
    <n v="-7.1353782782368445E-6"/>
    <n v="0"/>
    <n v="-1.1738757682137732E-5"/>
    <n v="-1.1738757682137732E-5"/>
    <n v="101.51"/>
    <n v="0"/>
    <n v="1.8107806225595553E-2"/>
    <n v="1.8107806225595553E-2"/>
    <n v="0"/>
    <n v="2.9790032307845032E-2"/>
    <n v="2.9790032307845032E-2"/>
  </r>
  <r>
    <x v="0"/>
    <x v="1"/>
    <x v="0"/>
    <x v="0"/>
    <x v="0"/>
    <x v="0"/>
    <x v="0"/>
    <m/>
    <m/>
    <n v="0"/>
    <n v="0"/>
    <x v="19"/>
    <x v="19"/>
    <x v="19"/>
    <n v="4.75"/>
    <d v="2023-10-01T00:00:00"/>
    <n v="4.9232876712328766"/>
    <n v="9.0399999999999994E-2"/>
    <n v="1"/>
    <n v="1"/>
    <n v="2014255"/>
    <n v="1225369"/>
    <n v="2005270"/>
    <n v="1218899"/>
    <n v="497.93400000000003"/>
    <n v="500"/>
    <n v="500"/>
    <n v="500"/>
    <n v="497.93400000000003"/>
    <n v="0"/>
    <n v="2.4831269604591904E-2"/>
    <n v="2.4831269604591904E-2"/>
    <n v="0"/>
    <n v="4.0851128764565398E-2"/>
    <n v="4.0851128764565398E-2"/>
    <x v="0"/>
    <x v="1"/>
    <x v="2"/>
    <s v="BB+"/>
    <x v="5"/>
    <s v="UNITED STATES"/>
    <s v="US"/>
    <s v="INDUSTRIALS"/>
    <x v="3"/>
    <s v="GAS DISTRIBUTION"/>
    <s v="SENR"/>
    <n v="3.99"/>
    <n v="0"/>
    <n v="9.9076765722321686E-4"/>
    <n v="9.9076765722321686E-4"/>
    <n v="0"/>
    <n v="1.6299600377061593E-3"/>
    <n v="1.6299600377061593E-3"/>
    <n v="3.7290000000000001"/>
    <n v="0"/>
    <n v="9.2595804355523207E-4"/>
    <n v="9.2595804355523207E-4"/>
    <n v="0"/>
    <n v="1.5233385916306437E-3"/>
    <n v="1.5233385916306437E-3"/>
    <n v="189"/>
    <n v="0"/>
    <n v="4.6931099552678698E-2"/>
    <n v="4.6931099552678698E-2"/>
    <n v="0"/>
    <n v="7.7208633365028603E-2"/>
    <n v="7.7208633365028603E-2"/>
    <n v="704.78100000000006"/>
    <n v="0"/>
    <n v="0.17500607023193887"/>
    <n v="0.17500607023193887"/>
    <n v="0"/>
    <n v="0.28791099381819169"/>
    <n v="0.28791099381819169"/>
    <n v="4.95"/>
    <n v="0"/>
    <n v="1.2291478454272992E-3"/>
    <n v="1.2291478454272992E-3"/>
    <n v="0"/>
    <n v="2.0221308738459873E-3"/>
    <n v="2.0221308738459873E-3"/>
    <n v="-7.0000000000000007E-2"/>
    <n v="0"/>
    <n v="-1.7381888723214333E-5"/>
    <n v="-1.7381888723214333E-5"/>
    <n v="0"/>
    <n v="-2.859579013519578E-5"/>
    <n v="-2.859579013519578E-5"/>
    <n v="99.13"/>
    <n v="0"/>
    <n v="2.4615237559031951E-2"/>
    <n v="2.4615237559031951E-2"/>
    <n v="0"/>
    <n v="4.0495723944313673E-2"/>
    <n v="4.0495723944313673E-2"/>
  </r>
  <r>
    <x v="0"/>
    <x v="0"/>
    <x v="0"/>
    <x v="0"/>
    <x v="0"/>
    <x v="0"/>
    <x v="0"/>
    <m/>
    <m/>
    <n v="0"/>
    <n v="0"/>
    <x v="20"/>
    <x v="20"/>
    <x v="20"/>
    <n v="4.5"/>
    <d v="2026-01-15T00:00:00"/>
    <n v="7.2164383561643834"/>
    <n v="0.12330000000000001"/>
    <n v="1"/>
    <n v="1"/>
    <n v="2014255"/>
    <n v="1225369"/>
    <n v="2005270"/>
    <n v="1218899"/>
    <n v="520.14400000000001"/>
    <n v="568.6"/>
    <n v="500"/>
    <n v="568.6"/>
    <n v="520.14400000000001"/>
    <n v="0"/>
    <n v="2.5938851127279616E-2"/>
    <n v="2.5938851127279616E-2"/>
    <n v="0"/>
    <n v="0"/>
    <n v="0"/>
    <x v="1"/>
    <x v="1"/>
    <x v="2"/>
    <s v="BB"/>
    <x v="2"/>
    <s v="UNITED KINGDOM"/>
    <s v="GB"/>
    <s v="INDUSTRIALS"/>
    <x v="9"/>
    <s v="AUTOMAKERS"/>
    <s v="SENR"/>
    <n v="6.01"/>
    <n v="0"/>
    <n v="1.5589249527495049E-3"/>
    <n v="1.5589249527495049E-3"/>
    <n v="0"/>
    <n v="0"/>
    <n v="0"/>
    <n v="5.9429999999999996"/>
    <n v="0"/>
    <n v="1.5415459224942276E-3"/>
    <n v="1.5415459224942276E-3"/>
    <n v="0"/>
    <n v="0"/>
    <n v="0"/>
    <n v="607"/>
    <n v="0"/>
    <n v="0.15744882634258728"/>
    <n v="0.15744882634258728"/>
    <n v="0"/>
    <n v="0"/>
    <n v="0"/>
    <n v="3607.4009999999998"/>
    <n v="0"/>
    <n v="0.93571837495399612"/>
    <n v="0.93571837495399612"/>
    <n v="0"/>
    <n v="0"/>
    <n v="0"/>
    <n v="6.11"/>
    <n v="0"/>
    <n v="1.5848638038767847E-3"/>
    <n v="1.5848638038767847E-3"/>
    <n v="0"/>
    <n v="0"/>
    <n v="0"/>
    <n v="0.44"/>
    <n v="0"/>
    <n v="1.1413094496003032E-4"/>
    <n v="1.1413094496003032E-4"/>
    <n v="0"/>
    <n v="0"/>
    <n v="0"/>
    <n v="90.75"/>
    <n v="0"/>
    <n v="2.3539507398006254E-2"/>
    <n v="2.3539507398006254E-2"/>
    <n v="0"/>
    <n v="0"/>
    <n v="0"/>
  </r>
  <r>
    <x v="0"/>
    <x v="0"/>
    <x v="0"/>
    <x v="0"/>
    <x v="0"/>
    <x v="1"/>
    <x v="3"/>
    <m/>
    <m/>
    <n v="0"/>
    <n v="0"/>
    <x v="21"/>
    <x v="21"/>
    <x v="21"/>
    <n v="7.5"/>
    <d v="2019-09-26T00:00:00"/>
    <n v="0.9068493150684932"/>
    <n v="6.0917180013689256"/>
    <n v="-1"/>
    <n v="1"/>
    <n v="2014255"/>
    <n v="1225369"/>
    <n v="2005270"/>
    <n v="1218899"/>
    <n v="-427.63074999999998"/>
    <n v="-421"/>
    <n v="421"/>
    <n v="421"/>
    <n v="427.63074999999998"/>
    <n v="2.1230219113270166E-2"/>
    <n v="0"/>
    <n v="-2.1230219113270166E-2"/>
    <n v="0"/>
    <n v="0"/>
    <n v="0"/>
    <x v="0"/>
    <x v="0"/>
    <x v="2"/>
    <s v="BB-"/>
    <x v="2"/>
    <s v="RUSSIA"/>
    <s v="RU"/>
    <s v="FINANCIAL"/>
    <x v="0"/>
    <s v="BANKING"/>
    <s v="T2"/>
    <n v="0.85854924587654768"/>
    <n v="1.8227188609491971E-4"/>
    <n v="-1.8227188609491971E-4"/>
    <n v="-3.6454377218983941E-4"/>
    <n v="0"/>
    <n v="0"/>
    <n v="0"/>
    <n v="0.85768078761977939"/>
    <n v="1.8208751050410052E-4"/>
    <n v="-1.8208751050410052E-4"/>
    <n v="-3.6417502100820104E-4"/>
    <n v="0"/>
    <n v="0"/>
    <n v="0"/>
    <n v="310.83981587296665"/>
    <n v="6.5991974001116366E-2"/>
    <n v="-6.5991974001116366E-2"/>
    <n v="-0.13198394800223273"/>
    <n v="0"/>
    <n v="0"/>
    <n v="0"/>
    <n v="266.60133810151325"/>
    <n v="5.6600048237861487E-2"/>
    <n v="-5.6600048237861487E-2"/>
    <n v="-0.11320009647572297"/>
    <n v="0"/>
    <n v="0"/>
    <n v="0"/>
    <n v="5.479954844805448"/>
    <n v="1.1634064208604607E-3"/>
    <n v="-1.1634064208604607E-3"/>
    <n v="-2.3268128417209214E-3"/>
    <n v="0"/>
    <n v="0"/>
    <n v="0"/>
    <n v="1.1629433539709598E-2"/>
    <n v="2.4689542221124785E-6"/>
    <n v="-2.4689542221124785E-6"/>
    <n v="-4.937908444224957E-6"/>
    <n v="0"/>
    <n v="0"/>
    <n v="0"/>
    <n v="101.575"/>
    <n v="2.1564595064304172E-2"/>
    <n v="-2.1564595064304172E-2"/>
    <n v="-4.3129190128608344E-2"/>
    <n v="0"/>
    <n v="0"/>
    <n v="0"/>
  </r>
  <r>
    <x v="0"/>
    <x v="0"/>
    <x v="0"/>
    <x v="0"/>
    <x v="0"/>
    <x v="1"/>
    <x v="3"/>
    <m/>
    <m/>
    <n v="0"/>
    <n v="0"/>
    <x v="22"/>
    <x v="22"/>
    <x v="22"/>
    <n v="6.375"/>
    <d v="2019-09-11T00:00:00"/>
    <n v="0.86575342465753424"/>
    <n v="9.1334702258726903"/>
    <n v="-1"/>
    <n v="1"/>
    <n v="2014255"/>
    <n v="1225369"/>
    <n v="2005270"/>
    <n v="1218899"/>
    <n v="-354.97356839999998"/>
    <n v="-337.7484"/>
    <n v="297"/>
    <n v="337.7484"/>
    <n v="354.97356839999998"/>
    <n v="1.7623069988655857E-2"/>
    <n v="0"/>
    <n v="-1.7623069988655857E-2"/>
    <n v="0"/>
    <n v="0"/>
    <n v="0"/>
    <x v="1"/>
    <x v="1"/>
    <x v="2"/>
    <s v="BB+"/>
    <x v="2"/>
    <s v="SPAIN"/>
    <s v="ES"/>
    <s v="FINANCIAL"/>
    <x v="0"/>
    <s v="BANKING"/>
    <s v="T2"/>
    <n v="0.85790046468792547"/>
    <n v="1.5118839932495693E-4"/>
    <n v="-1.5118839932495693E-4"/>
    <n v="-3.0237679864991387E-4"/>
    <n v="0"/>
    <n v="0"/>
    <n v="0"/>
    <n v="0.85729480170503713"/>
    <n v="1.5108166291358715E-4"/>
    <n v="-1.5108166291358715E-4"/>
    <n v="-3.0216332582717431E-4"/>
    <n v="0"/>
    <n v="0"/>
    <n v="0"/>
    <n v="111.36077345783002"/>
    <n v="1.962518704638188E-2"/>
    <n v="-1.962518704638188E-2"/>
    <n v="-3.925037409276376E-2"/>
    <n v="0"/>
    <n v="0"/>
    <n v="0"/>
    <n v="95.469012199249946"/>
    <n v="1.6824570837352216E-2"/>
    <n v="-1.6824570837352216E-2"/>
    <n v="-3.3649141674704432E-2"/>
    <n v="0"/>
    <n v="0"/>
    <n v="0"/>
    <n v="6.5872181308639449E-2"/>
    <n v="1.1608700615075812E-5"/>
    <n v="-1.1608700615075812E-5"/>
    <n v="-2.3217401230151623E-5"/>
    <n v="0"/>
    <n v="0"/>
    <n v="0"/>
    <n v="1.164246900467856E-2"/>
    <n v="2.0517604611020679E-6"/>
    <n v="-2.0517604611020679E-6"/>
    <n v="-4.1035209222041358E-6"/>
    <n v="0"/>
    <n v="0"/>
    <n v="0"/>
    <n v="105.1"/>
    <n v="1.8521846558077305E-2"/>
    <n v="-1.8521846558077305E-2"/>
    <n v="-3.7043693116154609E-2"/>
    <n v="0"/>
    <n v="0"/>
    <n v="0"/>
  </r>
  <r>
    <x v="0"/>
    <x v="1"/>
    <x v="0"/>
    <x v="0"/>
    <x v="0"/>
    <x v="1"/>
    <x v="4"/>
    <m/>
    <m/>
    <n v="0"/>
    <n v="0"/>
    <x v="23"/>
    <x v="23"/>
    <x v="23"/>
    <n v="8.125"/>
    <d v="2021-07-15T00:00:00"/>
    <n v="2.7095890410958905"/>
    <n v="5.1909650924024637"/>
    <n v="-1"/>
    <n v="1"/>
    <n v="2014255"/>
    <n v="1225369"/>
    <n v="2005270"/>
    <n v="1218899"/>
    <n v="-1811.9199999999998"/>
    <n v="-1775"/>
    <n v="1775"/>
    <n v="1775"/>
    <n v="1811.9199999999998"/>
    <n v="8.9954846829224694E-2"/>
    <n v="0"/>
    <n v="-8.9954846829224694E-2"/>
    <n v="0.14786729548405417"/>
    <n v="0"/>
    <n v="-0.14786729548405417"/>
    <x v="0"/>
    <x v="1"/>
    <x v="1"/>
    <s v="CCC"/>
    <x v="5"/>
    <s v="UNITED STATES"/>
    <s v="US"/>
    <s v="INDUSTRIALS"/>
    <x v="10"/>
    <s v="SOFTWARE/SERVICES"/>
    <s v="SEN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2.08"/>
    <n v="9.1825907643272559E-2"/>
    <n v="-9.1825907643272559E-2"/>
    <n v="-0.18365181528654512"/>
    <n v="0.15094293523012248"/>
    <n v="-0.15094293523012248"/>
    <n v="-0.30188587046024495"/>
  </r>
  <r>
    <x v="0"/>
    <x v="0"/>
    <x v="0"/>
    <x v="0"/>
    <x v="0"/>
    <x v="1"/>
    <x v="3"/>
    <m/>
    <m/>
    <n v="0"/>
    <n v="0"/>
    <x v="24"/>
    <x v="24"/>
    <x v="24"/>
    <n v="6.75"/>
    <d v="2019-09-29T00:00:00"/>
    <n v="0.91506849315068495"/>
    <n v="9.0841889117043113"/>
    <n v="-1"/>
    <n v="1"/>
    <n v="2014255"/>
    <n v="1225369"/>
    <n v="2005270"/>
    <n v="1218899"/>
    <n v="-766.40250000000003"/>
    <n v="-750"/>
    <n v="750"/>
    <n v="750"/>
    <n v="766.40250000000003"/>
    <n v="3.8048931242568591E-2"/>
    <n v="0"/>
    <n v="-3.8048931242568591E-2"/>
    <n v="0"/>
    <n v="0"/>
    <n v="0"/>
    <x v="0"/>
    <x v="0"/>
    <x v="0"/>
    <s v="B+"/>
    <x v="1"/>
    <s v="BRAZIL"/>
    <s v="BR"/>
    <s v="FINANCIAL"/>
    <x v="0"/>
    <s v="BANKING"/>
    <s v="UT2"/>
    <n v="0.87428130080510624"/>
    <n v="3.3265469100996918E-4"/>
    <n v="-3.3265469100996918E-4"/>
    <n v="-6.6530938201993836E-4"/>
    <n v="0"/>
    <n v="0"/>
    <n v="0"/>
    <n v="0.87338262750525375"/>
    <n v="3.3231275542401297E-4"/>
    <n v="-3.3231275542401297E-4"/>
    <n v="-6.6462551084802595E-4"/>
    <n v="0"/>
    <n v="0"/>
    <n v="0"/>
    <n v="169.71142706017375"/>
    <n v="6.4573384192907465E-2"/>
    <n v="-6.4573384192907465E-2"/>
    <n v="-0.12914676838581493"/>
    <n v="0"/>
    <n v="0"/>
    <n v="0"/>
    <n v="148.22301208348077"/>
    <n v="5.6397271953307737E-2"/>
    <n v="-5.6397271953307737E-2"/>
    <n v="-0.11279454390661547"/>
    <n v="0"/>
    <n v="0"/>
    <n v="0"/>
    <n v="4.1690237226865952"/>
    <n v="1.5862689697313961E-3"/>
    <n v="-1.5862689697313961E-3"/>
    <n v="-3.1725379394627923E-3"/>
    <n v="0"/>
    <n v="0"/>
    <n v="0"/>
    <n v="1.2000944159595586E-2"/>
    <n v="4.5662309917435762E-6"/>
    <n v="-4.5662309917435762E-6"/>
    <n v="-9.1324619834871524E-6"/>
    <n v="0"/>
    <n v="0"/>
    <n v="0"/>
    <n v="102.187"/>
    <n v="3.8881061368843568E-2"/>
    <n v="-3.8881061368843568E-2"/>
    <n v="-7.7762122737687137E-2"/>
    <n v="0"/>
    <n v="0"/>
    <n v="0"/>
  </r>
  <r>
    <x v="0"/>
    <x v="0"/>
    <x v="0"/>
    <x v="0"/>
    <x v="0"/>
    <x v="1"/>
    <x v="4"/>
    <m/>
    <m/>
    <n v="0"/>
    <n v="0"/>
    <x v="25"/>
    <x v="25"/>
    <x v="25"/>
    <n v="7.25"/>
    <d v="2021-06-21T00:00:00"/>
    <n v="2.6438356164383561"/>
    <n v="2.3572895277207393"/>
    <n v="-1"/>
    <n v="1"/>
    <n v="2014255"/>
    <n v="1225369"/>
    <n v="2005270"/>
    <n v="1218899"/>
    <n v="-608.93400000000008"/>
    <n v="-600"/>
    <n v="600"/>
    <n v="600"/>
    <n v="608.93400000000008"/>
    <n v="3.0231226930056032E-2"/>
    <n v="0"/>
    <n v="-3.0231226930056032E-2"/>
    <n v="0"/>
    <n v="0"/>
    <n v="0"/>
    <x v="0"/>
    <x v="0"/>
    <x v="2"/>
    <s v="BB-"/>
    <x v="4"/>
    <s v="CHINA"/>
    <s v="CN"/>
    <s v="INDUSTRIALS"/>
    <x v="11"/>
    <s v="PERSONAL &amp; HOUSEHOLD PRODUCTS"/>
    <s v="SECR"/>
    <n v="1.697203900210837"/>
    <n v="5.1308556253849987E-4"/>
    <n v="-5.1308556253849987E-4"/>
    <n v="-1.0261711250769997E-3"/>
    <n v="0"/>
    <n v="0"/>
    <n v="0"/>
    <n v="1.6449555132434914"/>
    <n v="4.9729023410710778E-4"/>
    <n v="-4.9729023410710778E-4"/>
    <n v="-9.9458046821421556E-4"/>
    <n v="0"/>
    <n v="0"/>
    <n v="0"/>
    <n v="347.26709515807363"/>
    <n v="0.10498310359065086"/>
    <n v="-0.10498310359065086"/>
    <n v="-0.20996620718130171"/>
    <n v="0"/>
    <n v="0"/>
    <n v="0"/>
    <n v="571.23892274832542"/>
    <n v="0.17269253504885373"/>
    <n v="-0.17269253504885373"/>
    <n v="-0.34538507009770747"/>
    <n v="0"/>
    <n v="0"/>
    <n v="0"/>
    <n v="6.2256406399999999"/>
    <n v="1.8820875497281926E-3"/>
    <n v="-1.8820875497281926E-3"/>
    <n v="-3.7641750994563852E-3"/>
    <n v="0"/>
    <n v="0"/>
    <n v="0"/>
    <n v="-0.30578306314087628"/>
    <n v="-9.2441971731794834E-5"/>
    <n v="9.2441971731794834E-5"/>
    <n v="1.8488394346358967E-4"/>
    <n v="0"/>
    <n v="0"/>
    <n v="0"/>
    <n v="101.489"/>
    <n v="3.0681369899044568E-2"/>
    <n v="-3.0681369899044568E-2"/>
    <n v="-6.1362739798089136E-2"/>
    <n v="0"/>
    <n v="0"/>
    <n v="0"/>
  </r>
  <r>
    <x v="0"/>
    <x v="0"/>
    <x v="0"/>
    <x v="0"/>
    <x v="0"/>
    <x v="1"/>
    <x v="1"/>
    <m/>
    <m/>
    <n v="0"/>
    <n v="0"/>
    <x v="26"/>
    <x v="26"/>
    <x v="26"/>
    <n v="2.125"/>
    <d v="2023-04-28T00:00:00"/>
    <n v="4.4958904109589044"/>
    <n v="2.5051334702258727"/>
    <n v="-1"/>
    <n v="1"/>
    <n v="2014255"/>
    <n v="1225369"/>
    <n v="2005270"/>
    <n v="1218899"/>
    <n v="-569.9930700000001"/>
    <n v="-568.6"/>
    <n v="500"/>
    <n v="568.6"/>
    <n v="569.9930700000001"/>
    <n v="2.8297959791585479E-2"/>
    <n v="0"/>
    <n v="-2.8297959791585479E-2"/>
    <n v="0"/>
    <n v="0"/>
    <n v="0"/>
    <x v="1"/>
    <x v="1"/>
    <x v="2"/>
    <s v="BB+"/>
    <x v="2"/>
    <s v="ITALY"/>
    <s v="IT"/>
    <s v="INDUSTRIALS"/>
    <x v="1"/>
    <s v="BUILDING MATERIALS"/>
    <s v="SENR"/>
    <n v="1.0122063106684756"/>
    <n v="2.8643373480085601E-4"/>
    <n v="-2.8643373480085601E-4"/>
    <n v="-5.7286746960171202E-4"/>
    <n v="0"/>
    <n v="0"/>
    <n v="0"/>
    <n v="4.1009907008443163"/>
    <n v="1.1604966995815841E-3"/>
    <n v="-1.1604966995815841E-3"/>
    <n v="-2.3209933991631682E-3"/>
    <n v="0"/>
    <n v="0"/>
    <n v="0"/>
    <n v="200.24957644912405"/>
    <n v="5.6666544626393346E-2"/>
    <n v="-5.6666544626393346E-2"/>
    <n v="-0.11333308925278669"/>
    <n v="0"/>
    <n v="0"/>
    <n v="0"/>
    <n v="821.22165086587074"/>
    <n v="0.23238897256181859"/>
    <n v="-0.23238897256181859"/>
    <n v="-0.46477794512363718"/>
    <n v="0"/>
    <n v="0"/>
    <n v="0"/>
    <n v="1.9821459799999999"/>
    <n v="5.6090687243092786E-4"/>
    <n v="-5.6090687243092786E-4"/>
    <n v="-1.1218137448618557E-3"/>
    <n v="0"/>
    <n v="0"/>
    <n v="0"/>
    <n v="-4.0488252426738587"/>
    <n v="-1.1457349392034117E-3"/>
    <n v="1.1457349392034117E-3"/>
    <n v="2.2914698784068234E-3"/>
    <n v="0"/>
    <n v="0"/>
    <n v="0"/>
    <n v="100.245"/>
    <n v="2.8367289793074863E-2"/>
    <n v="-2.8367289793074863E-2"/>
    <n v="-5.6734579586149726E-2"/>
    <n v="0"/>
    <n v="0"/>
    <n v="0"/>
  </r>
  <r>
    <x v="0"/>
    <x v="0"/>
    <x v="0"/>
    <x v="0"/>
    <x v="0"/>
    <x v="1"/>
    <x v="3"/>
    <m/>
    <m/>
    <n v="0"/>
    <n v="0"/>
    <x v="27"/>
    <x v="27"/>
    <x v="27"/>
    <n v="6.5"/>
    <d v="2019-09-25T00:00:00"/>
    <n v="0.90410958904109584"/>
    <n v="4.0958247775496233"/>
    <n v="-1"/>
    <n v="1"/>
    <n v="2014255"/>
    <n v="1225369"/>
    <n v="2005270"/>
    <n v="1218899"/>
    <n v="-303.44100000000003"/>
    <n v="-300"/>
    <n v="300"/>
    <n v="300"/>
    <n v="303.44100000000003"/>
    <n v="1.5064676518117121E-2"/>
    <n v="0"/>
    <n v="-1.5064676518117121E-2"/>
    <n v="0"/>
    <n v="0"/>
    <n v="0"/>
    <x v="0"/>
    <x v="0"/>
    <x v="2"/>
    <s v="BB"/>
    <x v="4"/>
    <s v="HONG KONG"/>
    <s v="HK"/>
    <s v="FINANCIAL"/>
    <x v="0"/>
    <s v="BANKING"/>
    <s v="AT1"/>
    <n v="0.85776250683131594"/>
    <n v="1.2921914694783001E-4"/>
    <n v="-1.2921914694783001E-4"/>
    <n v="-2.5843829389566003E-4"/>
    <n v="0"/>
    <n v="0"/>
    <n v="0"/>
    <n v="0.85776250683131594"/>
    <n v="1.2921914694783001E-4"/>
    <n v="-1.2921914694783001E-4"/>
    <n v="-2.5843829389566003E-4"/>
    <n v="0"/>
    <n v="0"/>
    <n v="0"/>
    <n v="212.9486773072702"/>
    <n v="3.2080029385949338E-2"/>
    <n v="-3.2080029385949338E-2"/>
    <n v="-6.4160058771898676E-2"/>
    <n v="0"/>
    <n v="0"/>
    <n v="0"/>
    <n v="182.65939127349705"/>
    <n v="2.7517046425314183E-2"/>
    <n v="-2.7517046425314183E-2"/>
    <n v="-5.5034092850628366E-2"/>
    <n v="0"/>
    <n v="0"/>
    <n v="0"/>
    <n v="4.9861297324006921"/>
    <n v="7.5114431495982312E-4"/>
    <n v="-7.5114431495982312E-4"/>
    <n v="-1.5022886299196462E-3"/>
    <n v="0"/>
    <n v="0"/>
    <n v="0"/>
    <n v="1.6432798706809033E-2"/>
    <n v="2.4755479680541146E-6"/>
    <n v="-2.4755479680541146E-6"/>
    <n v="-4.9510959361082292E-6"/>
    <n v="0"/>
    <n v="0"/>
    <n v="0"/>
    <n v="101.14700000000001"/>
    <n v="1.5237468357779926E-2"/>
    <n v="-1.5237468357779926E-2"/>
    <n v="-3.0474936715559852E-2"/>
    <n v="0"/>
    <n v="0"/>
    <n v="0"/>
  </r>
  <r>
    <x v="0"/>
    <x v="0"/>
    <x v="0"/>
    <x v="0"/>
    <x v="0"/>
    <x v="1"/>
    <x v="3"/>
    <m/>
    <m/>
    <n v="0"/>
    <n v="0"/>
    <x v="28"/>
    <x v="28"/>
    <x v="28"/>
    <n v="6.875"/>
    <d v="2019-09-21T00:00:00"/>
    <n v="0.89315068493150684"/>
    <n v="9.1060917180013696"/>
    <n v="-1"/>
    <n v="1"/>
    <n v="2014255"/>
    <n v="1225369"/>
    <n v="2005270"/>
    <n v="1218899"/>
    <n v="-546.83042999999998"/>
    <n v="-547"/>
    <n v="547"/>
    <n v="547"/>
    <n v="546.83042999999998"/>
    <n v="2.7148023959230584E-2"/>
    <n v="0"/>
    <n v="-2.7148023959230584E-2"/>
    <n v="0"/>
    <n v="0"/>
    <n v="0"/>
    <x v="0"/>
    <x v="0"/>
    <x v="0"/>
    <s v="B-"/>
    <x v="1"/>
    <s v="BRAZIL"/>
    <s v="BR"/>
    <s v="INDUSTRIALS"/>
    <x v="1"/>
    <s v="STEEL PRODUCERS/PRODUCTS"/>
    <s v="SENR"/>
    <n v="0.84148850560192301"/>
    <n v="2.2844750111498146E-4"/>
    <n v="-2.2844750111498146E-4"/>
    <n v="-4.5689500222996293E-4"/>
    <n v="0"/>
    <n v="0"/>
    <n v="0"/>
    <n v="0.84065517342834928"/>
    <n v="2.2822126789683969E-4"/>
    <n v="-2.2822126789683969E-4"/>
    <n v="-4.5644253579367938E-4"/>
    <n v="0"/>
    <n v="0"/>
    <n v="0"/>
    <n v="433.79679324141398"/>
    <n v="0.11776725736355302"/>
    <n v="-0.11776725736355302"/>
    <n v="-0.23553451472710604"/>
    <n v="0"/>
    <n v="0"/>
    <n v="0"/>
    <n v="364.67351845502264"/>
    <n v="9.9001654163138719E-2"/>
    <n v="-9.9001654163138719E-2"/>
    <n v="-0.19800330832627744"/>
    <n v="0"/>
    <n v="0"/>
    <n v="0"/>
    <n v="6.7634966367462015"/>
    <n v="1.8361556874256135E-3"/>
    <n v="-1.8361556874256135E-3"/>
    <n v="-3.672311374851227E-3"/>
    <n v="0"/>
    <n v="0"/>
    <n v="0"/>
    <n v="1.1225403068156911E-2"/>
    <n v="3.0474751144634433E-6"/>
    <n v="-3.0474751144634433E-6"/>
    <n v="-6.0949502289268865E-6"/>
    <n v="0"/>
    <n v="0"/>
    <n v="0"/>
    <n v="99.968999999999994"/>
    <n v="2.7139608071803222E-2"/>
    <n v="-2.7139608071803222E-2"/>
    <n v="-5.4279216143606444E-2"/>
    <n v="0"/>
    <n v="0"/>
    <n v="0"/>
  </r>
  <r>
    <x v="0"/>
    <x v="1"/>
    <x v="0"/>
    <x v="0"/>
    <x v="0"/>
    <x v="1"/>
    <x v="3"/>
    <m/>
    <m/>
    <n v="0"/>
    <n v="0"/>
    <x v="29"/>
    <x v="29"/>
    <x v="29"/>
    <n v="6.15"/>
    <d v="2019-09-15T00:00:00"/>
    <n v="0.87671232876712324"/>
    <n v="9.1060917180013696"/>
    <n v="-1"/>
    <n v="1"/>
    <n v="2014255"/>
    <n v="1225369"/>
    <n v="2005270"/>
    <n v="1218899"/>
    <n v="-253.49749999999997"/>
    <n v="-250"/>
    <n v="250"/>
    <n v="250"/>
    <n v="253.49749999999997"/>
    <n v="1.2585174171095514E-2"/>
    <n v="0"/>
    <n v="-1.2585174171095514E-2"/>
    <n v="2.068744190525466E-2"/>
    <n v="0"/>
    <n v="-2.068744190525466E-2"/>
    <x v="0"/>
    <x v="1"/>
    <x v="0"/>
    <s v="B+"/>
    <x v="5"/>
    <s v="UNITED STATES"/>
    <s v="US"/>
    <s v="INDUSTRIALS"/>
    <x v="8"/>
    <s v="TELECOM - WIRELINE INTEGRATED &amp; SERVICES"/>
    <s v="SENR"/>
    <n v="0.83715079989253094"/>
    <n v="1.0535688624119429E-4"/>
    <n v="-1.0535688624119429E-4"/>
    <n v="-2.1071377248238859E-4"/>
    <n v="1.7318508538714203E-4"/>
    <n v="-1.7318508538714203E-4"/>
    <n v="-3.4637017077428407E-4"/>
    <n v="0.83633242294137677"/>
    <n v="1.0525389207651544E-4"/>
    <n v="-1.0525389207651544E-4"/>
    <n v="-2.1050778415303089E-4"/>
    <n v="1.7301578413080602E-4"/>
    <n v="-1.7301578413080602E-4"/>
    <n v="-3.4603156826161204E-4"/>
    <n v="192.56692574257306"/>
    <n v="2.4234883000626983E-2"/>
    <n v="-2.4234883000626983E-2"/>
    <n v="-4.8469766001253967E-2"/>
    <n v="3.9837170891729681E-2"/>
    <n v="-3.9837170891729681E-2"/>
    <n v="-7.9674341783459363E-2"/>
    <n v="161.04996358465831"/>
    <n v="2.0268418419615152E-2"/>
    <n v="-2.0268418419615152E-2"/>
    <n v="-4.0536836839230303E-2"/>
    <n v="3.3317117655009977E-2"/>
    <n v="-3.3317117655009977E-2"/>
    <n v="-6.6634235310019954E-2"/>
    <n v="4.2938768474510365"/>
    <n v="5.4039187994405814E-4"/>
    <n v="-5.4039187994405814E-4"/>
    <n v="-1.0807837598881163E-3"/>
    <n v="8.8829327829961346E-4"/>
    <n v="-8.8829327829961346E-4"/>
    <n v="-1.7765865565992269E-3"/>
    <n v="1.1172931167080149E-2"/>
    <n v="1.4061328473936516E-6"/>
    <n v="-1.4061328473936516E-6"/>
    <n v="-2.8122656947873032E-6"/>
    <n v="2.3113936443037975E-6"/>
    <n v="-2.3113936443037975E-6"/>
    <n v="-4.622787288607595E-6"/>
    <n v="101.399"/>
    <n v="1.2761240757749141E-2"/>
    <n v="-1.2761240757749141E-2"/>
    <n v="-2.5522481515498283E-2"/>
    <n v="2.0976859217509174E-2"/>
    <n v="-2.0976859217509174E-2"/>
    <n v="-4.1953718435018349E-2"/>
  </r>
  <r>
    <x v="0"/>
    <x v="1"/>
    <x v="0"/>
    <x v="0"/>
    <x v="0"/>
    <x v="1"/>
    <x v="5"/>
    <m/>
    <m/>
    <n v="0"/>
    <n v="0"/>
    <x v="30"/>
    <x v="30"/>
    <x v="30"/>
    <n v="9"/>
    <d v="2022-04-01T00:00:00"/>
    <n v="3.4219178082191779"/>
    <n v="2.0451745379876796"/>
    <n v="-1"/>
    <n v="1"/>
    <n v="2014255"/>
    <n v="1225369"/>
    <n v="2005270"/>
    <n v="1218899"/>
    <n v="-323.85500000000002"/>
    <n v="-350"/>
    <n v="350"/>
    <n v="350"/>
    <n v="323.85500000000002"/>
    <n v="1.607815296474379E-2"/>
    <n v="0"/>
    <n v="-1.607815296474379E-2"/>
    <n v="2.6429181740357396E-2"/>
    <n v="0"/>
    <n v="-2.6429181740357396E-2"/>
    <x v="0"/>
    <x v="1"/>
    <x v="3"/>
    <s v="CC"/>
    <x v="5"/>
    <s v="CANADA"/>
    <s v="CA"/>
    <s v="INDUSTRIALS"/>
    <x v="12"/>
    <s v="PHARMACEUTICALS"/>
    <s v="SEC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.53"/>
    <n v="1.4877114938277428E-2"/>
    <n v="-1.4877114938277428E-2"/>
    <n v="-2.9754229876554857E-2"/>
    <n v="2.4454921864352698E-2"/>
    <n v="-2.4454921864352698E-2"/>
    <n v="-4.8909843728705396E-2"/>
  </r>
  <r>
    <x v="0"/>
    <x v="1"/>
    <x v="0"/>
    <x v="0"/>
    <x v="0"/>
    <x v="1"/>
    <x v="3"/>
    <m/>
    <m/>
    <n v="0"/>
    <n v="0"/>
    <x v="31"/>
    <x v="31"/>
    <x v="31"/>
    <n v="7.875"/>
    <d v="2019-09-01T00:00:00"/>
    <n v="0.83835616438356164"/>
    <n v="9.075975359342916"/>
    <n v="-1"/>
    <n v="1"/>
    <n v="2014255"/>
    <n v="1225369"/>
    <n v="2005270"/>
    <n v="1218899"/>
    <n v="-1438.9479999999999"/>
    <n v="-1400"/>
    <n v="1400"/>
    <n v="1400"/>
    <n v="1438.9479999999999"/>
    <n v="7.1438224058026412E-2"/>
    <n v="0"/>
    <n v="-7.1438224058026412E-2"/>
    <n v="0.11742977013454721"/>
    <n v="0"/>
    <n v="-0.11742977013454721"/>
    <x v="0"/>
    <x v="1"/>
    <x v="0"/>
    <s v="B+"/>
    <x v="5"/>
    <s v="UNITED STATES"/>
    <s v="US"/>
    <s v="INDUSTRIALS"/>
    <x v="13"/>
    <s v="CABLE &amp; SATELLITE TV"/>
    <s v="SENR"/>
    <n v="0.7960938489587277"/>
    <n v="5.687153075313022E-4"/>
    <n v="-5.687153075313022E-4"/>
    <n v="-1.1374306150626044E-3"/>
    <n v="9.3485117688750334E-4"/>
    <n v="-9.3485117688750334E-4"/>
    <n v="-1.8697023537750067E-3"/>
    <n v="0.79535689480634642"/>
    <n v="5.6818884057271914E-4"/>
    <n v="-5.6818884057271914E-4"/>
    <n v="-1.1363776811454383E-3"/>
    <n v="9.3398577332036502E-4"/>
    <n v="-9.3398577332036502E-4"/>
    <n v="-1.86797154664073E-3"/>
    <n v="187.40380383712295"/>
    <n v="0.13387794927842819"/>
    <n v="-0.13387794927842819"/>
    <n v="-0.26775589855685639"/>
    <n v="0.22006785606933124"/>
    <n v="-0.22006785606933124"/>
    <n v="-0.44013571213866248"/>
    <n v="149.05290749479178"/>
    <n v="0.10648075002113219"/>
    <n v="-0.10648075002113219"/>
    <n v="-0.21296150004226438"/>
    <n v="0.17503248664999327"/>
    <n v="-0.17503248664999327"/>
    <n v="-0.35006497329998654"/>
    <n v="4.4150703069491657"/>
    <n v="3.1540478181977393E-3"/>
    <n v="-3.1540478181977393E-3"/>
    <n v="-6.3080956363954785E-3"/>
    <n v="5.1846069127290534E-3"/>
    <n v="-5.1846069127290534E-3"/>
    <n v="-1.0369213825458107E-2"/>
    <n v="1.032012095075919E-2"/>
    <n v="7.3725111278626763E-6"/>
    <n v="-7.3725111278626763E-6"/>
    <n v="-1.4745022255725353E-5"/>
    <n v="1.2118894310083765E-5"/>
    <n v="-1.2118894310083765E-5"/>
    <n v="-2.423778862016753E-5"/>
    <n v="102.782"/>
    <n v="7.3425635451320706E-2"/>
    <n v="-7.3425635451320706E-2"/>
    <n v="-0.14685127090264141"/>
    <n v="0.12069666633969031"/>
    <n v="-0.12069666633969031"/>
    <n v="-0.24139333267938062"/>
  </r>
  <r>
    <x v="0"/>
    <x v="0"/>
    <x v="0"/>
    <x v="0"/>
    <x v="0"/>
    <x v="1"/>
    <x v="4"/>
    <m/>
    <m/>
    <n v="0"/>
    <n v="0"/>
    <x v="32"/>
    <x v="32"/>
    <x v="32"/>
    <n v="8.5"/>
    <d v="2021-08-01T00:00:00"/>
    <n v="2.7561643835616438"/>
    <n v="2.0698151950718686"/>
    <n v="-1"/>
    <n v="1"/>
    <n v="2014255"/>
    <n v="1225369"/>
    <n v="2005270"/>
    <n v="1218899"/>
    <n v="-503.85067499999997"/>
    <n v="-483.31"/>
    <n v="425"/>
    <n v="483.31"/>
    <n v="503.85067499999997"/>
    <n v="2.5014244720752834E-2"/>
    <n v="0"/>
    <n v="-2.5014244720752834E-2"/>
    <n v="0"/>
    <n v="0"/>
    <n v="0"/>
    <x v="1"/>
    <x v="1"/>
    <x v="0"/>
    <s v="B"/>
    <x v="2"/>
    <s v="SPAIN"/>
    <s v="ES"/>
    <s v="INDUSTRIALS"/>
    <x v="7"/>
    <s v="RECREATION &amp; TRAVEL"/>
    <s v="SEC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.25"/>
    <n v="2.6077350121384832E-2"/>
    <n v="-2.6077350121384832E-2"/>
    <n v="-5.2154700242769664E-2"/>
    <n v="0"/>
    <n v="0"/>
    <n v="0"/>
  </r>
  <r>
    <x v="0"/>
    <x v="1"/>
    <x v="0"/>
    <x v="0"/>
    <x v="0"/>
    <x v="1"/>
    <x v="4"/>
    <m/>
    <m/>
    <n v="0"/>
    <n v="0"/>
    <x v="33"/>
    <x v="10"/>
    <x v="33"/>
    <n v="9.75"/>
    <d v="2021-06-01T00:00:00"/>
    <n v="2.5890410958904111"/>
    <n v="3.5017111567419574"/>
    <n v="-1"/>
    <n v="1"/>
    <n v="2014255"/>
    <n v="1225369"/>
    <n v="2005270"/>
    <n v="1218899"/>
    <n v="-304.72000000000003"/>
    <n v="-293"/>
    <n v="293"/>
    <n v="293"/>
    <n v="304.72000000000003"/>
    <n v="1.5128173940240935E-2"/>
    <n v="0"/>
    <n v="-1.5128173940240935E-2"/>
    <n v="2.4867611307287846E-2"/>
    <n v="0"/>
    <n v="-2.4867611307287846E-2"/>
    <x v="0"/>
    <x v="1"/>
    <x v="0"/>
    <s v="B-"/>
    <x v="5"/>
    <s v="UNITED STATES"/>
    <s v="US"/>
    <s v="FINANCIAL"/>
    <x v="4"/>
    <s v="CONS/COMM/LEASE FINANCING"/>
    <s v="SEN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"/>
    <n v="1.5733300897850574E-2"/>
    <n v="-1.5733300897850574E-2"/>
    <n v="-3.1466601795701148E-2"/>
    <n v="2.5862315759579358E-2"/>
    <n v="-2.5862315759579358E-2"/>
    <n v="-5.1724631519158716E-2"/>
  </r>
  <r>
    <x v="0"/>
    <x v="0"/>
    <x v="0"/>
    <x v="0"/>
    <x v="0"/>
    <x v="1"/>
    <x v="3"/>
    <m/>
    <m/>
    <n v="0"/>
    <n v="0"/>
    <x v="34"/>
    <x v="33"/>
    <x v="34"/>
    <n v="4.96"/>
    <d v="2019-09-05T00:00:00"/>
    <n v="0.84931506849315064"/>
    <n v="4.6543463381245722"/>
    <n v="-1"/>
    <n v="1"/>
    <n v="2014255"/>
    <n v="1225369"/>
    <n v="2005270"/>
    <n v="1218899"/>
    <n v="-750.66750000000002"/>
    <n v="-750"/>
    <n v="750"/>
    <n v="750"/>
    <n v="750.66750000000002"/>
    <n v="3.7267749118160311E-2"/>
    <n v="0"/>
    <n v="-3.7267749118160311E-2"/>
    <n v="0"/>
    <n v="0"/>
    <n v="0"/>
    <x v="0"/>
    <x v="0"/>
    <x v="2"/>
    <s v="BB+"/>
    <x v="2"/>
    <s v="RUSSIA"/>
    <s v="RU"/>
    <s v="FINANCIAL"/>
    <x v="0"/>
    <s v="BANKING"/>
    <s v="SENR"/>
    <n v="0.81161732446406698"/>
    <n v="3.0247150828079366E-4"/>
    <n v="-3.0247150828079366E-4"/>
    <n v="-6.0494301656158732E-4"/>
    <n v="0"/>
    <n v="0"/>
    <n v="0"/>
    <n v="0.81085304825513882"/>
    <n v="3.0218667974068049E-4"/>
    <n v="-3.0218667974068049E-4"/>
    <n v="-6.0437335948136097E-4"/>
    <n v="0"/>
    <n v="0"/>
    <n v="0"/>
    <n v="228.76018076194336"/>
    <n v="8.5253770248611083E-2"/>
    <n v="-8.5253770248611083E-2"/>
    <n v="-0.17050754049722217"/>
    <n v="0"/>
    <n v="0"/>
    <n v="0"/>
    <n v="185.49088989021834"/>
    <n v="6.912827948132956E-2"/>
    <n v="-6.912827948132956E-2"/>
    <n v="-0.13825655896265912"/>
    <n v="0"/>
    <n v="0"/>
    <n v="0"/>
    <n v="4.6323851943098253"/>
    <n v="1.7263856924021887E-3"/>
    <n v="-1.7263856924021887E-3"/>
    <n v="-3.4527713848043775E-3"/>
    <n v="0"/>
    <n v="0"/>
    <n v="0"/>
    <n v="1.060751341419521E-2"/>
    <n v="3.9531814868774724E-6"/>
    <n v="-3.9531814868774724E-6"/>
    <n v="-7.9063629737549449E-6"/>
    <n v="0"/>
    <n v="0"/>
    <n v="0"/>
    <n v="100.089"/>
    <n v="3.7300917414875477E-2"/>
    <n v="-3.7300917414875477E-2"/>
    <n v="-7.4601834829750954E-2"/>
    <n v="0"/>
    <n v="0"/>
    <n v="0"/>
  </r>
  <r>
    <x v="0"/>
    <x v="0"/>
    <x v="0"/>
    <x v="0"/>
    <x v="0"/>
    <x v="1"/>
    <x v="3"/>
    <m/>
    <m/>
    <n v="0"/>
    <n v="0"/>
    <x v="35"/>
    <x v="34"/>
    <x v="35"/>
    <n v="3.5"/>
    <d v="2019-09-06T00:00:00"/>
    <n v="0.852054794520548"/>
    <n v="2.1464750171115674"/>
    <n v="-1"/>
    <n v="1"/>
    <n v="2014255"/>
    <n v="1225369"/>
    <n v="2005270"/>
    <n v="1218899"/>
    <n v="-292.03800000000001"/>
    <n v="-300"/>
    <n v="300"/>
    <n v="300"/>
    <n v="292.03800000000001"/>
    <n v="1.4498561502888165E-2"/>
    <n v="0"/>
    <n v="-1.4498561502888165E-2"/>
    <n v="0"/>
    <n v="0"/>
    <n v="0"/>
    <x v="0"/>
    <x v="0"/>
    <x v="2"/>
    <s v="BB-"/>
    <x v="4"/>
    <s v="CHINA"/>
    <s v="CN"/>
    <s v="INDUSTRIALS"/>
    <x v="2"/>
    <s v="REALESTATE DEV &amp; MGT"/>
    <s v="SENR"/>
    <n v="0.80997667476751545"/>
    <n v="1.1743496635021667E-4"/>
    <n v="-1.1743496635021667E-4"/>
    <n v="-2.3486993270043334E-4"/>
    <n v="0"/>
    <n v="0"/>
    <n v="0"/>
    <n v="0.8092147736872477"/>
    <n v="1.1732450165350288E-4"/>
    <n v="-1.1732450165350288E-4"/>
    <n v="-2.3464900330700576E-4"/>
    <n v="0"/>
    <n v="0"/>
    <n v="0"/>
    <n v="421.41051523020724"/>
    <n v="6.1098462730289495E-2"/>
    <n v="-6.1098462730289495E-2"/>
    <n v="-0.12219692546057899"/>
    <n v="0"/>
    <n v="0"/>
    <n v="0"/>
    <n v="341.0116147114386"/>
    <n v="4.9441778690929951E-2"/>
    <n v="-4.9441778690929951E-2"/>
    <n v="-9.8883557381859902E-2"/>
    <n v="0"/>
    <n v="0"/>
    <n v="0"/>
    <n v="6.633092703413932"/>
    <n v="9.6170302514805611E-4"/>
    <n v="-9.6170302514805611E-4"/>
    <n v="-1.9234060502961122E-3"/>
    <n v="0"/>
    <n v="0"/>
    <n v="0"/>
    <n v="1.0519620601987622E-2"/>
    <n v="1.5251936628496695E-6"/>
    <n v="-1.5251936628496695E-6"/>
    <n v="-3.0503873256993389E-6"/>
    <n v="0"/>
    <n v="0"/>
    <n v="0"/>
    <n v="97.346000000000004"/>
    <n v="1.4113769680601513E-2"/>
    <n v="-1.4113769680601513E-2"/>
    <n v="-2.8227539361203025E-2"/>
    <n v="0"/>
    <n v="0"/>
    <n v="0"/>
  </r>
  <r>
    <x v="0"/>
    <x v="0"/>
    <x v="0"/>
    <x v="0"/>
    <x v="0"/>
    <x v="1"/>
    <x v="3"/>
    <m/>
    <m/>
    <n v="0"/>
    <n v="0"/>
    <x v="36"/>
    <x v="35"/>
    <x v="36"/>
    <n v="5.375"/>
    <d v="2019-09-02T00:00:00"/>
    <n v="0.84109589041095889"/>
    <n v="5.8754277891854896"/>
    <n v="-1"/>
    <n v="1"/>
    <n v="2014255"/>
    <n v="1225369"/>
    <n v="2005270"/>
    <n v="1218899"/>
    <n v="-343.69334649199999"/>
    <n v="-334.39060000000001"/>
    <n v="262"/>
    <n v="334.39060000000001"/>
    <n v="343.69334649199999"/>
    <n v="1.706305043264135E-2"/>
    <n v="0"/>
    <n v="-1.706305043264135E-2"/>
    <n v="0"/>
    <n v="0"/>
    <n v="0"/>
    <x v="2"/>
    <x v="1"/>
    <x v="2"/>
    <s v="BB"/>
    <x v="2"/>
    <s v="UNITED KINGDOM"/>
    <s v="GB"/>
    <s v="INDUSTRIALS"/>
    <x v="14"/>
    <s v="TRANSPORT INFRASTRUCTURE/SERVICES"/>
    <s v="SECR"/>
    <n v="0.81129306024986736"/>
    <n v="1.3843134402695423E-4"/>
    <n v="-1.3843134402695423E-4"/>
    <n v="-2.7686268805390845E-4"/>
    <n v="0"/>
    <n v="0"/>
    <n v="0"/>
    <n v="0.81071510114846668"/>
    <n v="1.3833272657400218E-4"/>
    <n v="-1.3833272657400218E-4"/>
    <n v="-2.7666545314800436E-4"/>
    <n v="0"/>
    <n v="0"/>
    <n v="0"/>
    <n v="136.20827507992018"/>
    <n v="2.3241286670317638E-2"/>
    <n v="-2.3241286670317638E-2"/>
    <n v="-4.6482573340635276E-2"/>
    <n v="0"/>
    <n v="0"/>
    <n v="0"/>
    <n v="110.42610550867566"/>
    <n v="1.8842062073747074E-2"/>
    <n v="-1.8842062073747074E-2"/>
    <n v="-3.7684124147494148E-2"/>
    <n v="0"/>
    <n v="0"/>
    <n v="0"/>
    <n v="1.6650522549656779"/>
    <n v="2.8410870599462565E-4"/>
    <n v="-2.8410870599462565E-4"/>
    <n v="-5.6821741198925129E-4"/>
    <n v="0"/>
    <n v="0"/>
    <n v="0"/>
    <n v="1.0661075560662946E-2"/>
    <n v="1.8191046995779199E-6"/>
    <n v="-1.8191046995779199E-6"/>
    <n v="-3.6382093991558397E-6"/>
    <n v="0"/>
    <n v="0"/>
    <n v="0"/>
    <n v="102.782"/>
    <n v="1.7537744495677431E-2"/>
    <n v="-1.7537744495677431E-2"/>
    <n v="-3.5075488991354861E-2"/>
    <n v="0"/>
    <n v="0"/>
    <n v="0"/>
  </r>
  <r>
    <x v="0"/>
    <x v="0"/>
    <x v="0"/>
    <x v="0"/>
    <x v="0"/>
    <x v="1"/>
    <x v="1"/>
    <m/>
    <m/>
    <n v="0"/>
    <n v="0"/>
    <x v="36"/>
    <x v="35"/>
    <x v="36"/>
    <n v="5.375"/>
    <d v="2019-09-02T00:00:00"/>
    <n v="0.84109589041095889"/>
    <n v="5.8754277891854896"/>
    <n v="-1"/>
    <n v="1"/>
    <n v="2014255"/>
    <n v="1225369"/>
    <n v="2005270"/>
    <n v="1218899"/>
    <n v="-343.69334649199999"/>
    <n v="-334.39060000000001"/>
    <n v="262"/>
    <n v="334.39060000000001"/>
    <n v="343.69334649199999"/>
    <n v="1.706305043264135E-2"/>
    <n v="0"/>
    <n v="-1.706305043264135E-2"/>
    <n v="0"/>
    <n v="0"/>
    <n v="0"/>
    <x v="2"/>
    <x v="1"/>
    <x v="2"/>
    <s v="BB"/>
    <x v="2"/>
    <s v="UNITED KINGDOM"/>
    <s v="GB"/>
    <s v="INDUSTRIALS"/>
    <x v="14"/>
    <s v="TRANSPORT INFRASTRUCTURE/SERVICES"/>
    <s v="SECR"/>
    <n v="0.81129306024986736"/>
    <n v="1.3843134402695423E-4"/>
    <n v="-1.3843134402695423E-4"/>
    <n v="-2.7686268805390845E-4"/>
    <n v="0"/>
    <n v="0"/>
    <n v="0"/>
    <n v="0.81071510114846668"/>
    <n v="1.3833272657400218E-4"/>
    <n v="-1.3833272657400218E-4"/>
    <n v="-2.7666545314800436E-4"/>
    <n v="0"/>
    <n v="0"/>
    <n v="0"/>
    <n v="136.20827507992018"/>
    <n v="2.3241286670317638E-2"/>
    <n v="-2.3241286670317638E-2"/>
    <n v="-4.6482573340635276E-2"/>
    <n v="0"/>
    <n v="0"/>
    <n v="0"/>
    <n v="110.42610550867566"/>
    <n v="1.8842062073747074E-2"/>
    <n v="-1.8842062073747074E-2"/>
    <n v="-3.7684124147494148E-2"/>
    <n v="0"/>
    <n v="0"/>
    <n v="0"/>
    <n v="1.6650522549656779"/>
    <n v="2.8410870599462565E-4"/>
    <n v="-2.8410870599462565E-4"/>
    <n v="-5.6821741198925129E-4"/>
    <n v="0"/>
    <n v="0"/>
    <n v="0"/>
    <n v="1.0661075560662946E-2"/>
    <n v="1.8191046995779199E-6"/>
    <n v="-1.8191046995779199E-6"/>
    <n v="-3.6382093991558397E-6"/>
    <n v="0"/>
    <n v="0"/>
    <n v="0"/>
    <n v="102.782"/>
    <n v="1.7537744495677431E-2"/>
    <n v="-1.7537744495677431E-2"/>
    <n v="-3.5075488991354861E-2"/>
    <n v="0"/>
    <n v="0"/>
    <n v="0"/>
  </r>
  <r>
    <x v="0"/>
    <x v="0"/>
    <x v="0"/>
    <x v="0"/>
    <x v="0"/>
    <x v="1"/>
    <x v="3"/>
    <m/>
    <m/>
    <n v="0"/>
    <n v="0"/>
    <x v="37"/>
    <x v="36"/>
    <x v="37"/>
    <n v="5"/>
    <d v="2019-09-25T00:00:00"/>
    <n v="0.90410958904109584"/>
    <n v="4.59958932238193"/>
    <n v="-1"/>
    <n v="1"/>
    <n v="2014255"/>
    <n v="1225369"/>
    <n v="2005270"/>
    <n v="1218899"/>
    <n v="-301.05599999999998"/>
    <n v="-300"/>
    <n v="300"/>
    <n v="300"/>
    <n v="301.05599999999998"/>
    <n v="1.4946270457315483E-2"/>
    <n v="0"/>
    <n v="-1.4946270457315483E-2"/>
    <n v="0"/>
    <n v="0"/>
    <n v="0"/>
    <x v="0"/>
    <x v="0"/>
    <x v="2"/>
    <s v="BB"/>
    <x v="4"/>
    <s v="INDIA"/>
    <s v="IN"/>
    <s v="FINANCIAL"/>
    <x v="0"/>
    <s v="BANKING"/>
    <s v="SENR"/>
    <n v="0.86610756646370912"/>
    <n v="1.2945077933493941E-4"/>
    <n v="-1.2945077933493941E-4"/>
    <n v="-2.5890155866987883E-4"/>
    <n v="0"/>
    <n v="0"/>
    <n v="0"/>
    <n v="0.86522882440401605"/>
    <n v="1.2931944017007552E-4"/>
    <n v="-1.2931944017007552E-4"/>
    <n v="-2.5863888034015104E-4"/>
    <n v="0"/>
    <n v="0"/>
    <n v="0"/>
    <n v="201.99461584750355"/>
    <n v="3.0190661593783325E-2"/>
    <n v="-3.0190661593783325E-2"/>
    <n v="-6.038132318756665E-2"/>
    <n v="0"/>
    <n v="0"/>
    <n v="0"/>
    <n v="174.77156400567634"/>
    <n v="2.6121830638768623E-2"/>
    <n v="-2.6121830638768623E-2"/>
    <n v="-5.2243661277537247E-2"/>
    <n v="0"/>
    <n v="0"/>
    <n v="0"/>
    <n v="4.5545374264650542"/>
    <n v="6.8073348183912328E-4"/>
    <n v="-6.8073348183912328E-4"/>
    <n v="-1.3614669636782466E-3"/>
    <n v="0"/>
    <n v="0"/>
    <n v="0"/>
    <n v="1.17936108154712E-2"/>
    <n v="1.7627049691635358E-6"/>
    <n v="-1.7627049691635358E-6"/>
    <n v="-3.5254099383270716E-6"/>
    <n v="0"/>
    <n v="0"/>
    <n v="0"/>
    <n v="100.352"/>
    <n v="1.4998881329325234E-2"/>
    <n v="-1.4998881329325234E-2"/>
    <n v="-2.9997762658650468E-2"/>
    <n v="0"/>
    <n v="0"/>
    <n v="0"/>
  </r>
  <r>
    <x v="0"/>
    <x v="1"/>
    <x v="0"/>
    <x v="0"/>
    <x v="0"/>
    <x v="1"/>
    <x v="4"/>
    <m/>
    <m/>
    <n v="0"/>
    <n v="0"/>
    <x v="38"/>
    <x v="14"/>
    <x v="38"/>
    <n v="5.625"/>
    <d v="2020-02-15T00:00:00"/>
    <n v="1.295890410958904"/>
    <n v="3.7097878165639973"/>
    <n v="-1"/>
    <n v="1"/>
    <n v="2014255"/>
    <n v="1225369"/>
    <n v="2005270"/>
    <n v="1218899"/>
    <n v="-617.1"/>
    <n v="-600"/>
    <n v="600"/>
    <n v="600"/>
    <n v="617.1"/>
    <n v="3.0636637367165528E-2"/>
    <n v="0"/>
    <n v="-3.0636637367165528E-2"/>
    <n v="5.0360340436227786E-2"/>
    <n v="0"/>
    <n v="-5.0360340436227786E-2"/>
    <x v="0"/>
    <x v="1"/>
    <x v="2"/>
    <s v="BB"/>
    <x v="5"/>
    <s v="UNITED STATES"/>
    <s v="US"/>
    <s v="INDUSTRIALS"/>
    <x v="7"/>
    <s v="GAMING"/>
    <s v="SEC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2.85"/>
    <n v="3.1509781532129744E-2"/>
    <n v="-3.1509781532129744E-2"/>
    <n v="-6.3019563064259487E-2"/>
    <n v="5.1795610138660277E-2"/>
    <n v="-5.1795610138660277E-2"/>
    <n v="-0.10359122027732055"/>
  </r>
  <r>
    <x v="0"/>
    <x v="1"/>
    <x v="0"/>
    <x v="0"/>
    <x v="0"/>
    <x v="1"/>
    <x v="4"/>
    <m/>
    <m/>
    <n v="0"/>
    <n v="0"/>
    <x v="39"/>
    <x v="15"/>
    <x v="39"/>
    <n v="7.25"/>
    <d v="2020-10-15T00:00:00"/>
    <n v="1.9616438356164383"/>
    <n v="8.0821355236139638"/>
    <n v="-1"/>
    <n v="1"/>
    <n v="2014255"/>
    <n v="1225369"/>
    <n v="2005270"/>
    <n v="1218899"/>
    <n v="-2200.66"/>
    <n v="-2200"/>
    <n v="2200"/>
    <n v="2200"/>
    <n v="2200.66"/>
    <n v="0.10925429004768512"/>
    <n v="0"/>
    <n v="-0.10925429004768512"/>
    <n v="0.17959161689254419"/>
    <n v="0"/>
    <n v="-0.17959161689254419"/>
    <x v="0"/>
    <x v="1"/>
    <x v="1"/>
    <s v="CCC"/>
    <x v="5"/>
    <s v="UNITED STATES"/>
    <s v="US"/>
    <s v="INDUSTRIALS"/>
    <x v="8"/>
    <s v="TELECOM - SATELLITE"/>
    <s v="SEN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3"/>
    <n v="0.10928706633469944"/>
    <n v="-0.10928706633469944"/>
    <n v="-0.21857413266939887"/>
    <n v="0.17964549437761196"/>
    <n v="-0.17964549437761196"/>
    <n v="-0.35929098875522392"/>
  </r>
  <r>
    <x v="0"/>
    <x v="0"/>
    <x v="0"/>
    <x v="0"/>
    <x v="0"/>
    <x v="1"/>
    <x v="3"/>
    <m/>
    <m/>
    <n v="0"/>
    <n v="0"/>
    <x v="40"/>
    <x v="37"/>
    <x v="40"/>
    <n v="5"/>
    <d v="2019-09-23T00:00:00"/>
    <n v="0.89863013698630134"/>
    <n v="9.1006160164271055"/>
    <n v="-1"/>
    <n v="1"/>
    <n v="2014255"/>
    <n v="1225369"/>
    <n v="2005270"/>
    <n v="1218899"/>
    <n v="-1223.786317024"/>
    <n v="-1195.1972000000001"/>
    <n v="1051"/>
    <n v="1195.1972000000001"/>
    <n v="1223.786317024"/>
    <n v="6.0756275497590925E-2"/>
    <n v="0"/>
    <n v="-6.0756275497590925E-2"/>
    <n v="0"/>
    <n v="0"/>
    <n v="0"/>
    <x v="1"/>
    <x v="1"/>
    <x v="2"/>
    <s v="BB+"/>
    <x v="2"/>
    <s v="ITALY"/>
    <s v="IT"/>
    <s v="FINANCIAL"/>
    <x v="0"/>
    <s v="BANKING"/>
    <s v="T2"/>
    <n v="0.882647032153142"/>
    <n v="5.3626346252627285E-4"/>
    <n v="-5.3626346252627285E-4"/>
    <n v="-1.0725269250525457E-3"/>
    <n v="0"/>
    <n v="0"/>
    <n v="0"/>
    <n v="0.88201389448376555"/>
    <n v="5.3587879165958754E-4"/>
    <n v="-5.3587879165958754E-4"/>
    <n v="-1.0717575833191751E-3"/>
    <n v="0"/>
    <n v="0"/>
    <n v="0"/>
    <n v="293.87126934287323"/>
    <n v="0.17854523801022351"/>
    <n v="-0.17854523801022351"/>
    <n v="-0.35709047602044702"/>
    <n v="0"/>
    <n v="0"/>
    <n v="0"/>
    <n v="259.19854274999523"/>
    <n v="0.15747938071892809"/>
    <n v="-0.15747938071892809"/>
    <n v="-0.31495876143785617"/>
    <n v="0"/>
    <n v="0"/>
    <n v="0"/>
    <n v="1.7806362305006505"/>
    <n v="1.0818482538128933E-3"/>
    <n v="-1.0818482538128933E-3"/>
    <n v="-2.1636965076257866E-3"/>
    <n v="0"/>
    <n v="0"/>
    <n v="0"/>
    <n v="1.2154995789968405E-2"/>
    <n v="7.3849227288737819E-6"/>
    <n v="-7.3849227288737819E-6"/>
    <n v="-1.4769845457747564E-5"/>
    <n v="0"/>
    <n v="0"/>
    <n v="0"/>
    <n v="102.392"/>
    <n v="6.2209565607493293E-2"/>
    <n v="-6.2209565607493293E-2"/>
    <n v="-0.12441913121498659"/>
    <n v="0"/>
    <n v="0"/>
    <n v="0"/>
  </r>
  <r>
    <x v="0"/>
    <x v="0"/>
    <x v="0"/>
    <x v="0"/>
    <x v="0"/>
    <x v="1"/>
    <x v="1"/>
    <m/>
    <m/>
    <n v="0"/>
    <n v="0"/>
    <x v="41"/>
    <x v="38"/>
    <x v="41"/>
    <n v="7.875"/>
    <d v="2019-10-28T00:00:00"/>
    <n v="0.9945205479452055"/>
    <n v="9.0047912388774805"/>
    <n v="-1"/>
    <n v="1"/>
    <n v="2014255"/>
    <n v="1225369"/>
    <n v="2005270"/>
    <n v="1218899"/>
    <n v="-498.79699999999997"/>
    <n v="-481"/>
    <n v="481"/>
    <n v="481"/>
    <n v="498.79699999999997"/>
    <n v="2.4763349228374761E-2"/>
    <n v="0"/>
    <n v="-2.4763349228374761E-2"/>
    <n v="0"/>
    <n v="0"/>
    <n v="0"/>
    <x v="0"/>
    <x v="0"/>
    <x v="2"/>
    <s v="BB+"/>
    <x v="1"/>
    <s v="MEXICO"/>
    <s v="MX"/>
    <s v="INDUSTRIALS"/>
    <x v="11"/>
    <s v="PERSONAL &amp; HOUSEHOLD PRODUCTS"/>
    <s v="SENR"/>
    <n v="0.95086951950395249"/>
    <n v="2.354671398209328E-4"/>
    <n v="-2.354671398209328E-4"/>
    <n v="-4.709342796418656E-4"/>
    <n v="0"/>
    <n v="0"/>
    <n v="0"/>
    <n v="0.9497942151800558"/>
    <n v="2.3520085845593847E-4"/>
    <n v="-2.3520085845593847E-4"/>
    <n v="-4.7040171691187693E-4"/>
    <n v="0"/>
    <n v="0"/>
    <n v="0"/>
    <n v="143.28769483654938"/>
    <n v="3.5482832273662633E-2"/>
    <n v="-3.5482832273662633E-2"/>
    <n v="-7.0965664547325266E-2"/>
    <n v="0"/>
    <n v="0"/>
    <n v="0"/>
    <n v="136.09382366223974"/>
    <n v="3.3701388831728948E-2"/>
    <n v="-3.3701388831728948E-2"/>
    <n v="-6.7402777663457897E-2"/>
    <n v="0"/>
    <n v="0"/>
    <n v="0"/>
    <n v="3.9235940496549064"/>
    <n v="9.716132968197763E-4"/>
    <n v="-9.716132968197763E-4"/>
    <n v="-1.9432265936395526E-3"/>
    <n v="0"/>
    <n v="0"/>
    <n v="0"/>
    <n v="1.3790016557268145E-2"/>
    <n v="3.4148699587270128E-6"/>
    <n v="-3.4148699587270128E-6"/>
    <n v="-6.8297399174540256E-6"/>
    <n v="0"/>
    <n v="0"/>
    <n v="0"/>
    <n v="103.7"/>
    <n v="2.5679593149824625E-2"/>
    <n v="-2.5679593149824625E-2"/>
    <n v="-5.1359186299649251E-2"/>
    <n v="0"/>
    <n v="0"/>
    <n v="0"/>
  </r>
  <r>
    <x v="0"/>
    <x v="1"/>
    <x v="0"/>
    <x v="0"/>
    <x v="0"/>
    <x v="1"/>
    <x v="3"/>
    <m/>
    <m/>
    <n v="0"/>
    <n v="0"/>
    <x v="42"/>
    <x v="39"/>
    <x v="42"/>
    <n v="6.7"/>
    <d v="2019-09-15T00:00:00"/>
    <n v="0.87671232876712324"/>
    <n v="9.1197809719370291"/>
    <n v="-1"/>
    <n v="1"/>
    <n v="2014255"/>
    <n v="1225369"/>
    <n v="2005270"/>
    <n v="1218899"/>
    <n v="-461.16449999999998"/>
    <n v="-450"/>
    <n v="450"/>
    <n v="450"/>
    <n v="461.16449999999998"/>
    <n v="2.2895040598136778E-2"/>
    <n v="0"/>
    <n v="-2.2895040598136778E-2"/>
    <n v="3.7634745125753953E-2"/>
    <n v="0"/>
    <n v="-3.7634745125753953E-2"/>
    <x v="0"/>
    <x v="1"/>
    <x v="2"/>
    <s v="BB+"/>
    <x v="5"/>
    <s v="UNITED STATES"/>
    <s v="US"/>
    <s v="INDUSTRIALS"/>
    <x v="3"/>
    <s v="GAS DISTRIBUTION"/>
    <s v="SENR"/>
    <n v="0.83891694722228183"/>
    <n v="1.9207037565119111E-4"/>
    <n v="-1.9207037565119111E-4"/>
    <n v="-3.8414075130238222E-4"/>
    <n v="3.1572425490386161E-4"/>
    <n v="-3.1572425490386161E-4"/>
    <n v="-6.3144850980772322E-4"/>
    <n v="0.83809538620445756"/>
    <n v="1.9188227892262178E-4"/>
    <n v="-1.9188227892262178E-4"/>
    <n v="-3.8376455784524356E-4"/>
    <n v="3.1541506250875088E-4"/>
    <n v="-3.1541506250875088E-4"/>
    <n v="-6.3083012501750175E-4"/>
    <n v="121.03396569447847"/>
    <n v="2.7710775583285784E-2"/>
    <n v="-2.7710775583285784E-2"/>
    <n v="-5.5421551166571568E-2"/>
    <n v="4.5550824504709451E-2"/>
    <n v="-4.5550824504709451E-2"/>
    <n v="-9.1101649009418903E-2"/>
    <n v="101.438008222571"/>
    <n v="2.3224273164498953E-2"/>
    <n v="-2.3224273164498953E-2"/>
    <n v="-4.6448546328997906E-2"/>
    <n v="3.8175935855205935E-2"/>
    <n v="-3.8175935855205935E-2"/>
    <n v="-7.635187171041187E-2"/>
    <n v="3.7747050769053208"/>
    <n v="8.6422025981740323E-4"/>
    <n v="-8.6422025981740323E-4"/>
    <n v="-1.7284405196348065E-3"/>
    <n v="1.4206006349422123E-3"/>
    <n v="-1.4206006349422123E-3"/>
    <n v="-2.8412012698844245E-3"/>
    <n v="1.1231504999856123E-2"/>
    <n v="2.5714576294988213E-6"/>
    <n v="-2.5714576294988213E-6"/>
    <n v="-5.1429152589976426E-6"/>
    <n v="4.2269482804821641E-6"/>
    <n v="-4.2269482804821641E-6"/>
    <n v="-8.4538965609643282E-6"/>
    <n v="102.48099999999999"/>
    <n v="2.3463066555376551E-2"/>
    <n v="-2.3463066555376551E-2"/>
    <n v="-4.6926133110753103E-2"/>
    <n v="3.8568463152323908E-2"/>
    <n v="-3.8568463152323908E-2"/>
    <n v="-7.7136926304647815E-2"/>
  </r>
  <r>
    <x v="0"/>
    <x v="1"/>
    <x v="0"/>
    <x v="0"/>
    <x v="0"/>
    <x v="1"/>
    <x v="2"/>
    <m/>
    <m/>
    <n v="0"/>
    <n v="0"/>
    <x v="43"/>
    <x v="40"/>
    <x v="43"/>
    <n v="5.75"/>
    <d v="2026-08-15T00:00:00"/>
    <n v="7.7972602739726025"/>
    <n v="1.9739904175222451"/>
    <n v="-1"/>
    <n v="1"/>
    <n v="2014255"/>
    <n v="1225369"/>
    <n v="2005270"/>
    <n v="1218899"/>
    <n v="-237.33499999999998"/>
    <n v="-250"/>
    <n v="250"/>
    <n v="250"/>
    <n v="237.33499999999998"/>
    <n v="1.1782768318807698E-2"/>
    <n v="0"/>
    <n v="-1.1782768318807698E-2"/>
    <n v="1.9368451462375823E-2"/>
    <n v="0"/>
    <n v="-1.9368451462375823E-2"/>
    <x v="0"/>
    <x v="1"/>
    <x v="0"/>
    <s v="B-"/>
    <x v="5"/>
    <s v="UNITED STATES"/>
    <s v="US"/>
    <s v="INDUSTRIALS"/>
    <x v="13"/>
    <s v="MEDIA - DIVERSIFIED"/>
    <s v="SENR"/>
    <n v="5.815345730976933"/>
    <n v="6.8520871441868597E-4"/>
    <n v="-6.8520871441868597E-4"/>
    <n v="-1.3704174288373719E-3"/>
    <n v="1.1263424152736117E-3"/>
    <n v="-1.1263424152736117E-3"/>
    <n v="-2.2526848305472235E-3"/>
    <n v="5.5120862883767199"/>
    <n v="6.4947635689219523E-4"/>
    <n v="-6.4947635689219523E-4"/>
    <n v="-1.2989527137843905E-3"/>
    <n v="1.0676057573285179E-3"/>
    <n v="-1.0676057573285179E-3"/>
    <n v="-2.1352115146570359E-3"/>
    <n v="349.84286850749959"/>
    <n v="4.122117467610973E-2"/>
    <n v="-4.122117467610973E-2"/>
    <n v="-8.244234935221946E-2"/>
    <n v="6.7759146181458327E-2"/>
    <n v="-6.7759146181458327E-2"/>
    <n v="-0.13551829236291665"/>
    <n v="1928.3640785865682"/>
    <n v="0.22721467172296614"/>
    <n v="-0.22721467172296614"/>
    <n v="-0.45442934344593228"/>
    <n v="0.3734942605789302"/>
    <n v="-0.3734942605789302"/>
    <n v="-0.74698852115786041"/>
    <n v="6.5588358640008799"/>
    <n v="7.7281243426609281E-4"/>
    <n v="-7.7281243426609281E-4"/>
    <n v="-1.5456248685321856E-3"/>
    <n v="1.2703449408159083E-3"/>
    <n v="-1.2703449408159083E-3"/>
    <n v="-2.5406898816318167E-3"/>
    <n v="0.19125451656272993"/>
    <n v="2.2535076585842164E-5"/>
    <n v="-2.2535076585842164E-5"/>
    <n v="-4.5070153171684328E-5"/>
    <n v="3.7043038210053873E-5"/>
    <n v="-3.7043038210053873E-5"/>
    <n v="-7.4086076420107745E-5"/>
    <n v="94.933999999999997"/>
    <n v="1.1185853275776899E-2"/>
    <n v="-1.1185853275776899E-2"/>
    <n v="-2.2371706551553797E-2"/>
    <n v="1.8387245711291862E-2"/>
    <n v="-1.8387245711291862E-2"/>
    <n v="-3.6774491422583724E-2"/>
  </r>
  <r>
    <x v="0"/>
    <x v="1"/>
    <x v="0"/>
    <x v="0"/>
    <x v="0"/>
    <x v="1"/>
    <x v="4"/>
    <m/>
    <m/>
    <n v="0"/>
    <n v="0"/>
    <x v="44"/>
    <x v="41"/>
    <x v="44"/>
    <n v="6.875"/>
    <d v="2021-10-15T00:00:00"/>
    <n v="2.9616438356164383"/>
    <n v="3.7180013689253935"/>
    <n v="-1"/>
    <n v="1"/>
    <n v="2014255"/>
    <n v="1225369"/>
    <n v="2005270"/>
    <n v="1218899"/>
    <n v="-375.99993000000006"/>
    <n v="-369"/>
    <n v="369"/>
    <n v="369"/>
    <n v="375.99993000000006"/>
    <n v="1.8666947829346334E-2"/>
    <n v="0"/>
    <n v="-1.8666947829346334E-2"/>
    <n v="3.0684628875057234E-2"/>
    <n v="0"/>
    <n v="-3.0684628875057234E-2"/>
    <x v="0"/>
    <x v="1"/>
    <x v="0"/>
    <s v="B"/>
    <x v="5"/>
    <s v="UNITED STATES"/>
    <s v="US"/>
    <s v="INDUSTRIALS"/>
    <x v="3"/>
    <s v="GAS DISTRIBUTION"/>
    <s v="SEN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1.89700000000001"/>
    <n v="1.9021059829669035E-2"/>
    <n v="-1.9021059829669035E-2"/>
    <n v="-3.8042119659338069E-2"/>
    <n v="3.1266716284817073E-2"/>
    <n v="-3.1266716284817073E-2"/>
    <n v="-6.2533432569634145E-2"/>
  </r>
  <r>
    <x v="0"/>
    <x v="1"/>
    <x v="0"/>
    <x v="0"/>
    <x v="0"/>
    <x v="1"/>
    <x v="4"/>
    <m/>
    <m/>
    <n v="0"/>
    <n v="0"/>
    <x v="45"/>
    <x v="42"/>
    <x v="45"/>
    <n v="6.25"/>
    <d v="2022-07-15T00:00:00"/>
    <n v="3.7095890410958905"/>
    <n v="4.0164271047227924"/>
    <n v="-1"/>
    <n v="1"/>
    <n v="2014255"/>
    <n v="1225369"/>
    <n v="2005270"/>
    <n v="1218899"/>
    <n v="-506.34375"/>
    <n v="-491"/>
    <n v="491"/>
    <n v="491"/>
    <n v="506.34375"/>
    <n v="2.5138016288900861E-2"/>
    <n v="0"/>
    <n v="-2.5138016288900861E-2"/>
    <n v="4.132173655445829E-2"/>
    <n v="0"/>
    <n v="-4.132173655445829E-2"/>
    <x v="0"/>
    <x v="1"/>
    <x v="0"/>
    <s v="B+"/>
    <x v="5"/>
    <s v="UNITED STATES"/>
    <s v="US"/>
    <s v="UTILITY"/>
    <x v="15"/>
    <s v="ELECTRIC-GENERATION"/>
    <s v="SEN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.125"/>
    <n v="2.592357929792901E-2"/>
    <n v="-2.592357929792901E-2"/>
    <n v="-5.184715859585802E-2"/>
    <n v="4.261304082178511E-2"/>
    <n v="-4.261304082178511E-2"/>
    <n v="-8.522608164357022E-2"/>
  </r>
  <r>
    <x v="0"/>
    <x v="0"/>
    <x v="0"/>
    <x v="0"/>
    <x v="0"/>
    <x v="1"/>
    <x v="3"/>
    <m/>
    <m/>
    <n v="0"/>
    <n v="0"/>
    <x v="46"/>
    <x v="43"/>
    <x v="46"/>
    <n v="5.15"/>
    <d v="2019-09-10T00:00:00"/>
    <n v="0.86301369863013699"/>
    <n v="4.1368925393566052"/>
    <n v="-1"/>
    <n v="1"/>
    <n v="2014255"/>
    <n v="1225369"/>
    <n v="2005270"/>
    <n v="1218899"/>
    <n v="-247.6925"/>
    <n v="-250"/>
    <n v="250"/>
    <n v="250"/>
    <n v="247.6925"/>
    <n v="1.2296978287257572E-2"/>
    <n v="0"/>
    <n v="-1.2296978287257572E-2"/>
    <n v="0"/>
    <n v="0"/>
    <n v="0"/>
    <x v="0"/>
    <x v="0"/>
    <x v="0"/>
    <s v="B+"/>
    <x v="4"/>
    <s v="SRI LANKA"/>
    <s v="LK"/>
    <s v="FINANCIAL"/>
    <x v="0"/>
    <s v="BANKING"/>
    <s v="SENR"/>
    <n v="0.81879517761728016"/>
    <n v="1.0068706520870902E-4"/>
    <n v="-1.0068706520870902E-4"/>
    <n v="-2.0137413041741804E-4"/>
    <n v="0"/>
    <n v="0"/>
    <n v="0"/>
    <n v="0.8180132958944677"/>
    <n v="1.0059091738302273E-4"/>
    <n v="-1.0059091738302273E-4"/>
    <n v="-2.0118183476604547E-4"/>
    <n v="0"/>
    <n v="0"/>
    <n v="0"/>
    <n v="370.47147195039469"/>
    <n v="4.5556796466223563E-2"/>
    <n v="-4.5556796466223563E-2"/>
    <n v="-9.1113592932447127E-2"/>
    <n v="0"/>
    <n v="0"/>
    <n v="0"/>
    <n v="303.05058980501718"/>
    <n v="3.7266065227728976E-2"/>
    <n v="-3.7266065227728976E-2"/>
    <n v="-7.4532130455457951E-2"/>
    <n v="0"/>
    <n v="0"/>
    <n v="0"/>
    <n v="5.3242322024151099"/>
    <n v="6.5471967789416171E-4"/>
    <n v="-6.5471967789416171E-4"/>
    <n v="-1.3094393557883234E-3"/>
    <n v="0"/>
    <n v="0"/>
    <n v="0"/>
    <n v="1.0733637007654746E-2"/>
    <n v="1.3199130122643474E-6"/>
    <n v="-1.3199130122643474E-6"/>
    <n v="-2.6398260245286947E-6"/>
    <n v="0"/>
    <n v="0"/>
    <n v="0"/>
    <n v="99.076999999999998"/>
    <n v="1.2183477177666184E-2"/>
    <n v="-1.2183477177666184E-2"/>
    <n v="-2.4366954355332367E-2"/>
    <n v="0"/>
    <n v="0"/>
    <n v="0"/>
  </r>
  <r>
    <x v="0"/>
    <x v="0"/>
    <x v="0"/>
    <x v="0"/>
    <x v="0"/>
    <x v="1"/>
    <x v="3"/>
    <m/>
    <m/>
    <n v="0"/>
    <n v="0"/>
    <x v="47"/>
    <x v="44"/>
    <x v="47"/>
    <n v="8.5"/>
    <d v="2019-09-15T00:00:00"/>
    <n v="0.87671232876712324"/>
    <n v="4.131416837782341"/>
    <n v="-1"/>
    <n v="1"/>
    <n v="2014255"/>
    <n v="1225369"/>
    <n v="2005270"/>
    <n v="1218899"/>
    <n v="-294.10095820000004"/>
    <n v="-398.02"/>
    <n v="350"/>
    <n v="398.02"/>
    <n v="294.10095820000004"/>
    <n v="1.4600979429118957E-2"/>
    <n v="0"/>
    <n v="-1.4600979429118957E-2"/>
    <n v="0"/>
    <n v="0"/>
    <n v="0"/>
    <x v="1"/>
    <x v="1"/>
    <x v="0"/>
    <s v="B-"/>
    <x v="2"/>
    <s v="BELGIUM"/>
    <s v="BE"/>
    <s v="INDUSTRIALS"/>
    <x v="1"/>
    <s v="METALS/MINING EXCLUDING STEEL"/>
    <s v="SENR"/>
    <n v="0.68072856636842038"/>
    <n v="9.9393037943589448E-5"/>
    <n v="-9.9393037943589448E-5"/>
    <n v="-1.987860758871789E-4"/>
    <n v="0"/>
    <n v="0"/>
    <n v="0"/>
    <n v="0.68033825926777569"/>
    <n v="9.9336049284113925E-5"/>
    <n v="-9.9336049284113925E-5"/>
    <n v="-1.9867209856822785E-4"/>
    <n v="0"/>
    <n v="0"/>
    <n v="0"/>
    <n v="4934.3272739780305"/>
    <n v="0.72046011023893841"/>
    <n v="-0.72046011023893841"/>
    <n v="-1.4409202204778768"/>
    <n v="0"/>
    <n v="0"/>
    <n v="0"/>
    <n v="3357.0116282357221"/>
    <n v="0.49015657727182915"/>
    <n v="-0.49015657727182915"/>
    <n v="-0.9803131545436583"/>
    <n v="0"/>
    <n v="0"/>
    <n v="0"/>
    <n v="32.45493636727722"/>
    <n v="4.7387385827197944E-3"/>
    <n v="-4.7387385827197944E-3"/>
    <n v="-9.4774771654395889E-3"/>
    <n v="0"/>
    <n v="0"/>
    <n v="0"/>
    <n v="7.4471376315956139E-3"/>
    <n v="1.0873550336474523E-6"/>
    <n v="-1.0873550336474523E-6"/>
    <n v="-2.1747100672949046E-6"/>
    <n v="0"/>
    <n v="0"/>
    <n v="0"/>
    <n v="73.891000000000005"/>
    <n v="1.0788809709970289E-2"/>
    <n v="-1.0788809709970289E-2"/>
    <n v="-2.1577619419940578E-2"/>
    <n v="0"/>
    <n v="0"/>
    <n v="0"/>
  </r>
  <r>
    <x v="0"/>
    <x v="0"/>
    <x v="0"/>
    <x v="0"/>
    <x v="0"/>
    <x v="1"/>
    <x v="3"/>
    <m/>
    <m/>
    <n v="0"/>
    <n v="0"/>
    <x v="48"/>
    <x v="45"/>
    <x v="48"/>
    <n v="4"/>
    <d v="2019-09-16T00:00:00"/>
    <n v="0.8794520547945206"/>
    <n v="4.1204654346338128"/>
    <n v="-1"/>
    <n v="1"/>
    <n v="2014255"/>
    <n v="1225369"/>
    <n v="2005270"/>
    <n v="1218899"/>
    <n v="-1158.1244799999999"/>
    <n v="-1137.2"/>
    <n v="1000"/>
    <n v="1137.2"/>
    <n v="1158.1244799999999"/>
    <n v="5.7496418278718431E-2"/>
    <n v="0"/>
    <n v="-5.7496418278718431E-2"/>
    <n v="0"/>
    <n v="0"/>
    <n v="0"/>
    <x v="1"/>
    <x v="1"/>
    <x v="2"/>
    <s v="BB"/>
    <x v="6"/>
    <s v="AUSTRALIA"/>
    <s v="AU"/>
    <s v="UTILITY"/>
    <x v="15"/>
    <s v="ELECTRIC-INTEGRATED"/>
    <s v="SUB"/>
    <n v="0.86816528455654118"/>
    <n v="4.9916394335925503E-4"/>
    <n v="-4.9916394335925503E-4"/>
    <n v="-9.9832788671851006E-4"/>
    <n v="0"/>
    <n v="0"/>
    <n v="0"/>
    <n v="0.86816528455654118"/>
    <n v="4.9916394335925503E-4"/>
    <n v="-4.9916394335925503E-4"/>
    <n v="-9.9832788671851006E-4"/>
    <n v="0"/>
    <n v="0"/>
    <n v="0"/>
    <n v="203.82109786865934"/>
    <n v="0.11718983097084043"/>
    <n v="-0.11718983097084043"/>
    <n v="-0.23437966194168086"/>
    <n v="0"/>
    <n v="0"/>
    <n v="0"/>
    <n v="176.95040142977126"/>
    <n v="0.10174014295193265"/>
    <n v="-0.10174014295193265"/>
    <n v="-0.2034802859038653"/>
    <n v="0"/>
    <n v="0"/>
    <n v="0"/>
    <n v="1.5337048724547422"/>
    <n v="8.8182536862766359E-4"/>
    <n v="-8.8182536862766359E-4"/>
    <n v="-1.7636507372553272E-3"/>
    <n v="0"/>
    <n v="0"/>
    <n v="0"/>
    <n v="1.614846797193863E-2"/>
    <n v="9.2847906907507138E-6"/>
    <n v="-9.2847906907507138E-6"/>
    <n v="-1.8569581381501428E-5"/>
    <n v="0"/>
    <n v="0"/>
    <n v="0"/>
    <n v="101.84"/>
    <n v="5.8554352375046852E-2"/>
    <n v="-5.8554352375046852E-2"/>
    <n v="-0.1171087047500937"/>
    <n v="0"/>
    <n v="0"/>
    <n v="0"/>
  </r>
  <r>
    <x v="0"/>
    <x v="1"/>
    <x v="0"/>
    <x v="0"/>
    <x v="0"/>
    <x v="1"/>
    <x v="4"/>
    <m/>
    <m/>
    <n v="0"/>
    <n v="0"/>
    <x v="49"/>
    <x v="46"/>
    <x v="49"/>
    <n v="5.625"/>
    <d v="2024-05-01T00:00:00"/>
    <n v="5.506849315068493"/>
    <n v="1.2238193018480492"/>
    <n v="-1"/>
    <n v="1"/>
    <n v="2014255"/>
    <n v="1225369"/>
    <n v="2005270"/>
    <n v="1218899"/>
    <n v="-527.80000000000007"/>
    <n v="-500"/>
    <n v="500"/>
    <n v="500"/>
    <n v="527.80000000000007"/>
    <n v="2.6203236432328584E-2"/>
    <n v="0"/>
    <n v="-2.6203236432328584E-2"/>
    <n v="4.3072739721667516E-2"/>
    <n v="0"/>
    <n v="-4.3072739721667516E-2"/>
    <x v="0"/>
    <x v="1"/>
    <x v="0"/>
    <s v="B+"/>
    <x v="5"/>
    <s v="UNITED STATES"/>
    <s v="US"/>
    <s v="INDUSTRIALS"/>
    <x v="7"/>
    <s v="GAMING"/>
    <s v="SEN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5.56"/>
    <n v="2.7660136377966053E-2"/>
    <n v="-2.7660136377966053E-2"/>
    <n v="-5.5320272755932105E-2"/>
    <n v="4.5467584050192231E-2"/>
    <n v="-4.5467584050192231E-2"/>
    <n v="-9.0935168100384461E-2"/>
  </r>
  <r>
    <x v="0"/>
    <x v="1"/>
    <x v="0"/>
    <x v="0"/>
    <x v="0"/>
    <x v="1"/>
    <x v="1"/>
    <m/>
    <m/>
    <n v="0"/>
    <n v="0"/>
    <x v="50"/>
    <x v="47"/>
    <x v="50"/>
    <n v="7.5"/>
    <d v="2038-07-15T00:00:00"/>
    <n v="19.720547945205478"/>
    <n v="10.340862422997947"/>
    <n v="-1"/>
    <n v="1"/>
    <n v="2014255"/>
    <n v="1225369"/>
    <n v="2005270"/>
    <n v="1218899"/>
    <n v="-290.12499999999994"/>
    <n v="-250"/>
    <n v="250"/>
    <n v="250"/>
    <n v="290.12499999999994"/>
    <n v="1.4403588423511421E-2"/>
    <n v="0"/>
    <n v="-1.4403588423511421E-2"/>
    <n v="2.3676541515249689E-2"/>
    <n v="0"/>
    <n v="-2.3676541515249689E-2"/>
    <x v="0"/>
    <x v="1"/>
    <x v="2"/>
    <s v="BB+"/>
    <x v="5"/>
    <s v="UNITED STATES"/>
    <s v="US"/>
    <s v="INDUSTRIALS"/>
    <x v="3"/>
    <s v="GAS DISTRIBUTION"/>
    <s v="SENR"/>
    <n v="10.751182818126132"/>
    <n v="1.5485561237821644E-3"/>
    <n v="-1.5485561237821644E-3"/>
    <n v="-3.0971122475643288E-3"/>
    <n v="2.5455082633140252E-3"/>
    <n v="-2.5455082633140252E-3"/>
    <n v="-5.0910165266280505E-3"/>
    <n v="10.567476602888258"/>
    <n v="1.5220958366308911E-3"/>
    <n v="-1.5220958366308911E-3"/>
    <n v="-3.0441916732617822E-3"/>
    <n v="2.5020129849971356E-3"/>
    <n v="-2.5020129849971356E-3"/>
    <n v="-5.0040259699942712E-3"/>
    <n v="290.45305585208467"/>
    <n v="4.1835662728446028E-2"/>
    <n v="-4.1835662728446028E-2"/>
    <n v="-8.3671325456892057E-2"/>
    <n v="6.8769238351130191E-2"/>
    <n v="-6.8769238351130191E-2"/>
    <n v="-0.13753847670226038"/>
    <n v="3069.3558719543012"/>
    <n v="0.44209738704917773"/>
    <n v="-0.44209738704917773"/>
    <n v="-0.88419477409835545"/>
    <n v="0.72671731727401412"/>
    <n v="-0.72671731727401412"/>
    <n v="-1.4534346345480282"/>
    <n v="6.0758280933389841"/>
    <n v="8.7513727188462853E-4"/>
    <n v="-8.7513727188462853E-4"/>
    <n v="-1.7502745437692571E-3"/>
    <n v="1.4385459609146081E-3"/>
    <n v="-1.4385459609146081E-3"/>
    <n v="-2.8770919218292163E-3"/>
    <n v="1.675728933562816"/>
    <n v="2.4136509868408516E-4"/>
    <n v="-2.4136509868408516E-4"/>
    <n v="-4.8273019736817032E-4"/>
    <n v="3.9675465663805098E-4"/>
    <n v="-3.9675465663805098E-4"/>
    <n v="-7.9350931327610197E-4"/>
    <n v="116.05"/>
    <n v="1.6715364365485003E-2"/>
    <n v="-1.6715364365485003E-2"/>
    <n v="-3.3430728730970007E-2"/>
    <n v="2.7476626428447261E-2"/>
    <n v="-2.7476626428447261E-2"/>
    <n v="-5.4953252856894522E-2"/>
  </r>
  <r>
    <x v="0"/>
    <x v="1"/>
    <x v="0"/>
    <x v="0"/>
    <x v="0"/>
    <x v="1"/>
    <x v="1"/>
    <m/>
    <m/>
    <n v="0"/>
    <n v="0"/>
    <x v="51"/>
    <x v="47"/>
    <x v="51"/>
    <n v="5.625"/>
    <d v="2020-04-15T00:00:00"/>
    <n v="1.4602739726027398"/>
    <n v="8.6078028747433262"/>
    <n v="-1"/>
    <n v="1"/>
    <n v="2014255"/>
    <n v="1225369"/>
    <n v="2005270"/>
    <n v="1218899"/>
    <n v="-766.41750000000002"/>
    <n v="-750"/>
    <n v="750"/>
    <n v="750"/>
    <n v="766.41750000000002"/>
    <n v="3.8049675934774894E-2"/>
    <n v="0"/>
    <n v="-3.8049675934774894E-2"/>
    <n v="6.2545853534731174E-2"/>
    <n v="0"/>
    <n v="-6.2545853534731174E-2"/>
    <x v="0"/>
    <x v="1"/>
    <x v="2"/>
    <s v="BB+"/>
    <x v="5"/>
    <s v="UNITED STATES"/>
    <s v="US"/>
    <s v="INDUSTRIALS"/>
    <x v="3"/>
    <s v="GAS DISTRIBUTION"/>
    <s v="SENR"/>
    <n v="1.386432566615988"/>
    <n v="5.2753309865156549E-4"/>
    <n v="-5.2753309865156549E-4"/>
    <n v="-1.055066197303131E-3"/>
    <n v="8.6715608247345016E-4"/>
    <n v="-8.6715608247345016E-4"/>
    <n v="-1.7343121649469003E-3"/>
    <n v="1.3840260665979585"/>
    <n v="5.2661743319333488E-4"/>
    <n v="-5.2661743319333488E-4"/>
    <n v="-1.0532348663866698E-3"/>
    <n v="8.656509164968601E-4"/>
    <n v="-8.656509164968601E-4"/>
    <n v="-1.7313018329937202E-3"/>
    <n v="134.89681190546145"/>
    <n v="5.1327799776370919E-2"/>
    <n v="-5.1327799776370919E-2"/>
    <n v="-0.10265559955274184"/>
    <n v="8.4372362397411735E-2"/>
    <n v="-8.4372362397411735E-2"/>
    <n v="-0.16874472479482347"/>
    <n v="186.70070397812046"/>
    <n v="7.1039012831618217E-2"/>
    <n v="-7.1039012831618217E-2"/>
    <n v="-0.14207802566323643"/>
    <n v="0.11677354885846725"/>
    <n v="-0.11677354885846725"/>
    <n v="-0.23354709771693449"/>
    <n v="4.030628555671993"/>
    <n v="1.5336411035676912E-3"/>
    <n v="-1.5336411035676912E-3"/>
    <n v="-3.0672822071353824E-3"/>
    <n v="2.5209910329596556E-3"/>
    <n v="-2.5209910329596556E-3"/>
    <n v="-5.0419820659193112E-3"/>
    <n v="2.6327969200902735E-2"/>
    <n v="1.0017706961150834E-5"/>
    <n v="-1.0017706961150834E-5"/>
    <n v="-2.0035413922301667E-5"/>
    <n v="1.6467053055065759E-5"/>
    <n v="-1.6467053055065759E-5"/>
    <n v="-3.2934106110131519E-5"/>
    <n v="102.18899999999999"/>
    <n v="3.8882583340987112E-2"/>
    <n v="-3.8882583340987112E-2"/>
    <n v="-7.7765166681974224E-2"/>
    <n v="6.3914982268606438E-2"/>
    <n v="-6.3914982268606438E-2"/>
    <n v="-0.12782996453721288"/>
  </r>
  <r>
    <x v="0"/>
    <x v="1"/>
    <x v="0"/>
    <x v="0"/>
    <x v="0"/>
    <x v="1"/>
    <x v="1"/>
    <m/>
    <m/>
    <n v="0"/>
    <n v="0"/>
    <x v="52"/>
    <x v="47"/>
    <x v="52"/>
    <n v="6.875"/>
    <d v="2040-04-15T00:00:00"/>
    <n v="21.473972602739725"/>
    <n v="8.6078028747433262"/>
    <n v="-1"/>
    <n v="1"/>
    <n v="2014255"/>
    <n v="1225369"/>
    <n v="2005270"/>
    <n v="1218899"/>
    <n v="-553.44000000000005"/>
    <n v="-500"/>
    <n v="500"/>
    <n v="500"/>
    <n v="553.44000000000005"/>
    <n v="2.7476163643630029E-2"/>
    <n v="0"/>
    <n v="-2.7476163643630029E-2"/>
    <n v="4.516517065471707E-2"/>
    <n v="0"/>
    <n v="-4.516517065471707E-2"/>
    <x v="0"/>
    <x v="1"/>
    <x v="2"/>
    <s v="BB+"/>
    <x v="5"/>
    <s v="UNITED STATES"/>
    <s v="US"/>
    <s v="INDUSTRIALS"/>
    <x v="3"/>
    <s v="GAS DISTRIBUTION"/>
    <s v="SENR"/>
    <n v="11.677105042948615"/>
    <n v="3.2084204904391359E-3"/>
    <n v="-3.2084204904391359E-3"/>
    <n v="-6.4168409808782719E-3"/>
    <n v="5.2739844201783147E-3"/>
    <n v="-5.2739844201783147E-3"/>
    <n v="-1.0547968840356629E-2"/>
    <n v="11.454867861926919"/>
    <n v="3.1473582389046247E-3"/>
    <n v="-3.1473582389046247E-3"/>
    <n v="-6.2947164778092493E-3"/>
    <n v="5.1736106181116343E-3"/>
    <n v="-5.1736106181116343E-3"/>
    <n v="-1.0347221236223269E-2"/>
    <n v="277.85188261779103"/>
    <n v="7.6343037954971091E-2"/>
    <n v="-7.6343037954971091E-2"/>
    <n v="-0.15268607590994218"/>
    <n v="0.12549227695166948"/>
    <n v="-0.12549227695166948"/>
    <n v="-0.25098455390333896"/>
    <n v="3182.7566005744252"/>
    <n v="0.87449941195226533"/>
    <n v="-0.87449941195226533"/>
    <n v="-1.7489988239045307"/>
    <n v="1.437497450173711"/>
    <n v="-1.437497450173711"/>
    <n v="-2.874994900347422"/>
    <n v="5.9638303226697209"/>
    <n v="1.6386317788851614E-3"/>
    <n v="-1.6386317788851614E-3"/>
    <n v="-3.2772635577703229E-3"/>
    <n v="2.6935741427915431E-3"/>
    <n v="-2.6935741427915431E-3"/>
    <n v="-5.3871482855830863E-3"/>
    <n v="1.9638985925285457"/>
    <n v="5.3960399107809019E-4"/>
    <n v="-5.3960399107809019E-4"/>
    <n v="-1.0792079821561804E-3"/>
    <n v="8.869981508011043E-4"/>
    <n v="-8.869981508011043E-4"/>
    <n v="-1.7739963016022086E-3"/>
    <n v="110.688"/>
    <n v="3.041281601386121E-2"/>
    <n v="-3.041281601386121E-2"/>
    <n v="-6.0825632027722419E-2"/>
    <n v="4.9992424094293234E-2"/>
    <n v="-4.9992424094293234E-2"/>
    <n v="-9.9984848188586467E-2"/>
  </r>
  <r>
    <x v="0"/>
    <x v="0"/>
    <x v="0"/>
    <x v="0"/>
    <x v="0"/>
    <x v="1"/>
    <x v="4"/>
    <m/>
    <m/>
    <n v="0"/>
    <n v="0"/>
    <x v="53"/>
    <x v="48"/>
    <x v="53"/>
    <n v="7.75"/>
    <d v="2023-02-15T00:00:00"/>
    <n v="4.2986301369863016"/>
    <n v="3.7180013689253935"/>
    <n v="-1"/>
    <n v="1"/>
    <n v="2014255"/>
    <n v="1225369"/>
    <n v="2005270"/>
    <n v="1218899"/>
    <n v="-797.35488750000002"/>
    <n v="-767.61"/>
    <n v="675"/>
    <n v="767.61"/>
    <n v="797.35488750000002"/>
    <n v="3.9585598025076267E-2"/>
    <n v="0"/>
    <n v="-3.9585598025076267E-2"/>
    <n v="0"/>
    <n v="0"/>
    <n v="0"/>
    <x v="1"/>
    <x v="1"/>
    <x v="1"/>
    <s v="CCC+"/>
    <x v="2"/>
    <s v="SWITZERLAND"/>
    <s v="CH"/>
    <s v="INDUSTRIALS"/>
    <x v="16"/>
    <s v="PACKAGING"/>
    <s v="SEC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.875"/>
    <n v="4.1119539948547973E-2"/>
    <n v="-4.1119539948547973E-2"/>
    <n v="-8.2239079897095946E-2"/>
    <n v="0"/>
    <n v="0"/>
    <n v="0"/>
  </r>
  <r>
    <x v="0"/>
    <x v="0"/>
    <x v="0"/>
    <x v="0"/>
    <x v="0"/>
    <x v="1"/>
    <x v="3"/>
    <m/>
    <m/>
    <n v="0"/>
    <n v="0"/>
    <x v="54"/>
    <x v="49"/>
    <x v="54"/>
    <n v="9.375"/>
    <d v="2019-09-04T00:00:00"/>
    <n v="0.84657534246575339"/>
    <n v="9.1526351813826139"/>
    <n v="-1"/>
    <n v="1"/>
    <n v="2014255"/>
    <n v="1225369"/>
    <n v="2005270"/>
    <n v="1218899"/>
    <n v="-1218.39608"/>
    <n v="-1137.2"/>
    <n v="1000"/>
    <n v="1137.2"/>
    <n v="1218.39608"/>
    <n v="6.048867099746557E-2"/>
    <n v="0"/>
    <n v="-6.048867099746557E-2"/>
    <n v="0"/>
    <n v="0"/>
    <n v="0"/>
    <x v="1"/>
    <x v="1"/>
    <x v="2"/>
    <s v="BB"/>
    <x v="2"/>
    <s v="FRANCE"/>
    <s v="FR"/>
    <s v="FINANCIAL"/>
    <x v="0"/>
    <s v="BANKING"/>
    <s v="T1"/>
    <n v="0.84855532004803691"/>
    <n v="5.1327983577534808E-4"/>
    <n v="-5.1327983577534808E-4"/>
    <n v="-1.0265596715506962E-3"/>
    <n v="0"/>
    <n v="0"/>
    <n v="0"/>
    <n v="0.84855532004803691"/>
    <n v="5.1327983577534808E-4"/>
    <n v="-5.1327983577534808E-4"/>
    <n v="-1.0265596715506962E-3"/>
    <n v="0"/>
    <n v="0"/>
    <n v="0"/>
    <n v="99.694366246499371"/>
    <n v="6.0303797201853367E-2"/>
    <n v="-6.0303797201853367E-2"/>
    <n v="-0.12060759440370673"/>
    <n v="0"/>
    <n v="0"/>
    <n v="0"/>
    <n v="84.596184857284484"/>
    <n v="5.1171107934730599E-2"/>
    <n v="-5.1171107934730599E-2"/>
    <n v="-0.1023422158694612"/>
    <n v="0"/>
    <n v="0"/>
    <n v="0"/>
    <n v="0.35353956211764853"/>
    <n v="2.1385138257522485E-4"/>
    <n v="-2.1385138257522485E-4"/>
    <n v="-4.2770276515044969E-4"/>
    <n v="0"/>
    <n v="0"/>
    <n v="0"/>
    <n v="1.4528626868854741E-2"/>
    <n v="8.7881733071509275E-6"/>
    <n v="-8.7881733071509275E-6"/>
    <n v="-1.7576346614301855E-5"/>
    <n v="0"/>
    <n v="0"/>
    <n v="0"/>
    <n v="107.14"/>
    <n v="6.4807562106684605E-2"/>
    <n v="-6.4807562106684605E-2"/>
    <n v="-0.12961512421336921"/>
    <n v="0"/>
    <n v="0"/>
    <n v="0"/>
  </r>
  <r>
    <x v="0"/>
    <x v="0"/>
    <x v="0"/>
    <x v="0"/>
    <x v="0"/>
    <x v="1"/>
    <x v="3"/>
    <m/>
    <m/>
    <n v="0"/>
    <n v="0"/>
    <x v="55"/>
    <x v="50"/>
    <x v="55"/>
    <n v="9.5"/>
    <d v="2019-09-23T00:00:00"/>
    <n v="0.89863013698630134"/>
    <n v="0.60506502395619444"/>
    <n v="-1"/>
    <n v="1"/>
    <n v="2014255"/>
    <n v="1225369"/>
    <n v="2005270"/>
    <n v="1218899"/>
    <n v="-232.125"/>
    <n v="-250"/>
    <n v="250"/>
    <n v="250"/>
    <n v="232.125"/>
    <n v="1.1524111892486304E-2"/>
    <n v="0"/>
    <n v="-1.1524111892486304E-2"/>
    <n v="0"/>
    <n v="0"/>
    <n v="0"/>
    <x v="0"/>
    <x v="0"/>
    <x v="0"/>
    <s v="B-"/>
    <x v="4"/>
    <s v="CHINA"/>
    <s v="CN"/>
    <s v="INDUSTRIALS"/>
    <x v="2"/>
    <s v="REALESTATE DEV &amp; MGT"/>
    <s v="SENR"/>
    <n v="0.79528943055789425"/>
    <n v="9.1650043846608898E-5"/>
    <n v="-9.1650043846608898E-5"/>
    <n v="-1.833000876932178E-4"/>
    <n v="0"/>
    <n v="0"/>
    <n v="0"/>
    <n v="0.79452713632566885"/>
    <n v="9.1562196206337271E-5"/>
    <n v="-9.1562196206337271E-5"/>
    <n v="-1.8312439241267454E-4"/>
    <n v="0"/>
    <n v="0"/>
    <n v="0"/>
    <n v="1596.0900408308482"/>
    <n v="0.18393520221017728"/>
    <n v="-0.18393520221017728"/>
    <n v="-0.36787040442035457"/>
    <n v="0"/>
    <n v="0"/>
    <n v="0"/>
    <n v="1268.1368494592537"/>
    <n v="0.14614150948153498"/>
    <n v="-0.14614150948153498"/>
    <n v="-0.29228301896306996"/>
    <n v="0"/>
    <n v="0"/>
    <n v="0"/>
    <n v="17.518886198152721"/>
    <n v="2.0188960477924597E-3"/>
    <n v="-2.0188960477924597E-3"/>
    <n v="-4.0377920955849194E-3"/>
    <n v="0"/>
    <n v="0"/>
    <n v="0"/>
    <n v="1.006085344377001E-2"/>
    <n v="1.1594240081991177E-6"/>
    <n v="-1.1594240081991177E-6"/>
    <n v="-2.3188480163982353E-6"/>
    <n v="0"/>
    <n v="0"/>
    <n v="0"/>
    <n v="92.85"/>
    <n v="1.0700137892173533E-2"/>
    <n v="-1.0700137892173533E-2"/>
    <n v="-2.1400275784347066E-2"/>
    <n v="0"/>
    <n v="0"/>
    <n v="0"/>
  </r>
  <r>
    <x v="0"/>
    <x v="1"/>
    <x v="0"/>
    <x v="0"/>
    <x v="0"/>
    <x v="1"/>
    <x v="2"/>
    <m/>
    <m/>
    <n v="0"/>
    <n v="0"/>
    <x v="56"/>
    <x v="51"/>
    <x v="56"/>
    <n v="8"/>
    <d v="2025-01-15T00:00:00"/>
    <n v="6.2164383561643834"/>
    <n v="2.0506502395619437"/>
    <n v="-1"/>
    <n v="1"/>
    <n v="2014255"/>
    <n v="1225369"/>
    <n v="2005270"/>
    <n v="1218899"/>
    <n v="-797.62499999999989"/>
    <n v="-750"/>
    <n v="750"/>
    <n v="750"/>
    <n v="797.62499999999989"/>
    <n v="3.9599008069981206E-2"/>
    <n v="0"/>
    <n v="-3.9599008069981206E-2"/>
    <n v="6.5092637401468451E-2"/>
    <n v="0"/>
    <n v="-6.5092637401468451E-2"/>
    <x v="0"/>
    <x v="1"/>
    <x v="2"/>
    <s v="BB"/>
    <x v="5"/>
    <s v="UNITED STATES"/>
    <s v="US"/>
    <s v="UTILITY"/>
    <x v="15"/>
    <s v="ELECTRIC-GENERATION"/>
    <s v="SENR"/>
    <n v="2.167741326581849"/>
    <n v="8.5840406284946403E-4"/>
    <n v="-8.5840406284946403E-4"/>
    <n v="-1.7168081256989281E-3"/>
    <n v="1.4110400015137049E-3"/>
    <n v="-1.4110400015137049E-3"/>
    <n v="-2.8220800030274097E-3"/>
    <n v="1.9080607981119428"/>
    <n v="7.5557314942449605E-4"/>
    <n v="-7.5557314942449605E-4"/>
    <n v="-1.5111462988489921E-3"/>
    <n v="1.2420070967145719E-3"/>
    <n v="-1.2420070967145719E-3"/>
    <n v="-2.4840141934291439E-3"/>
    <n v="257.9668304898978"/>
    <n v="0.10215230602356937"/>
    <n v="-0.10215230602356937"/>
    <n v="-0.20430461204713873"/>
    <n v="0.16791741358684992"/>
    <n v="-0.16791741358684992"/>
    <n v="-0.33583482717369983"/>
    <n v="492.21639647096265"/>
    <n v="0.19491281056030718"/>
    <n v="-0.19491281056030718"/>
    <n v="-0.38982562112061436"/>
    <n v="0.32039663418541808"/>
    <n v="-0.32039663418541808"/>
    <n v="-0.64079326837083617"/>
    <n v="5.3658011700000001"/>
    <n v="2.1248040383274459E-3"/>
    <n v="-2.1248040383274459E-3"/>
    <n v="-4.2496080766548918E-3"/>
    <n v="3.4927414992718515E-3"/>
    <n v="-3.4927414992718515E-3"/>
    <n v="-6.9854829985437029E-3"/>
    <n v="-1.0883371037741389"/>
    <n v="-4.3097069755212102E-4"/>
    <n v="4.3097069755212102E-4"/>
    <n v="8.6194139510424204E-4"/>
    <n v="-7.0842732466534363E-4"/>
    <n v="7.0842732466534363E-4"/>
    <n v="1.4168546493306873E-3"/>
    <n v="106.35"/>
    <n v="4.2113545082425007E-2"/>
    <n v="-4.2113545082425007E-2"/>
    <n v="-8.4227090164850013E-2"/>
    <n v="6.9226019876461695E-2"/>
    <n v="-6.9226019876461695E-2"/>
    <n v="-0.13845203975292339"/>
  </r>
  <r>
    <x v="0"/>
    <x v="1"/>
    <x v="0"/>
    <x v="0"/>
    <x v="0"/>
    <x v="1"/>
    <x v="2"/>
    <m/>
    <m/>
    <n v="0"/>
    <n v="0"/>
    <x v="57"/>
    <x v="51"/>
    <x v="57"/>
    <n v="8.125"/>
    <d v="2026-01-30T00:00:00"/>
    <n v="7.2575342465753421"/>
    <n v="1.1909650924024642"/>
    <n v="-1"/>
    <n v="1"/>
    <n v="2014255"/>
    <n v="1225369"/>
    <n v="2005270"/>
    <n v="1218899"/>
    <n v="-931.99950000000001"/>
    <n v="-850"/>
    <n v="850"/>
    <n v="850"/>
    <n v="931.99950000000001"/>
    <n v="4.6270184261674917E-2"/>
    <n v="0"/>
    <n v="-4.6270184261674917E-2"/>
    <n v="7.6058681099325995E-2"/>
    <n v="0"/>
    <n v="-7.6058681099325995E-2"/>
    <x v="0"/>
    <x v="1"/>
    <x v="2"/>
    <s v="BB"/>
    <x v="5"/>
    <s v="UNITED STATES"/>
    <s v="US"/>
    <s v="UTILITY"/>
    <x v="15"/>
    <s v="ELECTRIC-GENERATION"/>
    <s v="SENR"/>
    <n v="2.1439937974027115"/>
    <n v="9.9202988061711586E-4"/>
    <n v="-9.9202988061711586E-4"/>
    <n v="-1.9840597612342317E-3"/>
    <n v="1.6306934051558578E-3"/>
    <n v="-1.6306934051558578E-3"/>
    <n v="-3.2613868103117155E-3"/>
    <n v="1.8842333811849235"/>
    <n v="8.7183825739425153E-4"/>
    <n v="-8.7183825739425153E-4"/>
    <n v="-1.7436765147885031E-3"/>
    <n v="1.4331230585624883E-3"/>
    <n v="-1.4331230585624883E-3"/>
    <n v="-2.8662461171249766E-3"/>
    <n v="165.23087308630863"/>
    <n v="7.6452629434209232E-2"/>
    <n v="-7.6452629434209232E-2"/>
    <n v="-0.15290525886841846"/>
    <n v="0.12567242283834754"/>
    <n v="-0.12567242283834754"/>
    <n v="-0.25134484567669507"/>
    <n v="311.33352667155231"/>
    <n v="0.14405459645929808"/>
    <n v="-0.14405459645929808"/>
    <n v="-0.28810919291859616"/>
    <n v="0.23679617420640101"/>
    <n v="-0.23679617420640101"/>
    <n v="-0.47359234841280201"/>
    <n v="4.5707745900000001"/>
    <n v="2.114905824978816E-3"/>
    <n v="-2.114905824978816E-3"/>
    <n v="-4.229811649957632E-3"/>
    <n v="3.476470869177125E-3"/>
    <n v="-3.476470869177125E-3"/>
    <n v="-6.9529417383542499E-3"/>
    <n v="-0.67855274271140575"/>
    <n v="-3.1396760436521636E-4"/>
    <n v="3.1396760436521636E-4"/>
    <n v="6.2793520873043272E-4"/>
    <n v="-5.1609826666959807E-4"/>
    <n v="5.1609826666959807E-4"/>
    <n v="1.0321965333391961E-3"/>
    <n v="109.64700000000001"/>
    <n v="5.0733868937398695E-2"/>
    <n v="-5.0733868937398695E-2"/>
    <n v="-0.10146773787479739"/>
    <n v="8.3396062064977974E-2"/>
    <n v="-8.3396062064977974E-2"/>
    <n v="-0.16679212412995595"/>
  </r>
  <r>
    <x v="0"/>
    <x v="0"/>
    <x v="0"/>
    <x v="0"/>
    <x v="0"/>
    <x v="1"/>
    <x v="3"/>
    <m/>
    <m/>
    <n v="0"/>
    <n v="0"/>
    <x v="58"/>
    <x v="52"/>
    <x v="58"/>
    <n v="6.5"/>
    <d v="2019-09-11T00:00:00"/>
    <n v="0.86575342465753424"/>
    <n v="4.1341546885694731"/>
    <n v="-1"/>
    <n v="1"/>
    <n v="2014255"/>
    <n v="1225369"/>
    <n v="2005270"/>
    <n v="1218899"/>
    <n v="-403.14"/>
    <n v="-400"/>
    <n v="400"/>
    <n v="400"/>
    <n v="403.14"/>
    <n v="2.001434773650804E-2"/>
    <n v="0"/>
    <n v="-2.001434773650804E-2"/>
    <n v="0"/>
    <n v="0"/>
    <n v="0"/>
    <x v="0"/>
    <x v="0"/>
    <x v="2"/>
    <s v="BB-"/>
    <x v="4"/>
    <s v="CHINA"/>
    <s v="CN"/>
    <s v="INDUSTRIALS"/>
    <x v="1"/>
    <s v="BUILDING MATERIALS"/>
    <s v="SENR"/>
    <n v="0.82134079180156938"/>
    <n v="1.6438600217295461E-4"/>
    <n v="-1.6438600217295461E-4"/>
    <n v="-3.2877200434590923E-4"/>
    <n v="0"/>
    <n v="0"/>
    <n v="0"/>
    <n v="0.82054491133183127"/>
    <n v="1.6422671188817426E-4"/>
    <n v="-1.6422671188817426E-4"/>
    <n v="-3.2845342377634852E-4"/>
    <n v="0"/>
    <n v="0"/>
    <n v="0"/>
    <n v="298.51549688894465"/>
    <n v="5.9745929594718222E-2"/>
    <n v="-5.9745929594718222E-2"/>
    <n v="-0.11949185918943644"/>
    <n v="0"/>
    <n v="0"/>
    <n v="0"/>
    <n v="244.94537192591665"/>
    <n v="4.9024218501735897E-2"/>
    <n v="-4.9024218501735897E-2"/>
    <n v="-9.8048437003471794E-2"/>
    <n v="0"/>
    <n v="0"/>
    <n v="0"/>
    <n v="5.4769668475583657"/>
    <n v="1.0961791902835934E-3"/>
    <n v="-1.0961791902835934E-3"/>
    <n v="-2.1923583805671869E-3"/>
    <n v="0"/>
    <n v="0"/>
    <n v="0"/>
    <n v="1.0815840219808873E-2"/>
    <n v="2.1647198722176433E-6"/>
    <n v="-2.1647198722176433E-6"/>
    <n v="-4.3294397444352866E-6"/>
    <n v="0"/>
    <n v="0"/>
    <n v="0"/>
    <n v="100.785"/>
    <n v="2.0171460366239628E-2"/>
    <n v="-2.0171460366239628E-2"/>
    <n v="-4.0342920732479255E-2"/>
    <n v="0"/>
    <n v="0"/>
    <n v="0"/>
  </r>
  <r>
    <x v="0"/>
    <x v="0"/>
    <x v="0"/>
    <x v="0"/>
    <x v="0"/>
    <x v="1"/>
    <x v="4"/>
    <m/>
    <m/>
    <n v="0"/>
    <n v="0"/>
    <x v="59"/>
    <x v="53"/>
    <x v="59"/>
    <n v="9.5"/>
    <d v="2022-07-15T00:00:00"/>
    <n v="3.7095890410958905"/>
    <n v="3.3456536618754278"/>
    <n v="-1"/>
    <n v="1"/>
    <n v="2014255"/>
    <n v="1225369"/>
    <n v="2005270"/>
    <n v="1218899"/>
    <n v="-446.85563249999996"/>
    <n v="-426.45"/>
    <n v="375"/>
    <n v="426.45"/>
    <n v="446.85563249999996"/>
    <n v="2.2184660457588535E-2"/>
    <n v="0"/>
    <n v="-2.2184660457588535E-2"/>
    <n v="0"/>
    <n v="0"/>
    <n v="0"/>
    <x v="1"/>
    <x v="1"/>
    <x v="0"/>
    <s v="B-"/>
    <x v="2"/>
    <s v="FRANCE"/>
    <s v="FR"/>
    <s v="INDUSTRIALS"/>
    <x v="14"/>
    <s v="TRANSPORT INFRASTRUCTURE/SERVICES"/>
    <s v="SEC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.785"/>
    <n v="2.3246196460484148E-2"/>
    <n v="-2.3246196460484148E-2"/>
    <n v="-4.6492392920968295E-2"/>
    <n v="0"/>
    <n v="0"/>
    <n v="0"/>
  </r>
  <r>
    <x v="0"/>
    <x v="1"/>
    <x v="0"/>
    <x v="0"/>
    <x v="0"/>
    <x v="1"/>
    <x v="3"/>
    <m/>
    <m/>
    <n v="0"/>
    <n v="0"/>
    <x v="60"/>
    <x v="54"/>
    <x v="60"/>
    <n v="5.3"/>
    <d v="2019-09-15T00:00:00"/>
    <n v="0.87671232876712324"/>
    <n v="9.1800136892539363"/>
    <n v="-1"/>
    <n v="1"/>
    <n v="2014255"/>
    <n v="1225369"/>
    <n v="2005270"/>
    <n v="1218899"/>
    <n v="-252.6875"/>
    <n v="-250"/>
    <n v="250"/>
    <n v="250"/>
    <n v="252.6875"/>
    <n v="1.2544960791955337E-2"/>
    <n v="0"/>
    <n v="-1.2544960791955337E-2"/>
    <n v="2.0621339367978136E-2"/>
    <n v="0"/>
    <n v="-2.0621339367978136E-2"/>
    <x v="0"/>
    <x v="1"/>
    <x v="0"/>
    <s v="B"/>
    <x v="5"/>
    <s v="UNITED STATES"/>
    <s v="US"/>
    <s v="INDUSTRIALS"/>
    <x v="5"/>
    <s v="RESTAURANTS"/>
    <s v="SENR"/>
    <n v="0.84099648661116844"/>
    <n v="1.05502679507093E-4"/>
    <n v="-1.05502679507093E-4"/>
    <n v="-2.11005359014186E-4"/>
    <n v="1.7342473957686184E-4"/>
    <n v="-1.7342473957686184E-4"/>
    <n v="-3.4684947915372368E-4"/>
    <n v="0.84017228065058003"/>
    <n v="1.0539928319249223E-4"/>
    <n v="-1.0539928319249223E-4"/>
    <n v="-2.1079856638498446E-4"/>
    <n v="1.7325477726863782E-4"/>
    <n v="-1.7325477726863782E-4"/>
    <n v="-3.4650955453727564E-4"/>
    <n v="146.28939757768123"/>
    <n v="1.8351947568907772E-2"/>
    <n v="-1.8351947568907772E-2"/>
    <n v="-3.6703895137815544E-2"/>
    <n v="3.0166833133864434E-2"/>
    <n v="-3.0166833133864434E-2"/>
    <n v="-6.0333666267728868E-2"/>
    <n v="122.90829679783988"/>
    <n v="1.541879764334911E-2"/>
    <n v="-1.541879764334911E-2"/>
    <n v="-3.083759528669822E-2"/>
    <n v="2.5345336994084366E-2"/>
    <n v="-2.5345336994084366E-2"/>
    <n v="-5.0690673988168733E-2"/>
    <n v="3.9336101252477103"/>
    <n v="4.9346984792071049E-4"/>
    <n v="-4.9346984792071049E-4"/>
    <n v="-9.8693969584142099E-4"/>
    <n v="8.1116309334048015E-4"/>
    <n v="-8.1116309334048015E-4"/>
    <n v="-1.6223261866809603E-3"/>
    <n v="1.1256836887035337E-2"/>
    <n v="1.4121657738929487E-6"/>
    <n v="-1.4121657738929487E-6"/>
    <n v="-2.8243315477858975E-6"/>
    <n v="2.3213105365753025E-6"/>
    <n v="-2.3213105365753025E-6"/>
    <n v="-4.6426210731506049E-6"/>
    <n v="101.075"/>
    <n v="1.2679819120468857E-2"/>
    <n v="-1.2679819120468857E-2"/>
    <n v="-2.5359638240937715E-2"/>
    <n v="2.0843018766183902E-2"/>
    <n v="-2.0843018766183902E-2"/>
    <n v="-4.1686037532367805E-2"/>
  </r>
  <r>
    <x v="0"/>
    <x v="1"/>
    <x v="0"/>
    <x v="0"/>
    <x v="1"/>
    <x v="2"/>
    <x v="1"/>
    <s v="B-"/>
    <s v="B"/>
    <n v="1"/>
    <n v="0"/>
    <x v="61"/>
    <x v="55"/>
    <x v="61"/>
    <n v="7.5"/>
    <d v="2022-08-15T00:00:00"/>
    <n v="3.7945205479452055"/>
    <n v="5.3944999999999999"/>
    <n v="0"/>
    <n v="1"/>
    <n v="2014255"/>
    <n v="1225369"/>
    <n v="2005270"/>
    <n v="1218899"/>
    <n v="0"/>
    <n v="0"/>
    <n v="337"/>
    <n v="337"/>
    <n v="374.11099999999999"/>
    <n v="1.8573169732729967E-2"/>
    <n v="1.8656390411266311E-2"/>
    <n v="8.3220678536343601E-5"/>
    <n v="3.0530476942047659E-2"/>
    <n v="3.0692534820358375E-2"/>
    <n v="1.62057878310716E-4"/>
    <x v="0"/>
    <x v="1"/>
    <x v="0"/>
    <s v="B"/>
    <x v="5"/>
    <s v="UNITED STATES"/>
    <s v="US"/>
    <s v="INDUSTRIALS"/>
    <x v="10"/>
    <s v="ELECTRONICS"/>
    <s v="SENR"/>
    <n v="3.27"/>
    <n v="6.0734265026026997E-4"/>
    <n v="6.1006396644840838E-4"/>
    <n v="2.7213161881384056E-6"/>
    <n v="9.9834659600495849E-4"/>
    <n v="1.0036458886257189E-3"/>
    <n v="5.2992926207603638E-6"/>
    <n v="3.2639999999999998"/>
    <n v="6.0622826007630608E-4"/>
    <n v="6.0894458302373242E-4"/>
    <n v="2.7163229474263346E-6"/>
    <n v="9.9651476738843556E-4"/>
    <n v="1.0018043365364973E-3"/>
    <n v="5.2895691480616975E-6"/>
    <n v="183"/>
    <n v="3.3988900610895843E-2"/>
    <n v="3.4141194452617353E-2"/>
    <n v="1.5229384172150973E-4"/>
    <n v="5.587077280394722E-2"/>
    <n v="5.6167338721255823E-2"/>
    <n v="2.9656591730860271E-4"/>
    <n v="597.31200000000001"/>
    <n v="0.11093977159396402"/>
    <n v="0.11143685869334304"/>
    <n v="4.9708709937901219E-4"/>
    <n v="0.18236220243208373"/>
    <n v="0.18333019358617902"/>
    <n v="9.6799115409529346E-4"/>
    <n v="4.7300000000000004"/>
    <n v="8.7851092835812756E-4"/>
    <n v="8.824472664528966E-4"/>
    <n v="3.9363380947690435E-6"/>
    <n v="1.4440915593588546E-3"/>
    <n v="1.4517568970029513E-3"/>
    <n v="7.6653376440967251E-6"/>
    <n v="0.13"/>
    <n v="2.414512065254896E-5"/>
    <n v="2.4253307534646206E-5"/>
    <n v="1.0818688209724672E-7"/>
    <n v="3.9689620024661962E-5"/>
    <n v="3.9900295266465887E-5"/>
    <n v="2.1067524180392471E-7"/>
    <n v="109.5"/>
    <n v="2.0337620857339315E-2"/>
    <n v="2.0428747500336613E-2"/>
    <n v="9.1126642997298168E-5"/>
    <n v="3.343087225154219E-2"/>
    <n v="3.3608325628292419E-2"/>
    <n v="1.7745337675022926E-4"/>
  </r>
  <r>
    <x v="0"/>
    <x v="1"/>
    <x v="0"/>
    <x v="0"/>
    <x v="1"/>
    <x v="2"/>
    <x v="1"/>
    <s v="B-"/>
    <s v="B"/>
    <n v="1"/>
    <n v="0"/>
    <x v="62"/>
    <x v="55"/>
    <x v="62"/>
    <n v="7"/>
    <d v="2024-07-01T00:00:00"/>
    <n v="5.6739726027397257"/>
    <n v="4.1151"/>
    <n v="0"/>
    <n v="1"/>
    <n v="2014255"/>
    <n v="1225369"/>
    <n v="2005270"/>
    <n v="1218899"/>
    <n v="0"/>
    <n v="0"/>
    <n v="310"/>
    <n v="310"/>
    <n v="328.79"/>
    <n v="1.6323156700616358E-2"/>
    <n v="1.6396295760670632E-2"/>
    <n v="7.3139060054273897E-5"/>
    <n v="2.6831917569319935E-2"/>
    <n v="2.6974343239267572E-2"/>
    <n v="1.4242566994763714E-4"/>
    <x v="0"/>
    <x v="1"/>
    <x v="0"/>
    <s v="B"/>
    <x v="5"/>
    <s v="UNITED STATES"/>
    <s v="US"/>
    <s v="INDUSTRIALS"/>
    <x v="10"/>
    <s v="ELECTRONICS"/>
    <s v="SENR"/>
    <n v="2.37"/>
    <n v="3.868588138046077E-4"/>
    <n v="3.8859220952789405E-4"/>
    <n v="1.7333957232863522E-6"/>
    <n v="6.3591644639288244E-4"/>
    <n v="6.3929193477064148E-4"/>
    <n v="3.3754883777590379E-6"/>
    <n v="1.9850000000000001"/>
    <n v="3.240146605072347E-4"/>
    <n v="3.2546647084931207E-4"/>
    <n v="1.4518103420773721E-6"/>
    <n v="5.3261356375100077E-4"/>
    <n v="5.3544071329946136E-4"/>
    <n v="2.8271495484605887E-6"/>
    <n v="252"/>
    <n v="4.1134354885553219E-2"/>
    <n v="4.1318665316889998E-2"/>
    <n v="1.8431043133677882E-4"/>
    <n v="6.7616432274686236E-2"/>
    <n v="6.7975344962954279E-2"/>
    <n v="3.5891268826804268E-4"/>
    <n v="500.22"/>
    <n v="8.165169444782315E-2"/>
    <n v="8.2017550654026647E-2"/>
    <n v="3.6585620620349646E-4"/>
    <n v="0.13421861806525218"/>
    <n v="0.13493105975146424"/>
    <n v="7.1244168621206749E-4"/>
    <n v="5.85"/>
    <n v="9.549046669860569E-4"/>
    <n v="9.59183301999232E-4"/>
    <n v="4.2786350131751019E-6"/>
    <n v="1.5696671778052161E-3"/>
    <n v="1.5779990794971529E-3"/>
    <n v="8.331901691936705E-6"/>
    <n v="-1.83"/>
    <n v="-2.9871376762127935E-4"/>
    <n v="-3.0005221242027259E-4"/>
    <n v="-1.3384447989932442E-6"/>
    <n v="-4.9102409151855484E-4"/>
    <n v="-4.9363048127859662E-4"/>
    <n v="-2.6063897600417819E-6"/>
    <n v="103.75"/>
    <n v="1.693527507688947E-2"/>
    <n v="1.7011156851695783E-2"/>
    <n v="7.5881774806312724E-5"/>
    <n v="2.7838114478169432E-2"/>
    <n v="2.7985881110740105E-2"/>
    <n v="1.4776663257067349E-4"/>
  </r>
  <r>
    <x v="0"/>
    <x v="1"/>
    <x v="0"/>
    <x v="0"/>
    <x v="1"/>
    <x v="2"/>
    <x v="6"/>
    <s v="SWar"/>
    <s v="Supp"/>
    <n v="0"/>
    <n v="0"/>
    <x v="63"/>
    <x v="56"/>
    <x v="63"/>
    <n v="6.875"/>
    <d v="2025-08-01T00:00:00"/>
    <n v="6.7589041095890412"/>
    <n v="1.2986"/>
    <n v="0"/>
    <n v="1"/>
    <n v="2014255"/>
    <n v="1225369"/>
    <n v="2005270"/>
    <n v="1218899"/>
    <n v="0"/>
    <n v="0"/>
    <n v="300"/>
    <n v="300"/>
    <n v="302.90600000000001"/>
    <n v="1.5038115829425769E-2"/>
    <n v="1.5105497015364516E-2"/>
    <n v="6.7381185938747076E-5"/>
    <n v="2.4719574267016715E-2"/>
    <n v="2.4850787472957152E-2"/>
    <n v="1.3121320594043639E-4"/>
    <x v="0"/>
    <x v="1"/>
    <x v="1"/>
    <s v="CCC"/>
    <x v="5"/>
    <s v="UNITED STATES"/>
    <s v="US"/>
    <s v="INDUSTRIALS"/>
    <x v="6"/>
    <s v="SUPPORT-SERVICES"/>
    <s v="SENR"/>
    <n v="4.45"/>
    <n v="6.6919615440944676E-4"/>
    <n v="6.72194617183721E-4"/>
    <n v="2.998462774274238E-6"/>
    <n v="1.1000210548822438E-3"/>
    <n v="1.1058600425465934E-3"/>
    <n v="5.8389876643495913E-6"/>
    <n v="3.9849999999999999"/>
    <n v="5.9926891580261692E-4"/>
    <n v="6.0195405606227595E-4"/>
    <n v="2.6851402596590225E-6"/>
    <n v="9.85075034540616E-4"/>
    <n v="9.903038807973425E-4"/>
    <n v="5.2288462567265034E-6"/>
    <n v="375"/>
    <n v="5.6392934360346633E-2"/>
    <n v="5.6645613807616936E-2"/>
    <n v="2.5267944727030284E-4"/>
    <n v="9.2698403501312671E-2"/>
    <n v="9.3190453023589317E-2"/>
    <n v="4.9204952227664689E-4"/>
    <n v="1494.375"/>
    <n v="0.22472584342598134"/>
    <n v="0.22573277102335348"/>
    <n v="1.0069275973721425E-3"/>
    <n v="0.369403137952731"/>
    <n v="0.37136395529900346"/>
    <n v="1.9608173462724587E-3"/>
    <n v="7.01"/>
    <n v="1.0541719196427463E-3"/>
    <n v="1.0588953407770524E-3"/>
    <n v="4.7234211343061272E-6"/>
    <n v="1.7328421561178715E-3"/>
    <n v="1.7420402018542963E-3"/>
    <n v="9.1980457364248223E-6"/>
    <n v="-0.23"/>
    <n v="-3.4587666407679269E-5"/>
    <n v="-3.4742643135338388E-5"/>
    <n v="-1.5497672765911886E-7"/>
    <n v="-5.6855020814138441E-5"/>
    <n v="-5.7156811187801453E-5"/>
    <n v="-3.0179037366301158E-7"/>
    <n v="99.25"/>
    <n v="1.4925329960705076E-2"/>
    <n v="1.4992205787749282E-2"/>
    <n v="6.6875827044206651E-5"/>
    <n v="2.453417746001409E-2"/>
    <n v="2.4664406566909974E-2"/>
    <n v="1.3022910689588357E-4"/>
  </r>
  <r>
    <x v="0"/>
    <x v="1"/>
    <x v="0"/>
    <x v="0"/>
    <x v="1"/>
    <x v="2"/>
    <x v="1"/>
    <s v="B-"/>
    <s v="B+"/>
    <n v="2"/>
    <n v="0"/>
    <x v="64"/>
    <x v="57"/>
    <x v="64"/>
    <n v="10"/>
    <d v="2022-04-01T00:00:00"/>
    <n v="3.4219178082191779"/>
    <n v="1.5670999999999999"/>
    <n v="0"/>
    <n v="1"/>
    <n v="2014255"/>
    <n v="1225369"/>
    <n v="2005270"/>
    <n v="1218899"/>
    <n v="0"/>
    <n v="0"/>
    <n v="1500"/>
    <n v="1500"/>
    <n v="1081.8440000000001"/>
    <n v="5.3709386348798946E-2"/>
    <n v="5.3950041640277877E-2"/>
    <n v="2.4065529147893061E-4"/>
    <n v="8.8287201651094493E-2"/>
    <n v="8.8755836209562899E-2"/>
    <n v="4.6863455846840596E-4"/>
    <x v="0"/>
    <x v="1"/>
    <x v="0"/>
    <s v="B+"/>
    <x v="5"/>
    <s v="UNITED STATES"/>
    <s v="US"/>
    <s v="INDUSTRIALS"/>
    <x v="3"/>
    <s v="ENERGY - EXPLORATION &amp; PRODUCTION"/>
    <s v="SENR"/>
    <n v="2.56"/>
    <n v="1.3749602905292529E-3"/>
    <n v="1.3811210659911135E-3"/>
    <n v="6.1607754618605865E-6"/>
    <n v="2.260152362268019E-3"/>
    <n v="2.2721494069648102E-3"/>
    <n v="1.1997044696791109E-5"/>
    <n v="2.5209999999999999"/>
    <n v="1.3540136298532213E-3"/>
    <n v="1.360080549751405E-3"/>
    <n v="6.0669198981837692E-6"/>
    <n v="2.2257203536240919E-3"/>
    <n v="2.2375346308430807E-3"/>
    <n v="1.1814277218988832E-5"/>
    <n v="330"/>
    <n v="0.17724097495103652"/>
    <n v="0.17803513741291699"/>
    <n v="7.9416246188046546E-4"/>
    <n v="0.2913477654486118"/>
    <n v="0.29289425949155756"/>
    <n v="1.5464940429457674E-3"/>
    <n v="831.93"/>
    <n v="0.44682449785156303"/>
    <n v="0.44882658141796367"/>
    <n v="2.0020835664006364E-3"/>
    <n v="0.73448771669595037"/>
    <n v="0.73838642817821654"/>
    <n v="3.8987114822661706E-3"/>
    <n v="6.15"/>
    <n v="3.3031272604511354E-3"/>
    <n v="3.3179275608770896E-3"/>
    <n v="1.4800300425954222E-5"/>
    <n v="5.4296629015423113E-3"/>
    <n v="5.4584839268881184E-3"/>
    <n v="2.8821025345807105E-5"/>
    <n v="0.03"/>
    <n v="1.6112815904639682E-5"/>
    <n v="1.6185012492083362E-5"/>
    <n v="7.2196587443679595E-8"/>
    <n v="2.6486160495328345E-5"/>
    <n v="2.6626750862868869E-5"/>
    <n v="1.405903675405242E-7"/>
    <n v="110.13"/>
    <n v="5.9150147185932277E-2"/>
    <n v="5.941518085843802E-2"/>
    <n v="2.6503367250574339E-4"/>
    <n v="9.7230695178350354E-2"/>
    <n v="9.7746802417591608E-2"/>
    <n v="5.1610723924125357E-4"/>
  </r>
  <r>
    <x v="0"/>
    <x v="0"/>
    <x v="0"/>
    <x v="0"/>
    <x v="1"/>
    <x v="2"/>
    <x v="1"/>
    <s v="CCC+"/>
    <s v="CCC-"/>
    <n v="-2"/>
    <n v="0"/>
    <x v="65"/>
    <x v="58"/>
    <x v="65"/>
    <n v="7.125"/>
    <d v="2020-12-01T00:00:00"/>
    <n v="2.0904109589041098"/>
    <n v="4.9013999999999998"/>
    <n v="0"/>
    <n v="1"/>
    <n v="2014255"/>
    <n v="1225369"/>
    <n v="2005270"/>
    <n v="1218899"/>
    <n v="0"/>
    <n v="0"/>
    <n v="750"/>
    <n v="852.9"/>
    <n v="268.79300000000001"/>
    <n v="1.334453681385922E-2"/>
    <n v="1.3404329591526327E-2"/>
    <n v="5.9792777667107277E-5"/>
    <n v="0"/>
    <n v="0"/>
    <n v="0"/>
    <x v="1"/>
    <x v="1"/>
    <x v="1"/>
    <s v="CCC-"/>
    <x v="2"/>
    <s v="ITALY"/>
    <s v="IT"/>
    <s v="INDUSTRIALS"/>
    <x v="1"/>
    <s v="BUILDING &amp; CONSTRUCTION"/>
    <s v="SENR"/>
    <n v="1.18"/>
    <n v="1.5746553440353878E-4"/>
    <n v="1.5817108918001065E-4"/>
    <n v="7.0555477647187351E-7"/>
    <n v="0"/>
    <n v="0"/>
    <n v="0"/>
    <n v="1.1759999999999999"/>
    <n v="1.5693175293098443E-4"/>
    <n v="1.576349159963496E-4"/>
    <n v="7.0316306536517587E-7"/>
    <n v="0"/>
    <n v="0"/>
    <n v="0"/>
    <n v="8761"/>
    <n v="1.1691148702622063"/>
    <n v="1.1743533155136214"/>
    <n v="5.2384452514151469E-3"/>
    <n v="0"/>
    <n v="0"/>
    <n v="0"/>
    <n v="10302.936"/>
    <n v="1.3748790874283545"/>
    <n v="1.3810394990440189"/>
    <n v="6.1604116156643851E-3"/>
    <n v="0"/>
    <n v="0"/>
    <n v="0"/>
    <n v="86.96"/>
    <n v="1.1604409213331977E-2"/>
    <n v="1.1656405012791294E-2"/>
    <n v="5.1995799459317316E-5"/>
    <n v="0"/>
    <n v="0"/>
    <n v="0"/>
    <n v="0.02"/>
    <n v="2.6689073627718442E-6"/>
    <n v="2.6808659183052654E-6"/>
    <n v="1.1958555533421283E-8"/>
    <n v="0"/>
    <n v="0"/>
    <n v="0"/>
    <n v="28.5"/>
    <n v="3.8031929919498777E-3"/>
    <n v="3.8202339335850033E-3"/>
    <n v="1.7040941635125626E-5"/>
    <n v="0"/>
    <n v="0"/>
    <n v="0"/>
  </r>
  <r>
    <x v="0"/>
    <x v="1"/>
    <x v="0"/>
    <x v="0"/>
    <x v="1"/>
    <x v="2"/>
    <x v="1"/>
    <s v="CC"/>
    <s v="D"/>
    <n v="-2"/>
    <n v="0"/>
    <x v="66"/>
    <x v="59"/>
    <x v="66"/>
    <n v="10.25"/>
    <d v="2022-03-01T00:00:00"/>
    <n v="3.3369863013698629"/>
    <n v="3.676933607118412"/>
    <n v="0"/>
    <n v="1"/>
    <n v="2014255"/>
    <n v="1225369"/>
    <n v="2005270"/>
    <n v="1218899"/>
    <n v="0"/>
    <n v="0"/>
    <n v="1050"/>
    <n v="1050"/>
    <n v="191.625"/>
    <n v="9.5134429354773852E-3"/>
    <n v="9.5560697561924337E-3"/>
    <n v="4.2626820715048475E-5"/>
    <n v="1.5638146550141223E-2"/>
    <n v="1.5721154911112405E-2"/>
    <n v="8.3008360971182499E-5"/>
    <x v="0"/>
    <x v="1"/>
    <x v="4"/>
    <s v="D"/>
    <x v="5"/>
    <s v="UNITED STATES"/>
    <s v="US"/>
    <s v="INDUSTRIALS"/>
    <x v="9"/>
    <s v="AUTO PARTS &amp; EQUIPMENT"/>
    <s v="SUB"/>
    <n v="2.5289999999999999"/>
    <n v="2.4059497183822305E-4"/>
    <n v="2.4167300413410663E-4"/>
    <n v="1.0780322958835837E-6"/>
    <n v="3.9548872625307151E-4"/>
    <n v="3.9758800770203274E-4"/>
    <n v="2.0992814489612316E-6"/>
    <n v="2.5"/>
    <n v="2.3783607338693461E-4"/>
    <n v="2.3890174390481082E-4"/>
    <n v="1.0656705178762119E-6"/>
    <n v="3.9095366375353053E-4"/>
    <n v="3.9302887277781017E-4"/>
    <n v="2.0752090242796384E-6"/>
    <n v="8073"/>
    <n v="0.76802024818108927"/>
    <n v="0.77146151141741515"/>
    <n v="3.4412632363258755E-3"/>
    <n v="1.2624675709929007"/>
    <n v="1.2691688359741047"/>
    <n v="6.701264981203936E-3"/>
    <n v="20182.5"/>
    <n v="1.9200506204527232"/>
    <n v="1.9286537785435378"/>
    <n v="8.6031580908145777E-3"/>
    <n v="3.156168927482252"/>
    <n v="3.1729220899352613"/>
    <n v="1.6753162453009285E-2"/>
    <n v="84.66369312047965"/>
    <n v="8.0544321320845241E-3"/>
    <n v="8.0905215727617302E-3"/>
    <n v="3.6089440677206097E-5"/>
    <n v="1.3239832404942439E-2"/>
    <n v="1.3310110348939422E-2"/>
    <n v="7.0277943996983547E-5"/>
    <n v="0"/>
    <n v="0"/>
    <n v="0"/>
    <n v="0"/>
    <n v="0"/>
    <n v="0"/>
    <n v="0"/>
    <n v="18.25"/>
    <n v="1.7362033357246228E-3"/>
    <n v="1.7439827305051191E-3"/>
    <n v="7.7793947804963466E-6"/>
    <n v="2.8539617454007731E-3"/>
    <n v="2.8691107712780143E-3"/>
    <n v="1.5149025877241214E-5"/>
  </r>
  <r>
    <x v="0"/>
    <x v="1"/>
    <x v="0"/>
    <x v="0"/>
    <x v="1"/>
    <x v="2"/>
    <x v="1"/>
    <s v="B+"/>
    <s v="B"/>
    <n v="-1"/>
    <n v="0"/>
    <x v="67"/>
    <x v="60"/>
    <x v="67"/>
    <n v="6.625"/>
    <d v="2022-10-15T00:00:00"/>
    <n v="3.9616438356164383"/>
    <n v="6.1151"/>
    <n v="0"/>
    <n v="1"/>
    <n v="2014255"/>
    <n v="1225369"/>
    <n v="2005270"/>
    <n v="1218899"/>
    <n v="0"/>
    <n v="0"/>
    <n v="450"/>
    <n v="450"/>
    <n v="456.95"/>
    <n v="2.2685806911240135E-2"/>
    <n v="2.2787455055927629E-2"/>
    <n v="1.0164814468749395E-4"/>
    <n v="3.7290807911739242E-2"/>
    <n v="3.7488750093321921E-2"/>
    <n v="1.9794218158267901E-4"/>
    <x v="0"/>
    <x v="1"/>
    <x v="0"/>
    <s v="B"/>
    <x v="5"/>
    <s v="UNITED STATES"/>
    <s v="US"/>
    <s v="INDUSTRIALS"/>
    <x v="9"/>
    <s v="AUTO PARTS &amp; EQUIPMENT"/>
    <s v="SENR"/>
    <n v="2.2000000000000002"/>
    <n v="4.9908775204728301E-4"/>
    <n v="5.0132401123040792E-4"/>
    <n v="2.2362591831249102E-6"/>
    <n v="8.2039777405826339E-4"/>
    <n v="8.2475250205308226E-4"/>
    <n v="4.3547279948188663E-6"/>
    <n v="1.9470000000000001"/>
    <n v="4.4169266056184544E-4"/>
    <n v="4.4367174993891097E-4"/>
    <n v="1.9790893770655249E-6"/>
    <n v="7.2605203004156302E-4"/>
    <n v="7.2990596431697782E-4"/>
    <n v="3.8539342754147958E-6"/>
    <n v="289"/>
    <n v="6.5561981973483993E-2"/>
    <n v="6.5855745111630851E-2"/>
    <n v="2.9376313814685751E-4"/>
    <n v="0.10777043486492641"/>
    <n v="0.10834248776970035"/>
    <n v="5.7205290477393977E-4"/>
    <n v="562.68299999999999"/>
    <n v="0.12764917890237332"/>
    <n v="0.12822113573234525"/>
    <n v="5.7195682997193686E-4"/>
    <n v="0.20982903668201172"/>
    <n v="0.21094282368760656"/>
    <n v="1.1137870055948351E-3"/>
    <n v="5.94"/>
    <n v="1.3475369305276641E-3"/>
    <n v="1.3535748303221012E-3"/>
    <n v="6.0378997944370624E-6"/>
    <n v="2.2150739899573111E-3"/>
    <n v="2.2268317555433222E-3"/>
    <n v="1.175776558601108E-5"/>
    <n v="-1.05"/>
    <n v="-2.3820097256802144E-4"/>
    <n v="-2.3926827808724011E-4"/>
    <n v="-1.0673055192186702E-6"/>
    <n v="-3.9155348307326205E-4"/>
    <n v="-3.9363187597988018E-4"/>
    <n v="-2.0783929066181322E-6"/>
    <n v="101.25"/>
    <n v="2.2969379497630636E-2"/>
    <n v="2.3072298244126724E-2"/>
    <n v="1.0291874649608762E-4"/>
    <n v="3.7756943010635979E-2"/>
    <n v="3.7957359469488444E-2"/>
    <n v="2.0041645885246484E-4"/>
  </r>
  <r>
    <x v="0"/>
    <x v="1"/>
    <x v="0"/>
    <x v="0"/>
    <x v="1"/>
    <x v="2"/>
    <x v="1"/>
    <s v="B+"/>
    <s v="B"/>
    <n v="-1"/>
    <n v="0"/>
    <x v="68"/>
    <x v="60"/>
    <x v="68"/>
    <n v="6.25"/>
    <d v="2025-04-01T00:00:00"/>
    <n v="6.4246575342465757"/>
    <n v="0.73970000000000002"/>
    <n v="0"/>
    <n v="1"/>
    <n v="2014255"/>
    <n v="1225369"/>
    <n v="2005270"/>
    <n v="1218899"/>
    <n v="0"/>
    <n v="0"/>
    <n v="700"/>
    <n v="700"/>
    <n v="666.37900000000002"/>
    <n v="3.308314984944806E-2"/>
    <n v="3.3231385299735197E-2"/>
    <n v="1.4823545028713747E-4"/>
    <n v="5.4381904552832663E-2"/>
    <n v="5.4670567454727585E-2"/>
    <n v="2.8866290189492189E-4"/>
    <x v="0"/>
    <x v="1"/>
    <x v="0"/>
    <s v="B"/>
    <x v="5"/>
    <s v="UNITED STATES"/>
    <s v="US"/>
    <s v="INDUSTRIALS"/>
    <x v="9"/>
    <s v="AUTO PARTS &amp; EQUIPMENT"/>
    <s v="SENR"/>
    <n v="4.9400000000000004"/>
    <n v="1.6343076025627341E-3"/>
    <n v="1.641630433806919E-3"/>
    <n v="7.3228312441849571E-6"/>
    <n v="2.6864660849099339E-3"/>
    <n v="2.700726032263543E-3"/>
    <n v="1.4259947353609161E-5"/>
    <n v="4.6879999999999997"/>
    <n v="1.5509380649421248E-3"/>
    <n v="1.5578873428515861E-3"/>
    <n v="6.9492779094613034E-6"/>
    <n v="2.5494236854367949E-3"/>
    <n v="2.562956202277629E-3"/>
    <n v="1.3532516840834147E-5"/>
    <n v="427"/>
    <n v="0.14126504985714319"/>
    <n v="0.14189801522986931"/>
    <n v="6.3296537272611308E-4"/>
    <n v="0.23221073244059548"/>
    <n v="0.2334433230316868"/>
    <n v="1.2325905910913204E-3"/>
    <n v="2001.7759999999998"/>
    <n v="0.66225055373028729"/>
    <n v="0.66521789539762721"/>
    <n v="2.9673416673399178E-3"/>
    <n v="1.0886039136815115"/>
    <n v="1.0943822983725475"/>
    <n v="5.778384691035976E-3"/>
    <n v="7.3"/>
    <n v="2.4150699390097083E-3"/>
    <n v="2.4258911268806695E-3"/>
    <n v="1.0821187870961244E-5"/>
    <n v="3.9698790323567839E-3"/>
    <n v="3.9909514241951135E-3"/>
    <n v="2.1072391838329596E-5"/>
    <n v="0.14000000000000001"/>
    <n v="4.6316409789227286E-5"/>
    <n v="4.652393941962928E-5"/>
    <n v="2.0752963040199447E-7"/>
    <n v="7.6134666373965732E-5"/>
    <n v="7.6538794436618627E-5"/>
    <n v="4.0412806265289428E-7"/>
    <n v="94.69"/>
    <n v="3.1326434592442366E-2"/>
    <n v="3.1466798740319261E-2"/>
    <n v="1.4036414787689522E-4"/>
    <n v="5.1494225421077247E-2"/>
    <n v="5.1767560322881552E-2"/>
    <n v="2.7333490180430492E-4"/>
  </r>
  <r>
    <x v="0"/>
    <x v="1"/>
    <x v="0"/>
    <x v="0"/>
    <x v="1"/>
    <x v="2"/>
    <x v="1"/>
    <s v="B+"/>
    <s v="B"/>
    <n v="-1"/>
    <n v="0"/>
    <x v="69"/>
    <x v="60"/>
    <x v="69"/>
    <n v="6.5"/>
    <d v="2027-04-01T00:00:00"/>
    <n v="8.4246575342465757"/>
    <n v="0.73970000000000002"/>
    <n v="0"/>
    <n v="1"/>
    <n v="2014255"/>
    <n v="1225369"/>
    <n v="2005270"/>
    <n v="1218899"/>
    <n v="0"/>
    <n v="0"/>
    <n v="500"/>
    <n v="500"/>
    <n v="474.98"/>
    <n v="2.3580926943212253E-2"/>
    <n v="2.3686585846295013E-2"/>
    <n v="1.0565890308275941E-4"/>
    <n v="3.8762201426672298E-2"/>
    <n v="3.8967953866563189E-2"/>
    <n v="2.0575243989089109E-4"/>
    <x v="0"/>
    <x v="1"/>
    <x v="0"/>
    <s v="B"/>
    <x v="5"/>
    <s v="UNITED STATES"/>
    <s v="US"/>
    <s v="INDUSTRIALS"/>
    <x v="9"/>
    <s v="AUTO PARTS &amp; EQUIPMENT"/>
    <s v="SENR"/>
    <n v="6.05"/>
    <n v="1.4266460800643414E-3"/>
    <n v="1.4330384437008482E-3"/>
    <n v="6.3923636365067864E-6"/>
    <n v="2.3451131863136739E-3"/>
    <n v="2.3575612089270729E-3"/>
    <n v="1.2448022613398974E-5"/>
    <n v="5.6749999999999998"/>
    <n v="1.3382176040272955E-3"/>
    <n v="1.344213746777242E-3"/>
    <n v="5.996142749946495E-6"/>
    <n v="2.1997549309636529E-3"/>
    <n v="2.2114313819274608E-3"/>
    <n v="1.1676450963807924E-5"/>
    <n v="430"/>
    <n v="0.10139798585581269"/>
    <n v="0.10185231913906855"/>
    <n v="4.5433328325585054E-4"/>
    <n v="0.16667746613469087"/>
    <n v="0.16756220162622171"/>
    <n v="8.8473549153084141E-4"/>
    <n v="2440.25"/>
    <n v="0.57543356973173709"/>
    <n v="0.57801191111421402"/>
    <n v="2.578341382476923E-3"/>
    <n v="0.94589462031437066"/>
    <n v="0.95091549422880817"/>
    <n v="5.020873914437507E-3"/>
    <n v="7.39"/>
    <n v="1.7426305011033856E-3"/>
    <n v="1.7504386940412012E-3"/>
    <n v="7.8081929378156709E-6"/>
    <n v="2.8645266854310826E-3"/>
    <n v="2.8797317907390194E-3"/>
    <n v="1.5205105307936756E-5"/>
    <n v="0.28000000000000003"/>
    <n v="6.6026595440994316E-5"/>
    <n v="6.6322440369626039E-5"/>
    <n v="2.9584492863172238E-7"/>
    <n v="1.0853416399468243E-4"/>
    <n v="1.0911027082637694E-4"/>
    <n v="5.7610683169450792E-7"/>
    <n v="94.5"/>
    <n v="2.2283975961335582E-2"/>
    <n v="2.2383823624748785E-2"/>
    <n v="9.9847663413202975E-5"/>
    <n v="3.663028034820532E-2"/>
    <n v="3.6824716403902211E-2"/>
    <n v="1.9443605569689076E-4"/>
  </r>
  <r>
    <x v="0"/>
    <x v="1"/>
    <x v="0"/>
    <x v="0"/>
    <x v="1"/>
    <x v="2"/>
    <x v="1"/>
    <s v="B+"/>
    <s v="B"/>
    <n v="-1"/>
    <n v="0"/>
    <x v="70"/>
    <x v="60"/>
    <x v="70"/>
    <n v="6.25"/>
    <d v="2026-03-15T00:00:00"/>
    <n v="7.3780821917808215"/>
    <n v="0.59450000000000003"/>
    <n v="0"/>
    <n v="1"/>
    <n v="2014255"/>
    <n v="1225369"/>
    <n v="2005270"/>
    <n v="1218899"/>
    <n v="0"/>
    <n v="0"/>
    <n v="400"/>
    <n v="400"/>
    <n v="378.19400000000002"/>
    <n v="1.8775874951284719E-2"/>
    <n v="1.886000388975051E-2"/>
    <n v="8.4128938465790476E-5"/>
    <n v="3.0863682694763785E-2"/>
    <n v="3.1027509252202195E-2"/>
    <n v="1.6382655743841026E-4"/>
    <x v="0"/>
    <x v="1"/>
    <x v="0"/>
    <s v="B"/>
    <x v="5"/>
    <s v="UNITED STATES"/>
    <s v="US"/>
    <s v="INDUSTRIALS"/>
    <x v="9"/>
    <s v="AUTO PARTS &amp; EQUIPMENT"/>
    <s v="SENR"/>
    <n v="5.43"/>
    <n v="1.0195300098547601E-3"/>
    <n v="1.0240982112134525E-3"/>
    <n v="4.5682013586924568E-6"/>
    <n v="1.6758979703256735E-3"/>
    <n v="1.6847937523945791E-3"/>
    <n v="8.8957820689055962E-6"/>
    <n v="5.0650000000000004"/>
    <n v="9.5099806628257111E-4"/>
    <n v="9.5525919701586334E-4"/>
    <n v="4.2611307332922257E-6"/>
    <n v="1.5632455284897858E-3"/>
    <n v="1.5715433436240412E-3"/>
    <n v="8.2978151342554419E-6"/>
    <n v="430"/>
    <n v="8.0736262290524288E-2"/>
    <n v="8.1098016725927188E-2"/>
    <n v="3.6175443540290009E-4"/>
    <n v="0.13271383558748429"/>
    <n v="0.13341828978446943"/>
    <n v="7.0445419698514367E-4"/>
    <n v="2177.9500000000003"/>
    <n v="0.40892916850150557"/>
    <n v="0.41076145471682129"/>
    <n v="1.832286215315726E-3"/>
    <n v="0.67219557725060797"/>
    <n v="0.67576363775833781"/>
    <n v="3.5680605077298422E-3"/>
    <n v="7.36"/>
    <n v="1.3819043964145552E-3"/>
    <n v="1.3880962862856375E-3"/>
    <n v="6.1918898710822123E-6"/>
    <n v="2.2715670463346149E-3"/>
    <n v="2.2836246809620816E-3"/>
    <n v="1.2057634627466677E-5"/>
    <n v="0.13"/>
    <n v="2.4408637436670136E-5"/>
    <n v="2.4518005056675664E-5"/>
    <n v="1.0936762000552777E-7"/>
    <n v="4.0122787503192925E-5"/>
    <n v="4.0335762027862854E-5"/>
    <n v="2.1297452466992919E-7"/>
    <n v="93.75"/>
    <n v="1.7602382766829423E-2"/>
    <n v="1.7681253646641103E-2"/>
    <n v="7.8870879811680089E-5"/>
    <n v="2.893470252634105E-2"/>
    <n v="2.9088289923939557E-2"/>
    <n v="1.5358739759850637E-4"/>
  </r>
  <r>
    <x v="0"/>
    <x v="0"/>
    <x v="0"/>
    <x v="0"/>
    <x v="1"/>
    <x v="2"/>
    <x v="2"/>
    <n v="400"/>
    <n v="383"/>
    <n v="0"/>
    <n v="-17"/>
    <x v="71"/>
    <x v="61"/>
    <x v="71"/>
    <n v="3.5"/>
    <d v="2020-03-24T00:00:00"/>
    <n v="1.4"/>
    <n v="3.6"/>
    <n v="0"/>
    <n v="1"/>
    <n v="2014255"/>
    <n v="1225369"/>
    <n v="2005270"/>
    <n v="1218899"/>
    <n v="0"/>
    <n v="0"/>
    <n v="383"/>
    <n v="383"/>
    <n v="370.90800000000002"/>
    <n v="1.841415312361146E-2"/>
    <n v="1.8496661297481138E-2"/>
    <n v="8.250817386967757E-5"/>
    <n v="0"/>
    <n v="0"/>
    <n v="0"/>
    <x v="0"/>
    <x v="0"/>
    <x v="0"/>
    <s v="B+"/>
    <x v="0"/>
    <s v="BAHRAIN"/>
    <s v="BH"/>
    <s v="FINANCIAL"/>
    <x v="0"/>
    <s v="BANKING"/>
    <s v="SENR"/>
    <n v="1.33"/>
    <n v="2.4490823654403247E-4"/>
    <n v="2.4600559525649913E-4"/>
    <n v="1.0973587124666652E-6"/>
    <n v="0"/>
    <n v="0"/>
    <n v="0"/>
    <n v="1.3260000000000001"/>
    <n v="2.4417167041908798E-4"/>
    <n v="2.4526572880459989E-4"/>
    <n v="1.0940583855119064E-6"/>
    <n v="0"/>
    <n v="0"/>
    <n v="0"/>
    <n v="354"/>
    <n v="6.5186102057584572E-2"/>
    <n v="6.5478180993083224E-2"/>
    <n v="2.9207893549865194E-4"/>
    <n v="0"/>
    <n v="0"/>
    <n v="0"/>
    <n v="469.404"/>
    <n v="8.6436771328357143E-2"/>
    <n v="8.6824067996828361E-2"/>
    <n v="3.8729666847121813E-4"/>
    <n v="0"/>
    <n v="0"/>
    <n v="0"/>
    <n v="6.24"/>
    <n v="1.1490431549133551E-3"/>
    <n v="1.154191664962823E-3"/>
    <n v="5.148510049467897E-6"/>
    <n v="0"/>
    <n v="0"/>
    <n v="0"/>
    <n v="0.02"/>
    <n v="3.6828306247222924E-6"/>
    <n v="3.6993322594962276E-6"/>
    <n v="1.6501634773935242E-8"/>
    <n v="0"/>
    <n v="0"/>
    <n v="0"/>
    <n v="96.38"/>
    <n v="1.7747560780536725E-2"/>
    <n v="1.7827082158512319E-2"/>
    <n v="7.9521377975594332E-5"/>
    <n v="0"/>
    <n v="0"/>
    <n v="0"/>
  </r>
  <r>
    <x v="0"/>
    <x v="0"/>
    <x v="0"/>
    <x v="0"/>
    <x v="1"/>
    <x v="2"/>
    <x v="2"/>
    <n v="350"/>
    <n v="304"/>
    <n v="0"/>
    <n v="-46"/>
    <x v="72"/>
    <x v="62"/>
    <x v="72"/>
    <n v="3.875"/>
    <d v="2028-03-15T00:00:00"/>
    <n v="9.3808219178082197"/>
    <n v="0.62739999999999996"/>
    <n v="0"/>
    <n v="1"/>
    <n v="2014255"/>
    <n v="1225369"/>
    <n v="2005270"/>
    <n v="1218899"/>
    <n v="0"/>
    <n v="0"/>
    <n v="304"/>
    <n v="345.7088"/>
    <n v="339.76100000000002"/>
    <n v="1.6867824580303885E-2"/>
    <n v="1.6943404130117141E-2"/>
    <n v="7.5579549813256652E-5"/>
    <n v="0"/>
    <n v="0"/>
    <n v="0"/>
    <x v="1"/>
    <x v="1"/>
    <x v="2"/>
    <s v="BB-"/>
    <x v="5"/>
    <s v="UNITED STATES"/>
    <s v="US"/>
    <s v="INDUSTRIALS"/>
    <x v="16"/>
    <s v="DIVERSIFIED CAPITAL GOODS"/>
    <s v="SUB"/>
    <n v="7.47"/>
    <n v="1.2600264961487003E-3"/>
    <n v="1.2656722885197504E-3"/>
    <n v="5.6457923710501526E-6"/>
    <n v="0"/>
    <n v="0"/>
    <n v="0"/>
    <n v="7.101"/>
    <n v="1.1977842234473788E-3"/>
    <n v="1.2031511272796182E-3"/>
    <n v="5.3669038322394415E-6"/>
    <n v="0"/>
    <n v="0"/>
    <n v="0"/>
    <n v="387"/>
    <n v="6.5278481125776042E-2"/>
    <n v="6.5570973983553327E-2"/>
    <n v="2.9249285777728506E-4"/>
    <n v="0"/>
    <n v="0"/>
    <n v="0"/>
    <n v="2748.087"/>
    <n v="0.46354249447413565"/>
    <n v="0.46561948625721222"/>
    <n v="2.0769917830765761E-3"/>
    <n v="0"/>
    <n v="0"/>
    <n v="0"/>
    <n v="4.17"/>
    <n v="7.0338828499867201E-4"/>
    <n v="7.0653995222588479E-4"/>
    <n v="3.1516672272127819E-6"/>
    <n v="0"/>
    <n v="0"/>
    <n v="0"/>
    <n v="0.22"/>
    <n v="3.7109214076668549E-5"/>
    <n v="3.7275489086257711E-5"/>
    <n v="1.6627500958916211E-7"/>
    <n v="0"/>
    <n v="0"/>
    <n v="0"/>
    <n v="97.69"/>
    <n v="1.6478177832498865E-2"/>
    <n v="1.6552011494711433E-2"/>
    <n v="7.3833662212568346E-5"/>
    <n v="0"/>
    <n v="0"/>
    <n v="0"/>
  </r>
  <r>
    <x v="0"/>
    <x v="0"/>
    <x v="0"/>
    <x v="0"/>
    <x v="1"/>
    <x v="2"/>
    <x v="1"/>
    <s v="CCC+"/>
    <s v="CCC"/>
    <n v="-1"/>
    <n v="0"/>
    <x v="73"/>
    <x v="23"/>
    <x v="73"/>
    <n v="8.375"/>
    <d v="2026-09-01T00:00:00"/>
    <n v="7.8438356164383558"/>
    <n v="0.18360000000000001"/>
    <n v="0"/>
    <n v="1"/>
    <n v="2014255"/>
    <n v="1225369"/>
    <n v="2005270"/>
    <n v="1218899"/>
    <n v="0"/>
    <n v="0"/>
    <n v="302"/>
    <n v="343.43439999999998"/>
    <n v="345.303"/>
    <n v="1.7142963527458043E-2"/>
    <n v="1.721977589052846E-2"/>
    <n v="7.6812363070416501E-5"/>
    <n v="0"/>
    <n v="0"/>
    <n v="0"/>
    <x v="1"/>
    <x v="1"/>
    <x v="1"/>
    <s v="CCC"/>
    <x v="5"/>
    <s v="UNITED STATES"/>
    <s v="US"/>
    <s v="INDUSTRIALS"/>
    <x v="10"/>
    <s v="SOFTWARE/SERVICES"/>
    <s v="SENR"/>
    <n v="5.28"/>
    <n v="9.0514847424978478E-4"/>
    <n v="9.0920416701990273E-4"/>
    <n v="4.0556927701179517E-6"/>
    <n v="0"/>
    <n v="0"/>
    <n v="0"/>
    <n v="5.0449999999999999"/>
    <n v="8.6486250996025825E-4"/>
    <n v="8.6873769367716081E-4"/>
    <n v="3.8751837169025572E-6"/>
    <n v="0"/>
    <n v="0"/>
    <n v="0"/>
    <n v="845"/>
    <n v="0.14485804180702047"/>
    <n v="0.14550710627496549"/>
    <n v="6.4906446794502082E-4"/>
    <n v="0"/>
    <n v="0"/>
    <n v="0"/>
    <n v="4263.0249999999996"/>
    <n v="0.73080882091641819"/>
    <n v="0.7340833511572008"/>
    <n v="3.2745302407826138E-3"/>
    <n v="0"/>
    <n v="0"/>
    <n v="0"/>
    <n v="8.57"/>
    <n v="1.4691519743031544E-3"/>
    <n v="1.4757347938182891E-3"/>
    <n v="6.5828195151347753E-6"/>
    <n v="0"/>
    <n v="0"/>
    <n v="0"/>
    <n v="0.02"/>
    <n v="3.4285927054916088E-6"/>
    <n v="3.4439551781056922E-6"/>
    <n v="1.5362472614083343E-8"/>
    <n v="0"/>
    <n v="0"/>
    <n v="0"/>
    <n v="98.94"/>
    <n v="1.6961248114066987E-2"/>
    <n v="1.7037246266088858E-2"/>
    <n v="7.5998152021871518E-5"/>
    <n v="0"/>
    <n v="0"/>
    <n v="0"/>
  </r>
  <r>
    <x v="0"/>
    <x v="1"/>
    <x v="0"/>
    <x v="0"/>
    <x v="1"/>
    <x v="2"/>
    <x v="6"/>
    <s v="Supp"/>
    <s v="OilE"/>
    <n v="0"/>
    <n v="0"/>
    <x v="74"/>
    <x v="63"/>
    <x v="74"/>
    <n v="8.5"/>
    <d v="2025-07-15T00:00:00"/>
    <n v="6.7123287671232879"/>
    <n v="1.3562000000000001"/>
    <n v="0"/>
    <n v="1"/>
    <n v="2014255"/>
    <n v="1225369"/>
    <n v="2005270"/>
    <n v="1218899"/>
    <n v="0"/>
    <n v="0"/>
    <n v="1000"/>
    <n v="1000"/>
    <n v="1012.528"/>
    <n v="5.0268114017341402E-2"/>
    <n v="5.0493350022690217E-2"/>
    <n v="2.2523600534881533E-4"/>
    <n v="8.2630456621638051E-2"/>
    <n v="8.3069064787156269E-2"/>
    <n v="4.3860816551821724E-4"/>
    <x v="0"/>
    <x v="1"/>
    <x v="1"/>
    <s v="CCC"/>
    <x v="5"/>
    <s v="UNITED STATES"/>
    <s v="US"/>
    <s v="INDUSTRIALS"/>
    <x v="3"/>
    <s v="OIL FIELD EQUIPMENT &amp; SERVICES"/>
    <s v="SENR"/>
    <n v="4.5199999999999996"/>
    <n v="2.2721187535838312E-3"/>
    <n v="2.2822994210255974E-3"/>
    <n v="1.0180667441766177E-5"/>
    <n v="3.73489663929804E-3"/>
    <n v="3.7547217283794626E-3"/>
    <n v="1.9825089081422585E-5"/>
    <n v="4.2279999999999998"/>
    <n v="2.1253358606531944E-3"/>
    <n v="2.1348588389593424E-3"/>
    <n v="9.5229783061479868E-6"/>
    <n v="3.493615705962857E-3"/>
    <n v="3.5121600592009665E-3"/>
    <n v="1.8544353238109448E-5"/>
    <n v="562"/>
    <n v="0.28250680077745871"/>
    <n v="0.28377262712751899"/>
    <n v="1.265826350060284E-3"/>
    <n v="0.46438316621360587"/>
    <n v="0.4668481441038182"/>
    <n v="2.4649778902123276E-3"/>
    <n v="2376.136"/>
    <n v="1.1944387536870953"/>
    <n v="1.1997906674951504"/>
    <n v="5.3519138080551087E-3"/>
    <n v="1.9634120267511257"/>
    <n v="1.9738339532709432"/>
    <n v="1.0421926519817548E-2"/>
    <n v="8.75"/>
    <n v="4.3984599765173726E-3"/>
    <n v="4.4181681269853936E-3"/>
    <n v="1.9708150468021081E-5"/>
    <n v="7.2301649543933299E-3"/>
    <n v="7.2685431688761732E-3"/>
    <n v="3.8378214482843315E-5"/>
    <n v="0.04"/>
    <n v="2.0107245606936562E-5"/>
    <n v="2.0197340009076087E-5"/>
    <n v="9.0094402139524976E-8"/>
    <n v="3.3052182648655221E-5"/>
    <n v="3.3227625914862507E-5"/>
    <n v="1.7544326620728599E-7"/>
    <n v="98.75"/>
    <n v="4.9639762592124638E-2"/>
    <n v="4.9862183147406591E-2"/>
    <n v="2.2242055528195331E-4"/>
    <n v="8.1597575913867584E-2"/>
    <n v="8.2030701477316809E-2"/>
    <n v="4.3312556344922426E-4"/>
  </r>
  <r>
    <x v="0"/>
    <x v="1"/>
    <x v="0"/>
    <x v="0"/>
    <x v="1"/>
    <x v="2"/>
    <x v="2"/>
    <n v="375"/>
    <n v="445"/>
    <n v="0"/>
    <n v="70"/>
    <x v="75"/>
    <x v="64"/>
    <x v="75"/>
    <n v="5.375"/>
    <d v="2022-03-01T00:00:00"/>
    <n v="3.3369863013698629"/>
    <n v="3.6877"/>
    <n v="0"/>
    <n v="1"/>
    <n v="2014255"/>
    <n v="1225369"/>
    <n v="2005270"/>
    <n v="1218899"/>
    <n v="0"/>
    <n v="0"/>
    <n v="445"/>
    <n v="445"/>
    <n v="450.65499999999997"/>
    <n v="2.2373284415329736E-2"/>
    <n v="2.2473532242540905E-2"/>
    <n v="1.0024782721116884E-4"/>
    <n v="3.6777085106608702E-2"/>
    <n v="3.6972300412093206E-2"/>
    <n v="1.9521530548450433E-4"/>
    <x v="0"/>
    <x v="1"/>
    <x v="0"/>
    <s v="B+"/>
    <x v="5"/>
    <s v="UNITED STATES"/>
    <s v="US"/>
    <s v="INDUSTRIALS"/>
    <x v="8"/>
    <s v="TELECOM - WIRELINE INTEGRATED &amp; SERVICES"/>
    <s v="SECR"/>
    <n v="2.91"/>
    <n v="6.510625764860954E-4"/>
    <n v="6.5397978825794032E-4"/>
    <n v="2.917211771844919E-6"/>
    <n v="1.0702131766023133E-3"/>
    <n v="1.0758939419919125E-3"/>
    <n v="5.6807653895992339E-6"/>
    <n v="2.8679999999999999"/>
    <n v="6.4166579703165685E-4"/>
    <n v="6.4454090471607309E-4"/>
    <n v="2.8751076844162364E-6"/>
    <n v="1.0547668008575376E-3"/>
    <n v="1.0603655758188331E-3"/>
    <n v="5.598774961295544E-6"/>
    <n v="233"/>
    <n v="5.2129752687718287E-2"/>
    <n v="5.236333012512031E-2"/>
    <n v="2.3357743740202302E-4"/>
    <n v="8.569060829839828E-2"/>
    <n v="8.6145459960177181E-2"/>
    <n v="4.5485166177890168E-4"/>
    <n v="668.24400000000003"/>
    <n v="0.14950813070837607"/>
    <n v="0.15017803079884504"/>
    <n v="6.699000904689667E-4"/>
    <n v="0.24576066459980628"/>
    <n v="0.24706517916578816"/>
    <n v="1.3045145659818791E-3"/>
    <n v="5.24"/>
    <n v="1.1723601033632783E-3"/>
    <n v="1.1776130895091435E-3"/>
    <n v="5.2529861458651319E-6"/>
    <n v="1.9271192595862962E-3"/>
    <n v="1.9373485415936842E-3"/>
    <n v="1.0229282007387982E-5"/>
    <n v="0.06"/>
    <n v="1.3423970649197842E-5"/>
    <n v="1.3484119345524542E-5"/>
    <n v="6.0148696326699867E-8"/>
    <n v="2.2066251063965219E-5"/>
    <n v="2.2183380247255924E-5"/>
    <n v="1.1712918329070488E-7"/>
    <n v="100.38"/>
    <n v="2.2458302896107989E-2"/>
    <n v="2.2558931665062558E-2"/>
    <n v="1.006287689545686E-4"/>
    <n v="3.6916838030013811E-2"/>
    <n v="3.7112795153659159E-2"/>
    <n v="1.9595712364534751E-4"/>
  </r>
  <r>
    <x v="0"/>
    <x v="1"/>
    <x v="0"/>
    <x v="0"/>
    <x v="1"/>
    <x v="2"/>
    <x v="1"/>
    <s v="B+"/>
    <s v="BB-"/>
    <n v="1"/>
    <n v="0"/>
    <x v="76"/>
    <x v="65"/>
    <x v="76"/>
    <n v="6.125"/>
    <d v="2023-11-15T00:00:00"/>
    <n v="5.0465753424657533"/>
    <n v="2.9699"/>
    <n v="0"/>
    <n v="1"/>
    <n v="2014255"/>
    <n v="1225369"/>
    <n v="2005270"/>
    <n v="1218899"/>
    <n v="0"/>
    <n v="0"/>
    <n v="400"/>
    <n v="400"/>
    <n v="420.79700000000003"/>
    <n v="2.0890949755616842E-2"/>
    <n v="2.098455569574172E-2"/>
    <n v="9.3605940124877329E-5"/>
    <n v="3.4340431331296946E-2"/>
    <n v="3.4522712710405044E-2"/>
    <n v="1.822813791080985E-4"/>
    <x v="0"/>
    <x v="1"/>
    <x v="2"/>
    <s v="BB-"/>
    <x v="5"/>
    <s v="UNITED STATES"/>
    <s v="US"/>
    <s v="INDUSTRIALS"/>
    <x v="11"/>
    <s v="PERSONAL &amp; HOUSEHOLD PRODUCTS"/>
    <s v="SENR"/>
    <n v="3.08"/>
    <n v="6.434412524729988E-4"/>
    <n v="6.4632431542884503E-4"/>
    <n v="2.8830629558462308E-6"/>
    <n v="1.0576852850039458E-3"/>
    <n v="1.0632995514804754E-3"/>
    <n v="5.6142664765295672E-6"/>
    <n v="2.7080000000000002"/>
    <n v="5.657269193821041E-4"/>
    <n v="5.6826176824068583E-4"/>
    <n v="2.5348488585817328E-6"/>
    <n v="9.2993888045152131E-4"/>
    <n v="9.348750601977687E-4"/>
    <n v="4.9361797462473813E-6"/>
    <n v="216"/>
    <n v="4.5124451472132378E-2"/>
    <n v="4.5326640302802118E-2"/>
    <n v="2.021888306697403E-4"/>
    <n v="7.4175331675601391E-2"/>
    <n v="7.4569059454474895E-2"/>
    <n v="3.9372777887350385E-4"/>
    <n v="584.928"/>
    <n v="0.12219701458653448"/>
    <n v="0.12274454193998813"/>
    <n v="5.4752735345364734E-4"/>
    <n v="0.20086679817752859"/>
    <n v="0.20193301300271801"/>
    <n v="1.0662148251894266E-3"/>
    <n v="5.27"/>
    <n v="1.1009530521210076E-3"/>
    <n v="1.1058860851655885E-3"/>
    <n v="4.9330330445808944E-6"/>
    <n v="1.8097407311593488E-3"/>
    <n v="1.8193469598383459E-3"/>
    <n v="9.6062286789970735E-6"/>
    <n v="-0.71"/>
    <n v="-1.4832574326487959E-4"/>
    <n v="-1.489903454397662E-4"/>
    <n v="-6.6460217488660718E-7"/>
    <n v="-2.4381706245220829E-4"/>
    <n v="-2.4511126024387582E-4"/>
    <n v="-1.2941977916675301E-6"/>
    <n v="102.38"/>
    <n v="2.1388154359800522E-2"/>
    <n v="2.1483988121300372E-2"/>
    <n v="9.5833761499849318E-5"/>
    <n v="3.5157733596981808E-2"/>
    <n v="3.5344353272912687E-2"/>
    <n v="1.8661967593087969E-4"/>
  </r>
  <r>
    <x v="0"/>
    <x v="1"/>
    <x v="0"/>
    <x v="0"/>
    <x v="1"/>
    <x v="2"/>
    <x v="1"/>
    <s v="B+"/>
    <s v="BB-"/>
    <n v="1"/>
    <n v="0"/>
    <x v="77"/>
    <x v="65"/>
    <x v="77"/>
    <n v="5.125"/>
    <d v="2028-02-01T00:00:00"/>
    <n v="9.2630136986301377"/>
    <n v="0.874"/>
    <n v="0"/>
    <n v="1"/>
    <n v="2014255"/>
    <n v="1225369"/>
    <n v="2005270"/>
    <n v="1218899"/>
    <n v="0"/>
    <n v="0"/>
    <n v="300"/>
    <n v="300"/>
    <n v="279.84399999999999"/>
    <n v="1.3893176385313677E-2"/>
    <n v="1.3955427448672748E-2"/>
    <n v="6.2251063359070741E-5"/>
    <n v="2.2837528940262076E-2"/>
    <n v="2.2958752119740848E-2"/>
    <n v="1.2122317947877229E-4"/>
    <x v="0"/>
    <x v="1"/>
    <x v="2"/>
    <s v="BB-"/>
    <x v="5"/>
    <s v="UNITED STATES"/>
    <s v="US"/>
    <s v="INDUSTRIALS"/>
    <x v="11"/>
    <s v="PERSONAL &amp; HOUSEHOLD PRODUCTS"/>
    <s v="SENR"/>
    <n v="6.89"/>
    <n v="9.5723985294811223E-4"/>
    <n v="9.6152895121355217E-4"/>
    <n v="4.2890982654399329E-6"/>
    <n v="1.5735057439840569E-3"/>
    <n v="1.5818580210501443E-3"/>
    <n v="8.3522770660874029E-6"/>
    <n v="6.5149999999999997"/>
    <n v="9.0514044150318592E-4"/>
    <n v="9.0919609828102939E-4"/>
    <n v="4.0556567778434697E-6"/>
    <n v="1.4878650104580742E-3"/>
    <n v="1.4957627006011163E-3"/>
    <n v="7.8976901430420892E-6"/>
    <n v="319"/>
    <n v="4.4319232669150631E-2"/>
    <n v="4.4517813561266065E-2"/>
    <n v="1.9858089211543389E-4"/>
    <n v="7.2851717319436016E-2"/>
    <n v="7.3238419261973303E-2"/>
    <n v="3.8670194253728751E-4"/>
    <n v="2078.2849999999999"/>
    <n v="0.28873980083951634"/>
    <n v="0.29003355535164838"/>
    <n v="1.2937545121320393E-3"/>
    <n v="0.47462893833612563"/>
    <n v="0.47714830149175608"/>
    <n v="2.5193631556304497E-3"/>
    <n v="6.28"/>
    <n v="8.7249147699769891E-4"/>
    <n v="8.7640084377664854E-4"/>
    <n v="3.9093667789496253E-6"/>
    <n v="1.4341968174484583E-3"/>
    <n v="1.4418096331197253E-3"/>
    <n v="7.6128156712670144E-6"/>
    <n v="0.43"/>
    <n v="5.9740658456848806E-5"/>
    <n v="6.0008338029292808E-5"/>
    <n v="2.6767957244400197E-7"/>
    <n v="9.8201374443126913E-5"/>
    <n v="9.8722634114885649E-5"/>
    <n v="5.2125967175873603E-7"/>
    <n v="92"/>
    <n v="1.2781722274488582E-2"/>
    <n v="1.2838993252778926E-2"/>
    <n v="5.7270978290344457E-5"/>
    <n v="2.1010526625041107E-2"/>
    <n v="2.1122051950161581E-2"/>
    <n v="1.1152532512047342E-4"/>
  </r>
  <r>
    <x v="0"/>
    <x v="1"/>
    <x v="0"/>
    <x v="0"/>
    <x v="1"/>
    <x v="2"/>
    <x v="1"/>
    <s v="BB"/>
    <s v="BB+"/>
    <n v="1"/>
    <n v="0"/>
    <x v="78"/>
    <x v="66"/>
    <x v="78"/>
    <n v="4.875"/>
    <d v="2023-05-15T00:00:00"/>
    <n v="4.5424657534246577"/>
    <n v="5.4438000000000004"/>
    <n v="0"/>
    <n v="1"/>
    <n v="2014255"/>
    <n v="1225369"/>
    <n v="2005270"/>
    <n v="1218899"/>
    <n v="0"/>
    <n v="0"/>
    <n v="330"/>
    <n v="330"/>
    <n v="328.85500000000002"/>
    <n v="1.6326383700176989E-2"/>
    <n v="1.6399537219426812E-2"/>
    <n v="7.3153519249823107E-5"/>
    <n v="2.6837222093916199E-2"/>
    <n v="2.6979675920646422E-2"/>
    <n v="1.4245382673022319E-4"/>
    <x v="0"/>
    <x v="1"/>
    <x v="2"/>
    <s v="BB+"/>
    <x v="5"/>
    <s v="UNITED STATES"/>
    <s v="US"/>
    <s v="INDUSTRIALS"/>
    <x v="1"/>
    <s v="STEEL PRODUCERS/PRODUCTS"/>
    <s v="SENR"/>
    <n v="3.88"/>
    <n v="6.3346368756686717E-4"/>
    <n v="6.3630204411376022E-4"/>
    <n v="2.8383565468930458E-6"/>
    <n v="1.0412842172439485E-3"/>
    <n v="1.0468114257210811E-3"/>
    <n v="5.527208477132655E-6"/>
    <n v="3.8370000000000002"/>
    <n v="6.2644334257579116E-4"/>
    <n v="6.2925024310940677E-4"/>
    <n v="2.8069005336156137E-6"/>
    <n v="1.0297442117435647E-3"/>
    <n v="1.0352101650752032E-3"/>
    <n v="5.4659533316385282E-6"/>
    <n v="258"/>
    <n v="4.2122069946456633E-2"/>
    <n v="4.2310806026121174E-2"/>
    <n v="1.887360796645407E-4"/>
    <n v="6.9240033002303789E-2"/>
    <n v="6.9607563875267772E-2"/>
    <n v="3.6753087296398368E-4"/>
    <n v="989.94600000000003"/>
    <n v="0.16162238238455409"/>
    <n v="0.16234656272222694"/>
    <n v="7.2418033767285284E-4"/>
    <n v="0.26567400662983964"/>
    <n v="0.26708422258940245"/>
    <n v="1.4102159595628105E-3"/>
    <n v="5.53"/>
    <n v="9.0284901861978752E-4"/>
    <n v="9.0689440823430269E-4"/>
    <n v="4.0453896145151765E-6"/>
    <n v="1.4840983817935658E-3"/>
    <n v="1.4919760784117473E-3"/>
    <n v="7.8776966181814262E-6"/>
    <n v="0.15"/>
    <n v="2.4489575550265483E-5"/>
    <n v="2.4599305829140217E-5"/>
    <n v="1.0973027887473423E-7"/>
    <n v="4.0255833140874297E-5"/>
    <n v="4.0469513880969632E-5"/>
    <n v="2.1368074009533544E-7"/>
    <n v="97.4"/>
    <n v="1.5901897723972387E-2"/>
    <n v="1.5973149251721715E-2"/>
    <n v="7.125152774932822E-5"/>
    <n v="2.613945431947438E-2"/>
    <n v="2.6278204346709619E-2"/>
    <n v="1.3875002723523835E-4"/>
  </r>
  <r>
    <x v="0"/>
    <x v="1"/>
    <x v="0"/>
    <x v="0"/>
    <x v="1"/>
    <x v="2"/>
    <x v="1"/>
    <s v="BB"/>
    <s v="BB+"/>
    <n v="1"/>
    <n v="0"/>
    <x v="79"/>
    <x v="66"/>
    <x v="79"/>
    <n v="5.375"/>
    <d v="2027-07-15T00:00:00"/>
    <n v="8.712328767123287"/>
    <n v="1.3013999999999999"/>
    <n v="0"/>
    <n v="1"/>
    <n v="2014255"/>
    <n v="1225369"/>
    <n v="2005270"/>
    <n v="1218899"/>
    <n v="0"/>
    <n v="0"/>
    <n v="300"/>
    <n v="300"/>
    <n v="281.49799999999999"/>
    <n v="1.3975291112594979E-2"/>
    <n v="1.4037910106868402E-2"/>
    <n v="6.2618994273422671E-5"/>
    <n v="2.2972508689219327E-2"/>
    <n v="2.3094448350519606E-2"/>
    <n v="1.2193966130027989E-4"/>
    <x v="0"/>
    <x v="1"/>
    <x v="2"/>
    <s v="BB+"/>
    <x v="5"/>
    <s v="UNITED STATES"/>
    <s v="US"/>
    <s v="INDUSTRIALS"/>
    <x v="1"/>
    <s v="STEEL PRODUCERS/PRODUCTS"/>
    <s v="SENR"/>
    <n v="6.49"/>
    <n v="9.0699639320741419E-4"/>
    <n v="9.1106036593575923E-4"/>
    <n v="4.0639727283450344E-6"/>
    <n v="1.4909158139303344E-3"/>
    <n v="1.4988296979487226E-3"/>
    <n v="7.9138840183882401E-6"/>
    <n v="6.1740000000000004"/>
    <n v="8.6283447329161406E-4"/>
    <n v="8.6670056999805514E-4"/>
    <n v="3.8660967064410795E-6"/>
    <n v="1.4183226864724013E-3"/>
    <n v="1.4258512411610806E-3"/>
    <n v="7.5285546886792384E-6"/>
    <n v="349"/>
    <n v="4.8773765982956477E-2"/>
    <n v="4.8992306272970722E-2"/>
    <n v="2.1854029001424496E-4"/>
    <n v="8.0174055325375457E-2"/>
    <n v="8.0599624743313433E-2"/>
    <n v="4.2556941793797654E-4"/>
    <n v="2154.7260000000001"/>
    <n v="0.30112923117877333"/>
    <n v="0.30247849892932127"/>
    <n v="1.3492677505479445E-3"/>
    <n v="0.49499461757886803"/>
    <n v="0.49762208316521717"/>
    <n v="2.6274655863491314E-3"/>
    <n v="6.56"/>
    <n v="9.1677909698623062E-4"/>
    <n v="9.2088690301056703E-4"/>
    <n v="4.1078060243364065E-6"/>
    <n v="1.5069965700127879E-3"/>
    <n v="1.5149958117940863E-3"/>
    <n v="7.9992417812983947E-6"/>
    <n v="0.38"/>
    <n v="5.3106106227860922E-5"/>
    <n v="5.3344058406099926E-5"/>
    <n v="2.3795217823900395E-7"/>
    <n v="8.7295533019033449E-5"/>
    <n v="8.7758903731974505E-5"/>
    <n v="4.6337071294105629E-7"/>
    <n v="92.25"/>
    <n v="1.2892206051368869E-2"/>
    <n v="1.29499720735861E-2"/>
    <n v="5.7766022217230553E-5"/>
    <n v="2.1192139265804828E-2"/>
    <n v="2.1304628603354338E-2"/>
    <n v="1.1248933754950952E-4"/>
  </r>
  <r>
    <x v="0"/>
    <x v="0"/>
    <x v="0"/>
    <x v="0"/>
    <x v="1"/>
    <x v="2"/>
    <x v="1"/>
    <s v="B"/>
    <s v="B-"/>
    <n v="-1"/>
    <n v="0"/>
    <x v="80"/>
    <x v="67"/>
    <x v="80"/>
    <n v="6.875"/>
    <d v="2022-08-01T00:00:00"/>
    <n v="3.7561643835616438"/>
    <n v="1.2931999999999999"/>
    <n v="0"/>
    <n v="1"/>
    <n v="2014255"/>
    <n v="1225369"/>
    <n v="2005270"/>
    <n v="1218899"/>
    <n v="0"/>
    <n v="0"/>
    <n v="250"/>
    <n v="284.3"/>
    <n v="113.09399999999999"/>
    <n v="5.6146813586164602E-3"/>
    <n v="5.639839024171308E-3"/>
    <n v="2.5157665554847823E-5"/>
    <n v="0"/>
    <n v="0"/>
    <n v="0"/>
    <x v="1"/>
    <x v="1"/>
    <x v="0"/>
    <s v="B-"/>
    <x v="2"/>
    <s v="ITALY"/>
    <s v="IT"/>
    <s v="INDUSTRIALS"/>
    <x v="1"/>
    <s v="BUILDING &amp; CONSTRUCTION"/>
    <s v="SENR"/>
    <n v="2.46"/>
    <n v="1.3812116142196491E-4"/>
    <n v="1.3874003999461416E-4"/>
    <n v="6.1887857264925658E-7"/>
    <n v="0"/>
    <n v="0"/>
    <n v="0"/>
    <n v="2.4510000000000001"/>
    <n v="1.3761584009968944E-4"/>
    <n v="1.3823245448243876E-4"/>
    <n v="6.1661438274931502E-7"/>
    <n v="0"/>
    <n v="0"/>
    <n v="0"/>
    <n v="4065"/>
    <n v="0.22823679722775908"/>
    <n v="0.22925945633256367"/>
    <n v="1.0226591048045908E-3"/>
    <n v="0"/>
    <n v="0"/>
    <n v="0"/>
    <n v="9963.3150000000005"/>
    <n v="0.55940839000523757"/>
    <n v="0.5619149274711136"/>
    <n v="2.5065374658760353E-3"/>
    <n v="0"/>
    <n v="0"/>
    <n v="0"/>
    <n v="40.21"/>
    <n v="2.2576633742996785E-3"/>
    <n v="2.2677792716192832E-3"/>
    <n v="1.0115897319604682E-5"/>
    <n v="0"/>
    <n v="0"/>
    <n v="0"/>
    <n v="0.08"/>
    <n v="4.4917450868931683E-6"/>
    <n v="4.511871219337047E-6"/>
    <n v="2.0126132443878676E-8"/>
    <n v="0"/>
    <n v="0"/>
    <n v="0"/>
    <n v="38"/>
    <n v="2.1335789162742549E-3"/>
    <n v="2.143138829185097E-3"/>
    <n v="9.5599129108421034E-6"/>
    <n v="0"/>
    <n v="0"/>
    <n v="0"/>
  </r>
  <r>
    <x v="0"/>
    <x v="0"/>
    <x v="0"/>
    <x v="0"/>
    <x v="1"/>
    <x v="2"/>
    <x v="1"/>
    <s v="B"/>
    <s v="B-"/>
    <n v="-1"/>
    <n v="0"/>
    <x v="81"/>
    <x v="67"/>
    <x v="81"/>
    <n v="6"/>
    <d v="2023-02-15T00:00:00"/>
    <n v="4.2986301369863016"/>
    <n v="0.95069999999999999"/>
    <n v="0"/>
    <n v="1"/>
    <n v="2014255"/>
    <n v="1225369"/>
    <n v="2005270"/>
    <n v="1218899"/>
    <n v="0"/>
    <n v="0"/>
    <n v="325"/>
    <n v="369.59"/>
    <n v="147.21899999999999"/>
    <n v="7.3088561279480496E-3"/>
    <n v="7.3416048711644815E-3"/>
    <n v="3.2748743216431953E-5"/>
    <n v="0"/>
    <n v="0"/>
    <n v="0"/>
    <x v="1"/>
    <x v="1"/>
    <x v="0"/>
    <s v="B-"/>
    <x v="2"/>
    <s v="ITALY"/>
    <s v="IT"/>
    <s v="INDUSTRIALS"/>
    <x v="1"/>
    <s v="BUILDING &amp; CONSTRUCTION"/>
    <s v="SENR"/>
    <n v="2.75"/>
    <n v="2.0099354351857135E-4"/>
    <n v="2.0189413395702325E-4"/>
    <n v="9.0059043845189604E-7"/>
    <n v="0"/>
    <n v="0"/>
    <n v="0"/>
    <n v="2.742"/>
    <n v="2.0040883502833552E-4"/>
    <n v="2.0130680556733007E-4"/>
    <n v="8.979705389945507E-7"/>
    <n v="0"/>
    <n v="0"/>
    <n v="0"/>
    <n v="3618"/>
    <n v="0.26443441470916046"/>
    <n v="0.26561926423873095"/>
    <n v="1.1848495295704864E-3"/>
    <n v="0"/>
    <n v="0"/>
    <n v="0"/>
    <n v="9920.5560000000005"/>
    <n v="0.72507916513251791"/>
    <n v="0.72832802254260032"/>
    <n v="3.2488574100824064E-3"/>
    <n v="0"/>
    <n v="0"/>
    <n v="0"/>
    <n v="35.81"/>
    <n v="2.6173013794181968E-3"/>
    <n v="2.629028704364001E-3"/>
    <n v="1.172732494580421E-5"/>
    <n v="0"/>
    <n v="0"/>
    <n v="0"/>
    <n v="0.1"/>
    <n v="7.3088561279480503E-6"/>
    <n v="7.3416048711644817E-6"/>
    <n v="3.2748743216431336E-8"/>
    <n v="0"/>
    <n v="0"/>
    <n v="0"/>
    <n v="37"/>
    <n v="2.7042767673407784E-3"/>
    <n v="2.7163938023308581E-3"/>
    <n v="1.2117034990079701E-5"/>
    <n v="0"/>
    <n v="0"/>
    <n v="0"/>
  </r>
  <r>
    <x v="0"/>
    <x v="0"/>
    <x v="0"/>
    <x v="0"/>
    <x v="1"/>
    <x v="2"/>
    <x v="1"/>
    <s v="BB+"/>
    <s v="BB"/>
    <n v="-1"/>
    <n v="0"/>
    <x v="82"/>
    <x v="68"/>
    <x v="82"/>
    <n v="5.976"/>
    <d v="2021-05-26T00:00:00"/>
    <n v="2.5726027397260274"/>
    <n v="7.4273999999999996"/>
    <n v="0"/>
    <n v="1"/>
    <n v="2014255"/>
    <n v="1225369"/>
    <n v="2005270"/>
    <n v="1218899"/>
    <n v="0"/>
    <n v="0"/>
    <n v="850"/>
    <n v="966.62"/>
    <n v="1034.57"/>
    <n v="5.1362414391425117E-2"/>
    <n v="5.1592553621208112E-2"/>
    <n v="2.3013922978299545E-4"/>
    <n v="0"/>
    <n v="0"/>
    <n v="0"/>
    <x v="1"/>
    <x v="1"/>
    <x v="2"/>
    <s v="BB"/>
    <x v="2"/>
    <s v="FRANCE"/>
    <s v="FR"/>
    <s v="INDUSTRIALS"/>
    <x v="5"/>
    <s v="FOOD &amp; DRUG RETAILERS"/>
    <s v="SENR"/>
    <n v="2.36"/>
    <n v="1.2121529796376327E-3"/>
    <n v="1.2175842654605113E-3"/>
    <n v="5.4312858228785718E-6"/>
    <n v="0"/>
    <n v="0"/>
    <n v="0"/>
    <n v="2.355"/>
    <n v="1.2095848589180613E-3"/>
    <n v="1.215004637779451E-3"/>
    <n v="5.4197788613896593E-6"/>
    <n v="0"/>
    <n v="0"/>
    <n v="0"/>
    <n v="470"/>
    <n v="0.24140334763969803"/>
    <n v="0.24248500201967813"/>
    <n v="1.0816543799800904E-3"/>
    <n v="0"/>
    <n v="0"/>
    <n v="0"/>
    <n v="1106.8499999999999"/>
    <n v="0.56850488369148877"/>
    <n v="0.57105217975634193"/>
    <n v="2.5472960648531551E-3"/>
    <n v="0"/>
    <n v="0"/>
    <n v="0"/>
    <n v="4.13"/>
    <n v="2.1212677143658573E-3"/>
    <n v="2.130772464555895E-3"/>
    <n v="9.5047501900377175E-6"/>
    <n v="0"/>
    <n v="0"/>
    <n v="0"/>
    <n v="7.0000000000000007E-2"/>
    <n v="3.5953690073997585E-5"/>
    <n v="3.6114787534845679E-5"/>
    <n v="1.6109746084809484E-7"/>
    <n v="0"/>
    <n v="0"/>
    <n v="0"/>
    <n v="104.26"/>
    <n v="5.3550453244499828E-2"/>
    <n v="5.3790396405471577E-2"/>
    <n v="2.3994316097174923E-4"/>
    <n v="0"/>
    <n v="0"/>
    <n v="0"/>
  </r>
  <r>
    <x v="0"/>
    <x v="0"/>
    <x v="0"/>
    <x v="0"/>
    <x v="1"/>
    <x v="2"/>
    <x v="2"/>
    <n v="505"/>
    <n v="497"/>
    <n v="0"/>
    <n v="-8"/>
    <x v="83"/>
    <x v="68"/>
    <x v="83"/>
    <n v="5.2439999999999998"/>
    <d v="2020-03-09T00:00:00"/>
    <n v="1.3589041095890411"/>
    <n v="6.6437999999999997"/>
    <n v="0"/>
    <n v="1"/>
    <n v="2014255"/>
    <n v="1225369"/>
    <n v="2005270"/>
    <n v="1218899"/>
    <n v="0"/>
    <n v="0"/>
    <n v="497"/>
    <n v="565.1884"/>
    <n v="601.40200000000004"/>
    <n v="2.9857292150199454E-2"/>
    <n v="2.999107352127145E-2"/>
    <n v="1.3378137107199553E-4"/>
    <n v="0"/>
    <n v="0"/>
    <n v="0"/>
    <x v="1"/>
    <x v="1"/>
    <x v="2"/>
    <s v="BB"/>
    <x v="2"/>
    <s v="FRANCE"/>
    <s v="FR"/>
    <s v="INDUSTRIALS"/>
    <x v="5"/>
    <s v="FOOD &amp; DRUG RETAILERS"/>
    <s v="SENR"/>
    <n v="1.28"/>
    <n v="3.82173339522553E-4"/>
    <n v="3.8388574107227461E-4"/>
    <n v="1.7124015497216013E-6"/>
    <n v="0"/>
    <n v="0"/>
    <n v="0"/>
    <n v="1.284"/>
    <n v="3.8336763120856102E-4"/>
    <n v="3.8508538401312546E-4"/>
    <n v="1.7177528045644375E-6"/>
    <n v="0"/>
    <n v="0"/>
    <n v="0"/>
    <n v="366"/>
    <n v="0.10927768926973"/>
    <n v="0.10976732908785351"/>
    <n v="4.8963981812351343E-4"/>
    <n v="0"/>
    <n v="0"/>
    <n v="0"/>
    <n v="469.94400000000002"/>
    <n v="0.14031255302233334"/>
    <n v="0.14094125054880391"/>
    <n v="6.2869752647057298E-4"/>
    <n v="0"/>
    <n v="0"/>
    <n v="0"/>
    <n v="2.98"/>
    <n v="8.8974730607594376E-4"/>
    <n v="8.9373399093388927E-4"/>
    <n v="3.9866848579455131E-6"/>
    <n v="0"/>
    <n v="0"/>
    <n v="0"/>
    <n v="0.02"/>
    <n v="5.9714584300398907E-6"/>
    <n v="5.9982147042542907E-6"/>
    <n v="2.675627421440002E-8"/>
    <n v="0"/>
    <n v="0"/>
    <n v="0"/>
    <n v="102.9"/>
    <n v="3.072315362255524E-2"/>
    <n v="3.0860814653388326E-2"/>
    <n v="1.3766103083308681E-4"/>
    <n v="0"/>
    <n v="0"/>
    <n v="0"/>
  </r>
  <r>
    <x v="0"/>
    <x v="0"/>
    <x v="0"/>
    <x v="0"/>
    <x v="1"/>
    <x v="2"/>
    <x v="1"/>
    <s v="BB+"/>
    <s v="BB"/>
    <n v="-1"/>
    <n v="0"/>
    <x v="83"/>
    <x v="68"/>
    <x v="83"/>
    <n v="5.2439999999999998"/>
    <d v="2020-03-09T00:00:00"/>
    <n v="1.3589041095890411"/>
    <n v="6.6437999999999997"/>
    <n v="0"/>
    <n v="1"/>
    <n v="2014255"/>
    <n v="1225369"/>
    <n v="2005270"/>
    <n v="1218899"/>
    <n v="0"/>
    <n v="0"/>
    <n v="497"/>
    <n v="565.1884"/>
    <n v="601.40200000000004"/>
    <n v="2.9857292150199454E-2"/>
    <n v="2.999107352127145E-2"/>
    <n v="1.3378137107199553E-4"/>
    <n v="0"/>
    <n v="0"/>
    <n v="0"/>
    <x v="1"/>
    <x v="1"/>
    <x v="2"/>
    <s v="BB"/>
    <x v="2"/>
    <s v="FRANCE"/>
    <s v="FR"/>
    <s v="INDUSTRIALS"/>
    <x v="5"/>
    <s v="FOOD &amp; DRUG RETAILERS"/>
    <s v="SENR"/>
    <n v="1.28"/>
    <n v="3.82173339522553E-4"/>
    <n v="3.8388574107227461E-4"/>
    <n v="1.7124015497216013E-6"/>
    <n v="0"/>
    <n v="0"/>
    <n v="0"/>
    <n v="1.284"/>
    <n v="3.8336763120856102E-4"/>
    <n v="3.8508538401312546E-4"/>
    <n v="1.7177528045644375E-6"/>
    <n v="0"/>
    <n v="0"/>
    <n v="0"/>
    <n v="366"/>
    <n v="0.10927768926973"/>
    <n v="0.10976732908785351"/>
    <n v="4.8963981812351343E-4"/>
    <n v="0"/>
    <n v="0"/>
    <n v="0"/>
    <n v="469.94400000000002"/>
    <n v="0.14031255302233334"/>
    <n v="0.14094125054880391"/>
    <n v="6.2869752647057298E-4"/>
    <n v="0"/>
    <n v="0"/>
    <n v="0"/>
    <n v="2.98"/>
    <n v="8.8974730607594376E-4"/>
    <n v="8.9373399093388927E-4"/>
    <n v="3.9866848579455131E-6"/>
    <n v="0"/>
    <n v="0"/>
    <n v="0"/>
    <n v="0.02"/>
    <n v="5.9714584300398907E-6"/>
    <n v="5.9982147042542907E-6"/>
    <n v="2.675627421440002E-8"/>
    <n v="0"/>
    <n v="0"/>
    <n v="0"/>
    <n v="102.9"/>
    <n v="3.072315362255524E-2"/>
    <n v="3.0860814653388326E-2"/>
    <n v="1.3766103083308681E-4"/>
    <n v="0"/>
    <n v="0"/>
    <n v="0"/>
  </r>
  <r>
    <x v="0"/>
    <x v="0"/>
    <x v="0"/>
    <x v="0"/>
    <x v="1"/>
    <x v="2"/>
    <x v="2"/>
    <n v="725"/>
    <n v="720"/>
    <n v="0"/>
    <n v="-5"/>
    <x v="84"/>
    <x v="68"/>
    <x v="84"/>
    <n v="4.5609999999999999"/>
    <d v="2023-01-25T00:00:00"/>
    <n v="4.2410958904109588"/>
    <n v="5.7588999999999997"/>
    <n v="0"/>
    <n v="1"/>
    <n v="2014255"/>
    <n v="1225369"/>
    <n v="2005270"/>
    <n v="1218899"/>
    <n v="0"/>
    <n v="0"/>
    <n v="720"/>
    <n v="818.78399999999999"/>
    <n v="825.83900000000006"/>
    <n v="4.0999724463883669E-2"/>
    <n v="4.1183431657582273E-2"/>
    <n v="1.83707193698604E-4"/>
    <n v="0"/>
    <n v="0"/>
    <n v="0"/>
    <x v="1"/>
    <x v="1"/>
    <x v="2"/>
    <s v="BB"/>
    <x v="2"/>
    <s v="FRANCE"/>
    <s v="FR"/>
    <s v="INDUSTRIALS"/>
    <x v="5"/>
    <s v="FOOD &amp; DRUG RETAILERS"/>
    <s v="SENR"/>
    <n v="3.72"/>
    <n v="1.5251897500564726E-3"/>
    <n v="1.5320236576620606E-3"/>
    <n v="6.8339076055880504E-6"/>
    <n v="0"/>
    <n v="0"/>
    <n v="0"/>
    <n v="3.7090000000000001"/>
    <n v="1.5206797803654453E-3"/>
    <n v="1.5274934801797265E-3"/>
    <n v="6.8136998142812218E-6"/>
    <n v="0"/>
    <n v="0"/>
    <n v="0"/>
    <n v="557"/>
    <n v="0.22836846526383203"/>
    <n v="0.22939171433273325"/>
    <n v="1.0232490689012219E-3"/>
    <n v="0"/>
    <n v="0"/>
    <n v="0"/>
    <n v="2065.913"/>
    <n v="0.84701863766355301"/>
    <n v="0.85081386846010765"/>
    <n v="3.7952307965546384E-3"/>
    <n v="0"/>
    <n v="0"/>
    <n v="0"/>
    <n v="5.23"/>
    <n v="2.1442855894611159E-3"/>
    <n v="2.153893475691553E-3"/>
    <n v="9.6078862304371446E-6"/>
    <n v="0"/>
    <n v="0"/>
    <n v="0"/>
    <n v="0.17"/>
    <n v="6.9699531588602237E-5"/>
    <n v="7.001183381788986E-5"/>
    <n v="3.1230222928762348E-7"/>
    <n v="0"/>
    <n v="0"/>
    <n v="0"/>
    <n v="97.25"/>
    <n v="3.9872232041126866E-2"/>
    <n v="4.0050887286998758E-2"/>
    <n v="1.7865524587189208E-4"/>
    <n v="0"/>
    <n v="0"/>
    <n v="0"/>
  </r>
  <r>
    <x v="0"/>
    <x v="0"/>
    <x v="0"/>
    <x v="0"/>
    <x v="1"/>
    <x v="2"/>
    <x v="1"/>
    <s v="BB+"/>
    <s v="BB"/>
    <n v="-1"/>
    <n v="0"/>
    <x v="84"/>
    <x v="68"/>
    <x v="84"/>
    <n v="4.5609999999999999"/>
    <d v="2023-01-25T00:00:00"/>
    <n v="4.2410958904109588"/>
    <n v="5.7588999999999997"/>
    <n v="0"/>
    <n v="1"/>
    <n v="2014255"/>
    <n v="1225369"/>
    <n v="2005270"/>
    <n v="1218899"/>
    <n v="0"/>
    <n v="0"/>
    <n v="720"/>
    <n v="818.78399999999999"/>
    <n v="825.83900000000006"/>
    <n v="4.0999724463883669E-2"/>
    <n v="4.1183431657582273E-2"/>
    <n v="1.83707193698604E-4"/>
    <n v="0"/>
    <n v="0"/>
    <n v="0"/>
    <x v="1"/>
    <x v="1"/>
    <x v="2"/>
    <s v="BB"/>
    <x v="2"/>
    <s v="FRANCE"/>
    <s v="FR"/>
    <s v="INDUSTRIALS"/>
    <x v="5"/>
    <s v="FOOD &amp; DRUG RETAILERS"/>
    <s v="SENR"/>
    <n v="3.72"/>
    <n v="1.5251897500564726E-3"/>
    <n v="1.5320236576620606E-3"/>
    <n v="6.8339076055880504E-6"/>
    <n v="0"/>
    <n v="0"/>
    <n v="0"/>
    <n v="3.7090000000000001"/>
    <n v="1.5206797803654453E-3"/>
    <n v="1.5274934801797265E-3"/>
    <n v="6.8136998142812218E-6"/>
    <n v="0"/>
    <n v="0"/>
    <n v="0"/>
    <n v="557"/>
    <n v="0.22836846526383203"/>
    <n v="0.22939171433273325"/>
    <n v="1.0232490689012219E-3"/>
    <n v="0"/>
    <n v="0"/>
    <n v="0"/>
    <n v="2065.913"/>
    <n v="0.84701863766355301"/>
    <n v="0.85081386846010765"/>
    <n v="3.7952307965546384E-3"/>
    <n v="0"/>
    <n v="0"/>
    <n v="0"/>
    <n v="5.23"/>
    <n v="2.1442855894611159E-3"/>
    <n v="2.153893475691553E-3"/>
    <n v="9.6078862304371446E-6"/>
    <n v="0"/>
    <n v="0"/>
    <n v="0"/>
    <n v="0.17"/>
    <n v="6.9699531588602237E-5"/>
    <n v="7.001183381788986E-5"/>
    <n v="3.1230222928762348E-7"/>
    <n v="0"/>
    <n v="0"/>
    <n v="0"/>
    <n v="97.25"/>
    <n v="3.9872232041126866E-2"/>
    <n v="4.0050887286998758E-2"/>
    <n v="1.7865524587189208E-4"/>
    <n v="0"/>
    <n v="0"/>
    <n v="0"/>
  </r>
  <r>
    <x v="0"/>
    <x v="0"/>
    <x v="0"/>
    <x v="0"/>
    <x v="1"/>
    <x v="2"/>
    <x v="1"/>
    <s v="BB+"/>
    <s v="BB"/>
    <n v="-1"/>
    <n v="0"/>
    <x v="85"/>
    <x v="68"/>
    <x v="85"/>
    <n v="4.4980000000000002"/>
    <d v="2024-03-07T00:00:00"/>
    <n v="5.3561643835616435"/>
    <n v="4.6466000000000003"/>
    <n v="0"/>
    <n v="1"/>
    <n v="2014255"/>
    <n v="1225369"/>
    <n v="2005270"/>
    <n v="1218899"/>
    <n v="0"/>
    <n v="0"/>
    <n v="900"/>
    <n v="1023.48"/>
    <n v="1006.575"/>
    <n v="4.9972570503734631E-2"/>
    <n v="5.0196482269220605E-2"/>
    <n v="2.2391176548597347E-4"/>
    <n v="0"/>
    <n v="0"/>
    <n v="0"/>
    <x v="1"/>
    <x v="1"/>
    <x v="2"/>
    <s v="BB"/>
    <x v="2"/>
    <s v="FRANCE"/>
    <s v="FR"/>
    <s v="INDUSTRIALS"/>
    <x v="5"/>
    <s v="FOOD &amp; DRUG RETAILERS"/>
    <s v="SENR"/>
    <n v="4.62"/>
    <n v="2.3087327572725402E-3"/>
    <n v="2.3190774808379919E-3"/>
    <n v="1.0344723565451717E-5"/>
    <n v="0"/>
    <n v="0"/>
    <n v="0"/>
    <n v="4.5839999999999996"/>
    <n v="2.2907426318911953E-3"/>
    <n v="2.3010067472210723E-3"/>
    <n v="1.0264115329877005E-5"/>
    <n v="0"/>
    <n v="0"/>
    <n v="0"/>
    <n v="565"/>
    <n v="0.28234502334610068"/>
    <n v="0.28361012482109643"/>
    <n v="1.2651014749957556E-3"/>
    <n v="0"/>
    <n v="0"/>
    <n v="0"/>
    <n v="2589.9599999999996"/>
    <n v="1.2942695870185252"/>
    <n v="1.3000688121799058"/>
    <n v="5.799225161380539E-3"/>
    <n v="0"/>
    <n v="0"/>
    <n v="0"/>
    <n v="5.47"/>
    <n v="2.7334996065542841E-3"/>
    <n v="2.7457475801263669E-3"/>
    <n v="1.2247973572082713E-5"/>
    <n v="0"/>
    <n v="0"/>
    <n v="0"/>
    <n v="0.27"/>
    <n v="1.3492594036008352E-4"/>
    <n v="1.3553050212689564E-4"/>
    <n v="6.045617668121281E-7"/>
    <n v="0"/>
    <n v="0"/>
    <n v="0"/>
    <n v="95.25"/>
    <n v="4.7598873404807236E-2"/>
    <n v="4.7812149361432625E-2"/>
    <n v="2.132759566253889E-4"/>
    <n v="0"/>
    <n v="0"/>
    <n v="0"/>
  </r>
  <r>
    <x v="0"/>
    <x v="0"/>
    <x v="0"/>
    <x v="0"/>
    <x v="1"/>
    <x v="2"/>
    <x v="2"/>
    <n v="513"/>
    <n v="508"/>
    <n v="0"/>
    <n v="-5"/>
    <x v="86"/>
    <x v="68"/>
    <x v="86"/>
    <n v="4.048"/>
    <d v="2026-08-05T00:00:00"/>
    <n v="7.7698630136986298"/>
    <n v="4.2328999999999999"/>
    <n v="0"/>
    <n v="1"/>
    <n v="2014255"/>
    <n v="1225369"/>
    <n v="2005270"/>
    <n v="1218899"/>
    <n v="0"/>
    <n v="0"/>
    <n v="508"/>
    <n v="577.69759999999997"/>
    <n v="528.14099999999996"/>
    <n v="2.6220165768485119E-2"/>
    <n v="2.6337650291481943E-2"/>
    <n v="1.1748452299682396E-4"/>
    <n v="0"/>
    <n v="0"/>
    <n v="0"/>
    <x v="1"/>
    <x v="1"/>
    <x v="2"/>
    <s v="BB"/>
    <x v="2"/>
    <s v="FRANCE"/>
    <s v="FR"/>
    <s v="INDUSTRIALS"/>
    <x v="5"/>
    <s v="FOOD &amp; DRUG RETAILERS"/>
    <s v="SENR"/>
    <n v="6.57"/>
    <n v="1.7226648909894724E-3"/>
    <n v="1.7303836241503638E-3"/>
    <n v="7.7187331608914635E-6"/>
    <n v="0"/>
    <n v="0"/>
    <n v="0"/>
    <n v="6.4930000000000003"/>
    <n v="1.7024753633477388E-3"/>
    <n v="1.7101036334259228E-3"/>
    <n v="7.6282700781839675E-6"/>
    <n v="0"/>
    <n v="0"/>
    <n v="0"/>
    <n v="545"/>
    <n v="0.14289990343824388"/>
    <n v="0.1435401940885766"/>
    <n v="6.4029065033271992E-4"/>
    <n v="0"/>
    <n v="0"/>
    <n v="0"/>
    <n v="3538.6850000000004"/>
    <n v="0.92784907302451769"/>
    <n v="0.93200648021712795"/>
    <n v="4.1574071926102629E-3"/>
    <n v="0"/>
    <n v="0"/>
    <n v="0"/>
    <n v="5.55"/>
    <n v="1.455219200150924E-3"/>
    <n v="1.4617395911772479E-3"/>
    <n v="6.5203910263238272E-6"/>
    <n v="0"/>
    <n v="0"/>
    <n v="0"/>
    <n v="0.51"/>
    <n v="1.337228454192741E-4"/>
    <n v="1.3432201648655792E-4"/>
    <n v="5.9917106728381818E-7"/>
    <n v="0"/>
    <n v="0"/>
    <n v="0"/>
    <n v="90.25"/>
    <n v="2.3663699606057818E-2"/>
    <n v="2.3769729388062454E-2"/>
    <n v="1.060297820046352E-4"/>
    <n v="0"/>
    <n v="0"/>
    <n v="0"/>
  </r>
  <r>
    <x v="0"/>
    <x v="0"/>
    <x v="0"/>
    <x v="0"/>
    <x v="1"/>
    <x v="2"/>
    <x v="1"/>
    <s v="BB+"/>
    <s v="BB"/>
    <n v="-1"/>
    <n v="0"/>
    <x v="86"/>
    <x v="68"/>
    <x v="86"/>
    <n v="4.048"/>
    <d v="2026-08-05T00:00:00"/>
    <n v="7.7698630136986298"/>
    <n v="4.2328999999999999"/>
    <n v="0"/>
    <n v="1"/>
    <n v="2014255"/>
    <n v="1225369"/>
    <n v="2005270"/>
    <n v="1218899"/>
    <n v="0"/>
    <n v="0"/>
    <n v="508"/>
    <n v="577.69759999999997"/>
    <n v="528.14099999999996"/>
    <n v="2.6220165768485119E-2"/>
    <n v="2.6337650291481943E-2"/>
    <n v="1.1748452299682396E-4"/>
    <n v="0"/>
    <n v="0"/>
    <n v="0"/>
    <x v="1"/>
    <x v="1"/>
    <x v="2"/>
    <s v="BB"/>
    <x v="2"/>
    <s v="FRANCE"/>
    <s v="FR"/>
    <s v="INDUSTRIALS"/>
    <x v="5"/>
    <s v="FOOD &amp; DRUG RETAILERS"/>
    <s v="SENR"/>
    <n v="6.57"/>
    <n v="1.7226648909894724E-3"/>
    <n v="1.7303836241503638E-3"/>
    <n v="7.7187331608914635E-6"/>
    <n v="0"/>
    <n v="0"/>
    <n v="0"/>
    <n v="6.4930000000000003"/>
    <n v="1.7024753633477388E-3"/>
    <n v="1.7101036334259228E-3"/>
    <n v="7.6282700781839675E-6"/>
    <n v="0"/>
    <n v="0"/>
    <n v="0"/>
    <n v="545"/>
    <n v="0.14289990343824388"/>
    <n v="0.1435401940885766"/>
    <n v="6.4029065033271992E-4"/>
    <n v="0"/>
    <n v="0"/>
    <n v="0"/>
    <n v="3538.6850000000004"/>
    <n v="0.92784907302451769"/>
    <n v="0.93200648021712795"/>
    <n v="4.1574071926102629E-3"/>
    <n v="0"/>
    <n v="0"/>
    <n v="0"/>
    <n v="5.55"/>
    <n v="1.455219200150924E-3"/>
    <n v="1.4617395911772479E-3"/>
    <n v="6.5203910263238272E-6"/>
    <n v="0"/>
    <n v="0"/>
    <n v="0"/>
    <n v="0.51"/>
    <n v="1.337228454192741E-4"/>
    <n v="1.3432201648655792E-4"/>
    <n v="5.9917106728381818E-7"/>
    <n v="0"/>
    <n v="0"/>
    <n v="0"/>
    <n v="90.25"/>
    <n v="2.3663699606057818E-2"/>
    <n v="2.3769729388062454E-2"/>
    <n v="1.060297820046352E-4"/>
    <n v="0"/>
    <n v="0"/>
    <n v="0"/>
  </r>
  <r>
    <x v="0"/>
    <x v="0"/>
    <x v="0"/>
    <x v="0"/>
    <x v="1"/>
    <x v="2"/>
    <x v="2"/>
    <n v="449"/>
    <n v="444"/>
    <n v="0"/>
    <n v="-5"/>
    <x v="87"/>
    <x v="68"/>
    <x v="87"/>
    <n v="3.58"/>
    <d v="2025-02-07T00:00:00"/>
    <n v="6.279452054794521"/>
    <n v="3.8904000000000001"/>
    <n v="0"/>
    <n v="1"/>
    <n v="2014255"/>
    <n v="1225369"/>
    <n v="2005270"/>
    <n v="1218899"/>
    <n v="0"/>
    <n v="0"/>
    <n v="444"/>
    <n v="504.91679999999997"/>
    <n v="469.84300000000002"/>
    <n v="2.3325894685628186E-2"/>
    <n v="2.3430410867364495E-2"/>
    <n v="1.0451618173630897E-4"/>
    <n v="0"/>
    <n v="0"/>
    <n v="0"/>
    <x v="1"/>
    <x v="1"/>
    <x v="2"/>
    <s v="BB"/>
    <x v="2"/>
    <s v="FRANCE"/>
    <s v="FR"/>
    <s v="INDUSTRIALS"/>
    <x v="5"/>
    <s v="FOOD &amp; DRUG RETAILERS"/>
    <s v="SENR"/>
    <n v="5.43"/>
    <n v="1.2665960814296105E-3"/>
    <n v="1.272271310097892E-3"/>
    <n v="5.6752286682814831E-6"/>
    <n v="0"/>
    <n v="0"/>
    <n v="0"/>
    <n v="5.3879999999999999"/>
    <n v="1.2567992056616466E-3"/>
    <n v="1.2624305375335989E-3"/>
    <n v="5.6313318719523105E-6"/>
    <n v="0"/>
    <n v="0"/>
    <n v="0"/>
    <n v="544"/>
    <n v="0.12689286708981734"/>
    <n v="0.12746143511846283"/>
    <n v="5.6856802864549416E-4"/>
    <n v="0"/>
    <n v="0"/>
    <n v="0"/>
    <n v="2931.0720000000001"/>
    <n v="0.68369876787993578"/>
    <n v="0.68676221241827784"/>
    <n v="3.0634445383420639E-3"/>
    <n v="0"/>
    <n v="0"/>
    <n v="0"/>
    <n v="5.38"/>
    <n v="1.2549331340867963E-3"/>
    <n v="1.2605561046642097E-3"/>
    <n v="5.6229705774134102E-6"/>
    <n v="0"/>
    <n v="0"/>
    <n v="0"/>
    <n v="0.36"/>
    <n v="8.3973220868261469E-5"/>
    <n v="8.4349479122512174E-5"/>
    <n v="3.7625825425070532E-7"/>
    <n v="0"/>
    <n v="0"/>
    <n v="0"/>
    <n v="90.25"/>
    <n v="2.1051619953779438E-2"/>
    <n v="2.1145945807796454E-2"/>
    <n v="9.4325854017016098E-5"/>
    <n v="0"/>
    <n v="0"/>
    <n v="0"/>
  </r>
  <r>
    <x v="0"/>
    <x v="0"/>
    <x v="0"/>
    <x v="0"/>
    <x v="1"/>
    <x v="2"/>
    <x v="1"/>
    <s v="BB+"/>
    <s v="BB"/>
    <n v="-1"/>
    <n v="0"/>
    <x v="87"/>
    <x v="68"/>
    <x v="87"/>
    <n v="3.58"/>
    <d v="2025-02-07T00:00:00"/>
    <n v="6.279452054794521"/>
    <n v="3.8904000000000001"/>
    <n v="0"/>
    <n v="1"/>
    <n v="2014255"/>
    <n v="1225369"/>
    <n v="2005270"/>
    <n v="1218899"/>
    <n v="0"/>
    <n v="0"/>
    <n v="444"/>
    <n v="504.91679999999997"/>
    <n v="469.84300000000002"/>
    <n v="2.3325894685628186E-2"/>
    <n v="2.3430410867364495E-2"/>
    <n v="1.0451618173630897E-4"/>
    <n v="0"/>
    <n v="0"/>
    <n v="0"/>
    <x v="1"/>
    <x v="1"/>
    <x v="2"/>
    <s v="BB"/>
    <x v="2"/>
    <s v="FRANCE"/>
    <s v="FR"/>
    <s v="INDUSTRIALS"/>
    <x v="5"/>
    <s v="FOOD &amp; DRUG RETAILERS"/>
    <s v="SENR"/>
    <n v="5.43"/>
    <n v="1.2665960814296105E-3"/>
    <n v="1.272271310097892E-3"/>
    <n v="5.6752286682814831E-6"/>
    <n v="0"/>
    <n v="0"/>
    <n v="0"/>
    <n v="5.3879999999999999"/>
    <n v="1.2567992056616466E-3"/>
    <n v="1.2624305375335989E-3"/>
    <n v="5.6313318719523105E-6"/>
    <n v="0"/>
    <n v="0"/>
    <n v="0"/>
    <n v="544"/>
    <n v="0.12689286708981734"/>
    <n v="0.12746143511846283"/>
    <n v="5.6856802864549416E-4"/>
    <n v="0"/>
    <n v="0"/>
    <n v="0"/>
    <n v="2931.0720000000001"/>
    <n v="0.68369876787993578"/>
    <n v="0.68676221241827784"/>
    <n v="3.0634445383420639E-3"/>
    <n v="0"/>
    <n v="0"/>
    <n v="0"/>
    <n v="5.38"/>
    <n v="1.2549331340867963E-3"/>
    <n v="1.2605561046642097E-3"/>
    <n v="5.6229705774134102E-6"/>
    <n v="0"/>
    <n v="0"/>
    <n v="0"/>
    <n v="0.36"/>
    <n v="8.3973220868261469E-5"/>
    <n v="8.4349479122512174E-5"/>
    <n v="3.7625825425070532E-7"/>
    <n v="0"/>
    <n v="0"/>
    <n v="0"/>
    <n v="90.25"/>
    <n v="2.1051619953779438E-2"/>
    <n v="2.1145945807796454E-2"/>
    <n v="9.4325854017016098E-5"/>
    <n v="0"/>
    <n v="0"/>
    <n v="0"/>
  </r>
  <r>
    <x v="0"/>
    <x v="0"/>
    <x v="0"/>
    <x v="0"/>
    <x v="1"/>
    <x v="2"/>
    <x v="2"/>
    <n v="749"/>
    <n v="744"/>
    <n v="0"/>
    <n v="-5"/>
    <x v="88"/>
    <x v="68"/>
    <x v="88"/>
    <n v="1.865"/>
    <d v="2022-06-13T00:00:00"/>
    <n v="3.6219178082191781"/>
    <n v="1.3781000000000001"/>
    <n v="0"/>
    <n v="1"/>
    <n v="2014255"/>
    <n v="1225369"/>
    <n v="2005270"/>
    <n v="1218899"/>
    <n v="0"/>
    <n v="0"/>
    <n v="744"/>
    <n v="846.07680000000005"/>
    <n v="770.76099999999997"/>
    <n v="3.8265313974645714E-2"/>
    <n v="3.8436769113386227E-2"/>
    <n v="1.7145513874051305E-4"/>
    <n v="0"/>
    <n v="0"/>
    <n v="0"/>
    <x v="1"/>
    <x v="1"/>
    <x v="2"/>
    <s v="BB"/>
    <x v="2"/>
    <s v="FRANCE"/>
    <s v="FR"/>
    <s v="INDUSTRIALS"/>
    <x v="5"/>
    <s v="FOOD &amp; DRUG RETAILERS"/>
    <s v="SENR"/>
    <n v="3.42"/>
    <n v="1.3086737379328834E-3"/>
    <n v="1.3145375036778088E-3"/>
    <n v="5.8637657449254164E-6"/>
    <n v="0"/>
    <n v="0"/>
    <n v="0"/>
    <n v="3.4159999999999999"/>
    <n v="1.3071431253738974E-3"/>
    <n v="1.3130000329132734E-3"/>
    <n v="5.8569075393759447E-6"/>
    <n v="0"/>
    <n v="0"/>
    <n v="0"/>
    <n v="523"/>
    <n v="0.20012759208739708"/>
    <n v="0.20102430246300995"/>
    <n v="8.9671037561286915E-4"/>
    <n v="0"/>
    <n v="0"/>
    <n v="0"/>
    <n v="1786.568"/>
    <n v="0.68363585457054843"/>
    <n v="0.68669901721364202"/>
    <n v="3.0631626430935865E-3"/>
    <n v="0"/>
    <n v="0"/>
    <n v="0"/>
    <n v="4.8099999999999996"/>
    <n v="1.8405616021804586E-3"/>
    <n v="1.8488085943538773E-3"/>
    <n v="8.2469921734186751E-6"/>
    <n v="0"/>
    <n v="0"/>
    <n v="0"/>
    <n v="0.14000000000000001"/>
    <n v="5.3571439564504003E-5"/>
    <n v="5.3811476758740719E-5"/>
    <n v="2.4003719423671549E-7"/>
    <n v="0"/>
    <n v="0"/>
    <n v="0"/>
    <n v="90.25"/>
    <n v="3.4534445862117756E-2"/>
    <n v="3.4689184124831067E-2"/>
    <n v="1.5473826271331093E-4"/>
    <n v="0"/>
    <n v="0"/>
    <n v="0"/>
  </r>
  <r>
    <x v="0"/>
    <x v="0"/>
    <x v="0"/>
    <x v="0"/>
    <x v="1"/>
    <x v="2"/>
    <x v="1"/>
    <s v="BB+"/>
    <s v="BB"/>
    <n v="-1"/>
    <n v="0"/>
    <x v="88"/>
    <x v="68"/>
    <x v="88"/>
    <n v="1.865"/>
    <d v="2022-06-13T00:00:00"/>
    <n v="3.6219178082191781"/>
    <n v="1.3781000000000001"/>
    <n v="0"/>
    <n v="1"/>
    <n v="2014255"/>
    <n v="1225369"/>
    <n v="2005270"/>
    <n v="1218899"/>
    <n v="0"/>
    <n v="0"/>
    <n v="744"/>
    <n v="846.07680000000005"/>
    <n v="770.76099999999997"/>
    <n v="3.8265313974645714E-2"/>
    <n v="3.8436769113386227E-2"/>
    <n v="1.7145513874051305E-4"/>
    <n v="0"/>
    <n v="0"/>
    <n v="0"/>
    <x v="1"/>
    <x v="1"/>
    <x v="2"/>
    <s v="BB"/>
    <x v="2"/>
    <s v="FRANCE"/>
    <s v="FR"/>
    <s v="INDUSTRIALS"/>
    <x v="5"/>
    <s v="FOOD &amp; DRUG RETAILERS"/>
    <s v="SENR"/>
    <n v="3.42"/>
    <n v="1.3086737379328834E-3"/>
    <n v="1.3145375036778088E-3"/>
    <n v="5.8637657449254164E-6"/>
    <n v="0"/>
    <n v="0"/>
    <n v="0"/>
    <n v="3.4159999999999999"/>
    <n v="1.3071431253738974E-3"/>
    <n v="1.3130000329132734E-3"/>
    <n v="5.8569075393759447E-6"/>
    <n v="0"/>
    <n v="0"/>
    <n v="0"/>
    <n v="523"/>
    <n v="0.20012759208739708"/>
    <n v="0.20102430246300995"/>
    <n v="8.9671037561286915E-4"/>
    <n v="0"/>
    <n v="0"/>
    <n v="0"/>
    <n v="1786.568"/>
    <n v="0.68363585457054843"/>
    <n v="0.68669901721364202"/>
    <n v="3.0631626430935865E-3"/>
    <n v="0"/>
    <n v="0"/>
    <n v="0"/>
    <n v="4.8099999999999996"/>
    <n v="1.8405616021804586E-3"/>
    <n v="1.8488085943538773E-3"/>
    <n v="8.2469921734186751E-6"/>
    <n v="0"/>
    <n v="0"/>
    <n v="0"/>
    <n v="0.14000000000000001"/>
    <n v="5.3571439564504003E-5"/>
    <n v="5.3811476758740719E-5"/>
    <n v="2.4003719423671549E-7"/>
    <n v="0"/>
    <n v="0"/>
    <n v="0"/>
    <n v="90.25"/>
    <n v="3.4534445862117756E-2"/>
    <n v="3.4689184124831067E-2"/>
    <n v="1.5473826271331093E-4"/>
    <n v="0"/>
    <n v="0"/>
    <n v="0"/>
  </r>
  <r>
    <x v="0"/>
    <x v="1"/>
    <x v="0"/>
    <x v="0"/>
    <x v="1"/>
    <x v="2"/>
    <x v="1"/>
    <s v="B+"/>
    <s v="B"/>
    <n v="-1"/>
    <n v="0"/>
    <x v="89"/>
    <x v="69"/>
    <x v="89"/>
    <n v="6.375"/>
    <d v="2026-07-01T00:00:00"/>
    <n v="7.6739726027397257"/>
    <n v="0.18360000000000001"/>
    <n v="0"/>
    <n v="1"/>
    <n v="2014255"/>
    <n v="1225369"/>
    <n v="2005270"/>
    <n v="1218899"/>
    <n v="0"/>
    <n v="0"/>
    <n v="400"/>
    <n v="400"/>
    <n v="411.2"/>
    <n v="2.0414495682026357E-2"/>
    <n v="2.0505966777541178E-2"/>
    <n v="9.1471095514820966E-5"/>
    <n v="3.355723867667617E-2"/>
    <n v="3.3735362815130704E-2"/>
    <n v="1.7812413845453429E-4"/>
    <x v="0"/>
    <x v="1"/>
    <x v="0"/>
    <s v="B"/>
    <x v="5"/>
    <s v="UNITED STATES"/>
    <s v="US"/>
    <s v="INDUSTRIALS"/>
    <x v="3"/>
    <s v="ENERGY - EXPLORATION &amp; PRODUCTION"/>
    <s v="SENR"/>
    <n v="5.0199999999999996"/>
    <n v="1.0248076832377231E-3"/>
    <n v="1.0293995322325669E-3"/>
    <n v="4.5918489948437984E-6"/>
    <n v="1.6845733815691437E-3"/>
    <n v="1.6935152133195613E-3"/>
    <n v="8.9418317504176125E-6"/>
    <n v="4.4039999999999999"/>
    <n v="8.9905438983644084E-4"/>
    <n v="9.030827768829134E-4"/>
    <n v="4.0283870464725589E-6"/>
    <n v="1.4778607913208184E-3"/>
    <n v="1.4857053783783561E-3"/>
    <n v="7.8445870575376882E-6"/>
    <n v="307"/>
    <n v="6.2672501743820913E-2"/>
    <n v="6.2953318007051409E-2"/>
    <n v="2.8081626323049613E-4"/>
    <n v="0.10302072273739585"/>
    <n v="0.10356756384245126"/>
    <n v="5.4684110505541506E-4"/>
    <n v="1352.028"/>
    <n v="0.27600969767978734"/>
    <n v="0.27724641250305443"/>
    <n v="1.2367148232670933E-3"/>
    <n v="0.45370326293549129"/>
    <n v="0.45611155116215535"/>
    <n v="2.4082882266640571E-3"/>
    <n v="6.32"/>
    <n v="1.290196127104066E-3"/>
    <n v="1.2959771003406024E-3"/>
    <n v="5.7809732365364346E-6"/>
    <n v="2.1208174843659342E-3"/>
    <n v="2.1320749299162606E-3"/>
    <n v="1.1257445550326428E-5"/>
    <n v="-0.25"/>
    <n v="-5.1036239205065895E-5"/>
    <n v="-5.1264916943852941E-5"/>
    <n v="-2.2867773878704645E-7"/>
    <n v="-8.3893096691690426E-5"/>
    <n v="-8.4338407037826761E-5"/>
    <n v="-4.4531034613633572E-7"/>
    <n v="100.25"/>
    <n v="2.0465531921231423E-2"/>
    <n v="2.0557231694485031E-2"/>
    <n v="9.1699773253607619E-5"/>
    <n v="3.3641131773367861E-2"/>
    <n v="3.3819701222168534E-2"/>
    <n v="1.7856944880067366E-4"/>
  </r>
  <r>
    <x v="0"/>
    <x v="1"/>
    <x v="0"/>
    <x v="0"/>
    <x v="1"/>
    <x v="2"/>
    <x v="1"/>
    <s v="CCC"/>
    <s v="CCC+"/>
    <n v="1"/>
    <n v="0"/>
    <x v="90"/>
    <x v="70"/>
    <x v="90"/>
    <n v="8"/>
    <d v="2022-12-15T00:00:00"/>
    <n v="4.1287671232876715"/>
    <n v="2.8712"/>
    <n v="0"/>
    <n v="1"/>
    <n v="2014255"/>
    <n v="1225369"/>
    <n v="2005270"/>
    <n v="1218899"/>
    <n v="0"/>
    <n v="0"/>
    <n v="2250"/>
    <n v="2250"/>
    <n v="2115.5"/>
    <n v="0.10502642416178687"/>
    <n v="0.10549701536451452"/>
    <n v="4.7059120272764654E-4"/>
    <n v="0.17264187359073063"/>
    <n v="0.17355826856860168"/>
    <n v="9.1639497787104895E-4"/>
    <x v="0"/>
    <x v="1"/>
    <x v="1"/>
    <s v="CCC+"/>
    <x v="5"/>
    <s v="UNITED STATES"/>
    <s v="US"/>
    <s v="INDUSTRIALS"/>
    <x v="3"/>
    <s v="ENERGY - EXPLORATION &amp; PRODUCTION"/>
    <s v="SECR"/>
    <n v="3.28"/>
    <n v="3.4448667125066093E-3"/>
    <n v="3.4603021039560757E-3"/>
    <n v="1.5435391449466433E-5"/>
    <n v="5.6626534537759649E-3"/>
    <n v="5.6927112090501353E-3"/>
    <n v="3.0057755274170463E-5"/>
    <n v="3.2709999999999999"/>
    <n v="3.4354143343320485E-3"/>
    <n v="3.4508073725732697E-3"/>
    <n v="1.5393038241221218E-5"/>
    <n v="5.6471156851527994E-3"/>
    <n v="5.6770909648789615E-3"/>
    <n v="2.9975279726162166E-5"/>
    <n v="785"/>
    <n v="0.82445742967002689"/>
    <n v="0.82815157061143896"/>
    <n v="3.6941409414120718E-3"/>
    <n v="1.3552387076872354"/>
    <n v="1.3624324082635233"/>
    <n v="7.1937005762878758E-3"/>
    <n v="2567.7350000000001"/>
    <n v="2.6968002524506582"/>
    <n v="2.7088837874700169"/>
    <n v="1.208353501935866E-2"/>
    <n v="4.4329858128449473"/>
    <n v="4.4565164074299846"/>
    <n v="2.3530594585037257E-2"/>
    <n v="10.75"/>
    <n v="1.1290340597392088E-2"/>
    <n v="1.134092915168531E-2"/>
    <n v="5.0588554293221413E-5"/>
    <n v="1.8559001411003542E-2"/>
    <n v="1.8657513871124683E-2"/>
    <n v="9.8512460121141093E-5"/>
    <n v="0.14000000000000001"/>
    <n v="1.4703699382650164E-4"/>
    <n v="1.4769582151032034E-4"/>
    <n v="6.5882768381870572E-7"/>
    <n v="2.4169862302702292E-4"/>
    <n v="2.4298157599604239E-4"/>
    <n v="1.282952969019471E-6"/>
    <n v="91"/>
    <n v="9.5574045987226047E-2"/>
    <n v="9.6002283981708209E-2"/>
    <n v="4.2823799448216127E-4"/>
    <n v="0.15710410496756488"/>
    <n v="0.15793802439742755"/>
    <n v="8.3391942986266177E-4"/>
  </r>
  <r>
    <x v="0"/>
    <x v="1"/>
    <x v="0"/>
    <x v="0"/>
    <x v="1"/>
    <x v="2"/>
    <x v="7"/>
    <s v="NYLD"/>
    <s v="CWENA"/>
    <n v="0"/>
    <n v="0"/>
    <x v="91"/>
    <x v="71"/>
    <x v="91"/>
    <n v="5.375"/>
    <d v="2024-08-15T00:00:00"/>
    <n v="5.7972602739726025"/>
    <n v="3.274"/>
    <n v="0"/>
    <n v="1"/>
    <n v="2014255"/>
    <n v="1225369"/>
    <n v="2005270"/>
    <n v="1218899"/>
    <n v="0"/>
    <n v="0"/>
    <n v="500"/>
    <n v="500"/>
    <n v="495.67399999999998"/>
    <n v="2.4608304311023184E-2"/>
    <n v="2.4718566577069417E-2"/>
    <n v="1.1026226604623351E-4"/>
    <n v="4.0450998841981473E-2"/>
    <n v="4.0665715535085349E-2"/>
    <n v="2.1471669310387659E-4"/>
    <x v="0"/>
    <x v="1"/>
    <x v="2"/>
    <s v="BB"/>
    <x v="5"/>
    <s v="UNITED STATES"/>
    <s v="US"/>
    <s v="UTILITY"/>
    <x v="15"/>
    <s v="ELECTRIC-GENERATION"/>
    <s v="SENR"/>
    <n v="4.32"/>
    <n v="1.0630787462362016E-3"/>
    <n v="1.0678420761293991E-3"/>
    <n v="4.763329893197471E-6"/>
    <n v="1.7474831499735997E-3"/>
    <n v="1.7567589111156872E-3"/>
    <n v="9.2757611420875036E-6"/>
    <n v="3.9060000000000001"/>
    <n v="9.6120036638856559E-4"/>
    <n v="9.6550721050033157E-4"/>
    <n v="4.3068441117659817E-6"/>
    <n v="1.5800160147677964E-3"/>
    <n v="1.5884028488004338E-3"/>
    <n v="8.386834032637425E-6"/>
    <n v="266"/>
    <n v="6.5458089467321665E-2"/>
    <n v="6.5751387095004651E-2"/>
    <n v="2.9329762768298684E-4"/>
    <n v="0.10759965691967072"/>
    <n v="0.10817080332332703"/>
    <n v="5.7114640365631131E-4"/>
    <n v="1038.9960000000001"/>
    <n v="0.25567929745935847"/>
    <n v="0.25682491799308821"/>
    <n v="1.1456205337297409E-3"/>
    <n v="0.42028425992823387"/>
    <n v="0.42251515778091542"/>
    <n v="2.2308978526815459E-3"/>
    <n v="5.78"/>
    <n v="1.4223599891771399E-3"/>
    <n v="1.4287331481546124E-3"/>
    <n v="6.3731589774725182E-6"/>
    <n v="2.3380677330665295E-3"/>
    <n v="2.3504783579279334E-3"/>
    <n v="1.2410624861403964E-5"/>
    <n v="-0.22"/>
    <n v="-5.4138269484251004E-5"/>
    <n v="-5.438084646955272E-5"/>
    <n v="-2.4257698530171553E-7"/>
    <n v="-8.899219745235925E-5"/>
    <n v="-8.9464574177187766E-5"/>
    <n v="-4.7237672482851572E-7"/>
    <n v="98"/>
    <n v="2.411613822480272E-2"/>
    <n v="2.4224195245528029E-2"/>
    <n v="1.0805702072530857E-4"/>
    <n v="3.9641978865141848E-2"/>
    <n v="3.9852401224383639E-2"/>
    <n v="2.1042235924179087E-4"/>
  </r>
  <r>
    <x v="0"/>
    <x v="1"/>
    <x v="0"/>
    <x v="0"/>
    <x v="1"/>
    <x v="2"/>
    <x v="7"/>
    <s v="NYLD"/>
    <s v="CWENA"/>
    <n v="0"/>
    <n v="0"/>
    <x v="92"/>
    <x v="71"/>
    <x v="92"/>
    <n v="5"/>
    <d v="2026-09-15T00:00:00"/>
    <n v="7.882191780821918"/>
    <n v="1.3507"/>
    <n v="0"/>
    <n v="1"/>
    <n v="2014255"/>
    <n v="1225369"/>
    <n v="2005270"/>
    <n v="1218899"/>
    <n v="0"/>
    <n v="0"/>
    <n v="350"/>
    <n v="350"/>
    <n v="326.61799999999999"/>
    <n v="1.6215325269144175E-2"/>
    <n v="1.6287981169618056E-2"/>
    <n v="7.2655900473880819E-5"/>
    <n v="2.6654664839733989E-2"/>
    <n v="2.6796149639961964E-2"/>
    <n v="1.4148480022797491E-4"/>
    <x v="0"/>
    <x v="1"/>
    <x v="2"/>
    <s v="BB"/>
    <x v="5"/>
    <s v="UNITED STATES"/>
    <s v="US"/>
    <s v="UTILITY"/>
    <x v="15"/>
    <s v="ELECTRIC-GENERATION"/>
    <s v="SENR"/>
    <n v="6.12"/>
    <n v="9.9237790647162347E-4"/>
    <n v="9.9682444758062501E-4"/>
    <n v="4.446541109001537E-6"/>
    <n v="1.6312654881917201E-3"/>
    <n v="1.6399243579656721E-3"/>
    <n v="8.6588697739520097E-6"/>
    <n v="5.7789999999999999"/>
    <n v="9.3708364730384183E-4"/>
    <n v="9.4128243179222751E-4"/>
    <n v="4.1987844883856727E-6"/>
    <n v="1.5403730810882271E-3"/>
    <n v="1.5485494876934019E-3"/>
    <n v="8.1764066051748067E-6"/>
    <n v="311"/>
    <n v="5.0429661587038384E-2"/>
    <n v="5.0655621437512156E-2"/>
    <n v="2.2595985047377254E-4"/>
    <n v="8.2896007651572706E-2"/>
    <n v="8.3336025380281703E-2"/>
    <n v="4.400177287089968E-4"/>
    <n v="1797.269"/>
    <n v="0.29143301431149482"/>
    <n v="0.29273883628738273"/>
    <n v="1.3058219758879108E-3"/>
    <n v="0.47905602821843868"/>
    <n v="0.48159889067264799"/>
    <n v="2.5428624542093159E-3"/>
    <n v="6.18"/>
    <n v="1.00210710163311E-3"/>
    <n v="1.0065972362823959E-3"/>
    <n v="4.4901346492858679E-6"/>
    <n v="1.6472582870955604E-3"/>
    <n v="1.6560020477496492E-3"/>
    <n v="8.7437606540888366E-6"/>
    <n v="0.3"/>
    <n v="4.8645975807432524E-5"/>
    <n v="4.8863943508854165E-5"/>
    <n v="2.1796770142164105E-7"/>
    <n v="7.9963994519201956E-5"/>
    <n v="8.0388448919885887E-5"/>
    <n v="4.2445440068393135E-7"/>
    <n v="92.75"/>
    <n v="1.5039714187131223E-2"/>
    <n v="1.5107102534820747E-2"/>
    <n v="6.7388347689524564E-5"/>
    <n v="2.4722201638853275E-2"/>
    <n v="2.4853428791064721E-2"/>
    <n v="1.3122715221144596E-4"/>
  </r>
  <r>
    <x v="0"/>
    <x v="0"/>
    <x v="0"/>
    <x v="0"/>
    <x v="1"/>
    <x v="2"/>
    <x v="1"/>
    <s v="BB+"/>
    <s v="BB"/>
    <n v="-1"/>
    <n v="0"/>
    <x v="93"/>
    <x v="72"/>
    <x v="93"/>
    <n v="3.625"/>
    <d v="2026-05-15T00:00:00"/>
    <n v="7.5452054794520551"/>
    <n v="0.49320000000000003"/>
    <n v="0"/>
    <n v="1"/>
    <n v="2014255"/>
    <n v="1225369"/>
    <n v="2005270"/>
    <n v="1218899"/>
    <n v="0"/>
    <n v="0"/>
    <n v="515"/>
    <n v="585.65800000000002"/>
    <n v="604.43100000000004"/>
    <n v="3.0007670329724886E-2"/>
    <n v="3.0142125499309322E-2"/>
    <n v="1.3445516958443537E-4"/>
    <n v="0"/>
    <n v="0"/>
    <n v="0"/>
    <x v="1"/>
    <x v="1"/>
    <x v="2"/>
    <s v="BB"/>
    <x v="5"/>
    <s v="UNITED STATES"/>
    <s v="US"/>
    <s v="INDUSTRIALS"/>
    <x v="6"/>
    <s v="ENVIRONMENTAL"/>
    <s v="SENR"/>
    <n v="5.5"/>
    <n v="1.6504218681348687E-3"/>
    <n v="1.6578169024620128E-3"/>
    <n v="7.395034327144093E-6"/>
    <n v="0"/>
    <n v="0"/>
    <n v="0"/>
    <n v="5.0860000000000003"/>
    <n v="1.5261901129698077E-3"/>
    <n v="1.5330285028948723E-3"/>
    <n v="6.8383899250645721E-6"/>
    <n v="0"/>
    <n v="0"/>
    <n v="0"/>
    <n v="322"/>
    <n v="9.6624698461714134E-2"/>
    <n v="9.7057644107776023E-2"/>
    <n v="4.3294564606188857E-4"/>
    <n v="0"/>
    <n v="0"/>
    <n v="0"/>
    <n v="1637.692"/>
    <n v="0.49143321637627807"/>
    <n v="0.49363517793214884"/>
    <n v="2.2019615558707684E-3"/>
    <n v="0"/>
    <n v="0"/>
    <n v="0"/>
    <n v="3.33"/>
    <n v="9.9925542197983877E-4"/>
    <n v="1.0037327791270003E-3"/>
    <n v="4.477357147161581E-6"/>
    <n v="0"/>
    <n v="0"/>
    <n v="0"/>
    <n v="-0.81"/>
    <n v="-2.430621296707716E-4"/>
    <n v="-2.4415121654440552E-4"/>
    <n v="-1.0890868736339267E-6"/>
    <n v="0"/>
    <n v="0"/>
    <n v="0"/>
    <n v="101.24"/>
    <n v="3.0379765441813474E-2"/>
    <n v="3.0515887855500756E-2"/>
    <n v="1.3612241368728129E-4"/>
    <n v="0"/>
    <n v="0"/>
    <n v="0"/>
  </r>
  <r>
    <x v="0"/>
    <x v="1"/>
    <x v="0"/>
    <x v="0"/>
    <x v="1"/>
    <x v="2"/>
    <x v="1"/>
    <s v="CCC+"/>
    <s v="CCC"/>
    <n v="-1"/>
    <n v="0"/>
    <x v="94"/>
    <x v="73"/>
    <x v="94"/>
    <n v="8.5"/>
    <d v="2024-04-15T00:00:00"/>
    <n v="5.463013698630137"/>
    <n v="1.9479"/>
    <n v="0"/>
    <n v="1"/>
    <n v="2014255"/>
    <n v="1225369"/>
    <n v="2005270"/>
    <n v="1218899"/>
    <n v="0"/>
    <n v="0"/>
    <n v="400"/>
    <n v="400"/>
    <n v="243.511"/>
    <n v="1.2089382923214787E-2"/>
    <n v="1.2143551741162037E-2"/>
    <n v="5.4168817947250134E-5"/>
    <n v="1.9872462907091659E-2"/>
    <n v="1.997794731146715E-2"/>
    <n v="1.0548440437549086E-4"/>
    <x v="0"/>
    <x v="1"/>
    <x v="1"/>
    <s v="CCC"/>
    <x v="5"/>
    <s v="UNITED STATES"/>
    <s v="US"/>
    <s v="INDUSTRIALS"/>
    <x v="6"/>
    <s v="SUPPORT-SERVICES"/>
    <s v="SENR"/>
    <n v="3.74"/>
    <n v="4.5214292132823305E-4"/>
    <n v="4.541688351194602E-4"/>
    <n v="2.0259137912271566E-6"/>
    <n v="7.4323011272522813E-4"/>
    <n v="7.4717522944887146E-4"/>
    <n v="3.9451167236433278E-6"/>
    <n v="3.7229999999999999"/>
    <n v="4.5008772623128648E-4"/>
    <n v="4.5210443132346262E-4"/>
    <n v="2.0167050921761354E-6"/>
    <n v="7.3985179403102249E-4"/>
    <n v="7.4377897840592188E-4"/>
    <n v="3.9271843748993861E-6"/>
    <n v="1805"/>
    <n v="0.21821336176402689"/>
    <n v="0.21919110892797475"/>
    <n v="9.7774716394785632E-4"/>
    <n v="0.35869795547300443"/>
    <n v="0.36060194897198206"/>
    <n v="1.9039934989776297E-3"/>
    <n v="6720.0149999999994"/>
    <n v="0.81240834584747212"/>
    <n v="0.81604849853884998"/>
    <n v="3.6401526913778515E-3"/>
    <n v="1.3354324882259954"/>
    <n v="1.342521056022689"/>
    <n v="7.0885677966936456E-3"/>
    <n v="20.99"/>
    <n v="2.5375614755827835E-3"/>
    <n v="2.5489315104699111E-3"/>
    <n v="1.1370034887127605E-5"/>
    <n v="4.171229964198539E-3"/>
    <n v="4.193371140676954E-3"/>
    <n v="2.2141176478415042E-5"/>
    <n v="0.18"/>
    <n v="2.1760889261786615E-5"/>
    <n v="2.1858393134091663E-5"/>
    <n v="9.7503872305047888E-8"/>
    <n v="3.5770433232764982E-5"/>
    <n v="3.5960305160640865E-5"/>
    <n v="1.8987192787588288E-7"/>
    <n v="60.5"/>
    <n v="7.314076668544946E-3"/>
    <n v="7.346848803403032E-3"/>
    <n v="3.2772134858085993E-5"/>
    <n v="1.2022840058790453E-2"/>
    <n v="1.2086658123437625E-2"/>
    <n v="6.3818064647171505E-5"/>
  </r>
  <r>
    <x v="0"/>
    <x v="0"/>
    <x v="0"/>
    <x v="0"/>
    <x v="1"/>
    <x v="2"/>
    <x v="1"/>
    <s v="B"/>
    <s v="CCC+"/>
    <n v="-2"/>
    <n v="0"/>
    <x v="95"/>
    <x v="74"/>
    <x v="95"/>
    <n v="6"/>
    <d v="2021-04-15T00:00:00"/>
    <n v="2.4602739726027396"/>
    <n v="5.6520999999999999"/>
    <n v="0"/>
    <n v="1"/>
    <n v="2014255"/>
    <n v="1225369"/>
    <n v="2005270"/>
    <n v="1218899"/>
    <n v="0"/>
    <n v="0"/>
    <n v="1300"/>
    <n v="1300"/>
    <n v="1205.9670000000001"/>
    <n v="5.9871615063633955E-2"/>
    <n v="6.013988141247812E-2"/>
    <n v="2.68266348844165E-4"/>
    <n v="0"/>
    <n v="0"/>
    <n v="0"/>
    <x v="0"/>
    <x v="0"/>
    <x v="1"/>
    <s v="CCC+"/>
    <x v="3"/>
    <s v="JAMAICA"/>
    <s v="JM"/>
    <s v="INDUSTRIALS"/>
    <x v="8"/>
    <s v="TELECOM - WIRELESS"/>
    <s v="SENR"/>
    <n v="2.2000000000000002"/>
    <n v="1.3171755313999471E-3"/>
    <n v="1.3230773910745187E-3"/>
    <n v="5.9018596745715433E-6"/>
    <n v="0"/>
    <n v="0"/>
    <n v="0"/>
    <n v="2.2000000000000002"/>
    <n v="1.3171755313999471E-3"/>
    <n v="1.3230773910745187E-3"/>
    <n v="5.9018596745715433E-6"/>
    <n v="0"/>
    <n v="0"/>
    <n v="0"/>
    <n v="668"/>
    <n v="0.39994238862507481"/>
    <n v="0.40173440783535386"/>
    <n v="1.79201921027905E-3"/>
    <n v="0"/>
    <n v="0"/>
    <n v="0"/>
    <n v="1469.6000000000001"/>
    <n v="0.87987325497516466"/>
    <n v="0.88381569723777853"/>
    <n v="3.9424422626138655E-3"/>
    <n v="0"/>
    <n v="0"/>
    <n v="0"/>
    <n v="9.49"/>
    <n v="5.6818162695388627E-3"/>
    <n v="5.7072747460441735E-3"/>
    <n v="2.5458476505310808E-5"/>
    <n v="0"/>
    <n v="0"/>
    <n v="0"/>
    <n v="7.0000000000000007E-2"/>
    <n v="4.1910130544543773E-5"/>
    <n v="4.2097916988734688E-5"/>
    <n v="1.8778644419091496E-7"/>
    <n v="0"/>
    <n v="0"/>
    <n v="0"/>
    <n v="92.5"/>
    <n v="5.5381243933861408E-2"/>
    <n v="5.5629390306542265E-2"/>
    <n v="2.481463726808561E-4"/>
    <n v="0"/>
    <n v="0"/>
    <n v="0"/>
  </r>
  <r>
    <x v="0"/>
    <x v="0"/>
    <x v="0"/>
    <x v="0"/>
    <x v="1"/>
    <x v="2"/>
    <x v="1"/>
    <s v="B"/>
    <s v="CCC+"/>
    <n v="-2"/>
    <n v="0"/>
    <x v="96"/>
    <x v="74"/>
    <x v="96"/>
    <n v="6.75"/>
    <d v="2023-03-01T00:00:00"/>
    <n v="4.3369863013698629"/>
    <n v="3.6575000000000002"/>
    <n v="0"/>
    <n v="1"/>
    <n v="2014255"/>
    <n v="1225369"/>
    <n v="2005270"/>
    <n v="1218899"/>
    <n v="0"/>
    <n v="0"/>
    <n v="925"/>
    <n v="925"/>
    <n v="772.38400000000001"/>
    <n v="3.8345889671367331E-2"/>
    <n v="3.8517705845098171E-2"/>
    <n v="1.7181617373084046E-4"/>
    <n v="0"/>
    <n v="0"/>
    <n v="0"/>
    <x v="0"/>
    <x v="0"/>
    <x v="1"/>
    <s v="CCC+"/>
    <x v="3"/>
    <s v="JAMAICA"/>
    <s v="JM"/>
    <s v="INDUSTRIALS"/>
    <x v="8"/>
    <s v="TELECOM - WIRELESS"/>
    <s v="SENR"/>
    <n v="3.51"/>
    <n v="1.3459407274649933E-3"/>
    <n v="1.3519714751629457E-3"/>
    <n v="6.0307476979523482E-6"/>
    <n v="0"/>
    <n v="0"/>
    <n v="0"/>
    <n v="3.5030000000000001"/>
    <n v="1.3432565151879977E-3"/>
    <n v="1.3492752357537889E-3"/>
    <n v="6.0187205657912749E-6"/>
    <n v="0"/>
    <n v="0"/>
    <n v="0"/>
    <n v="918"/>
    <n v="0.35201526718315207"/>
    <n v="0.35359253965800119"/>
    <n v="1.5772724748491229E-3"/>
    <n v="0"/>
    <n v="0"/>
    <n v="0"/>
    <n v="3215.7539999999999"/>
    <n v="1.2331094809425818"/>
    <n v="1.2386346664219781"/>
    <n v="5.5251854793962885E-3"/>
    <n v="0"/>
    <n v="0"/>
    <n v="0"/>
    <n v="12.09"/>
    <n v="4.6360180612683103E-3"/>
    <n v="4.6567906366723685E-3"/>
    <n v="2.0772575404058233E-5"/>
    <n v="0"/>
    <n v="0"/>
    <n v="0"/>
    <n v="0.15"/>
    <n v="5.7518834507050994E-5"/>
    <n v="5.7776558767647248E-5"/>
    <n v="2.5772426059625402E-7"/>
    <n v="0"/>
    <n v="0"/>
    <n v="0"/>
    <n v="82.38"/>
    <n v="3.1589343911272404E-2"/>
    <n v="3.1730886075191866E-2"/>
    <n v="1.4154216391946278E-4"/>
    <n v="0"/>
    <n v="0"/>
    <n v="0"/>
  </r>
  <r>
    <x v="0"/>
    <x v="0"/>
    <x v="0"/>
    <x v="0"/>
    <x v="1"/>
    <x v="2"/>
    <x v="1"/>
    <s v="CCC+"/>
    <s v="CC"/>
    <n v="-3"/>
    <n v="0"/>
    <x v="97"/>
    <x v="74"/>
    <x v="97"/>
    <n v="8.25"/>
    <d v="2020-09-30T00:00:00"/>
    <n v="1.9205479452054794"/>
    <n v="6.1096000000000004"/>
    <n v="0"/>
    <n v="1"/>
    <n v="2014255"/>
    <n v="1225369"/>
    <n v="2005270"/>
    <n v="1218899"/>
    <n v="0"/>
    <n v="0"/>
    <n v="2000"/>
    <n v="2000"/>
    <n v="1469.2280000000001"/>
    <n v="7.2941509391809878E-2"/>
    <n v="7.326833792955563E-2"/>
    <n v="3.2682853774575193E-4"/>
    <n v="0"/>
    <n v="0"/>
    <n v="0"/>
    <x v="0"/>
    <x v="0"/>
    <x v="3"/>
    <s v="CC"/>
    <x v="3"/>
    <s v="JAMAICA"/>
    <s v="JM"/>
    <s v="INDUSTRIALS"/>
    <x v="8"/>
    <s v="TELECOM - WIRELESS"/>
    <s v="SENR"/>
    <n v="1.56"/>
    <n v="1.1378875465122341E-3"/>
    <n v="1.1429860717010677E-3"/>
    <n v="5.0985251888336497E-6"/>
    <n v="0"/>
    <n v="0"/>
    <n v="0"/>
    <n v="1.5589999999999999"/>
    <n v="1.137158131418316E-3"/>
    <n v="1.1422533883217721E-3"/>
    <n v="5.0952569034560732E-6"/>
    <n v="0"/>
    <n v="0"/>
    <n v="0"/>
    <n v="2471"/>
    <n v="1.802384697071622"/>
    <n v="1.8104606302393196"/>
    <n v="8.0759331676976132E-3"/>
    <n v="0"/>
    <n v="0"/>
    <n v="0"/>
    <n v="3852.2889999999998"/>
    <n v="2.8099177427346587"/>
    <n v="2.8225081225430988"/>
    <n v="1.2590379808440133E-2"/>
    <n v="0"/>
    <n v="0"/>
    <n v="0"/>
    <n v="27.47"/>
    <n v="2.003703262993017E-2"/>
    <n v="2.0126812429248929E-2"/>
    <n v="8.9779799318758652E-5"/>
    <n v="0"/>
    <n v="0"/>
    <n v="0"/>
    <n v="0.04"/>
    <n v="2.9176603756723951E-5"/>
    <n v="2.9307335171822252E-5"/>
    <n v="1.3073141509830114E-7"/>
    <n v="0"/>
    <n v="0"/>
    <n v="0"/>
    <n v="72.75"/>
    <n v="5.3064948082541682E-2"/>
    <n v="5.3302715843751715E-2"/>
    <n v="2.3776776121003235E-4"/>
    <n v="0"/>
    <n v="0"/>
    <n v="0"/>
  </r>
  <r>
    <x v="0"/>
    <x v="0"/>
    <x v="0"/>
    <x v="0"/>
    <x v="1"/>
    <x v="2"/>
    <x v="1"/>
    <s v="CCC+"/>
    <s v="CC"/>
    <n v="-3"/>
    <n v="0"/>
    <x v="98"/>
    <x v="74"/>
    <x v="98"/>
    <n v="7.125"/>
    <d v="2022-04-01T00:00:00"/>
    <n v="3.4219178082191779"/>
    <n v="4.5753000000000004"/>
    <n v="0"/>
    <n v="1"/>
    <n v="2014255"/>
    <n v="1225369"/>
    <n v="2005270"/>
    <n v="1218899"/>
    <n v="0"/>
    <n v="0"/>
    <n v="1000"/>
    <n v="1000"/>
    <n v="650.93799999999999"/>
    <n v="3.2316563692283251E-2"/>
    <n v="3.2461364305056174E-2"/>
    <n v="1.4480061277292317E-4"/>
    <n v="0"/>
    <n v="0"/>
    <n v="0"/>
    <x v="0"/>
    <x v="0"/>
    <x v="3"/>
    <s v="CC"/>
    <x v="3"/>
    <s v="JAMAICA"/>
    <s v="JM"/>
    <s v="INDUSTRIALS"/>
    <x v="8"/>
    <s v="TELECOM - WIRELESS"/>
    <s v="SENR"/>
    <n v="2.67"/>
    <n v="8.6285225058396276E-4"/>
    <n v="8.6671842694499991E-4"/>
    <n v="3.8661763610371496E-6"/>
    <n v="0"/>
    <n v="0"/>
    <n v="0"/>
    <n v="2.6669999999999998"/>
    <n v="8.6188275367319418E-4"/>
    <n v="8.6574458601584815E-4"/>
    <n v="3.8618323426539702E-6"/>
    <n v="0"/>
    <n v="0"/>
    <n v="0"/>
    <n v="1971"/>
    <n v="0.63695947037490286"/>
    <n v="0.63981349045265723"/>
    <n v="2.8540200777543712E-3"/>
    <n v="0"/>
    <n v="0"/>
    <n v="0"/>
    <n v="5256.6569999999992"/>
    <n v="1.6987709074898656"/>
    <n v="1.7063825790372367"/>
    <n v="7.6116715473710794E-3"/>
    <n v="0"/>
    <n v="0"/>
    <n v="0"/>
    <n v="22.57"/>
    <n v="7.2938484253483298E-3"/>
    <n v="7.326529923651179E-3"/>
    <n v="3.2681498302849186E-5"/>
    <n v="0"/>
    <n v="0"/>
    <n v="0"/>
    <n v="0.09"/>
    <n v="2.9084907323054923E-5"/>
    <n v="2.9215227874550559E-5"/>
    <n v="1.303205514956362E-7"/>
    <n v="0"/>
    <n v="0"/>
    <n v="0"/>
    <n v="64.5"/>
    <n v="2.0844183581522697E-2"/>
    <n v="2.0937579976761232E-2"/>
    <n v="9.3396395238535407E-5"/>
    <n v="0"/>
    <n v="0"/>
    <n v="0"/>
  </r>
  <r>
    <x v="0"/>
    <x v="1"/>
    <x v="0"/>
    <x v="0"/>
    <x v="1"/>
    <x v="2"/>
    <x v="2"/>
    <n v="625"/>
    <n v="500"/>
    <n v="0"/>
    <n v="-125"/>
    <x v="99"/>
    <x v="75"/>
    <x v="99"/>
    <n v="5.625"/>
    <d v="2023-03-15T00:00:00"/>
    <n v="4.375342465753425"/>
    <n v="3.6027"/>
    <n v="0"/>
    <n v="1"/>
    <n v="2014255"/>
    <n v="1225369"/>
    <n v="2005270"/>
    <n v="1218899"/>
    <n v="0"/>
    <n v="0"/>
    <n v="500"/>
    <n v="500"/>
    <n v="501.09399999999999"/>
    <n v="2.487738642823277E-2"/>
    <n v="2.4988854368738371E-2"/>
    <n v="1.1146794050560099E-4"/>
    <n v="4.0893314585239225E-2"/>
    <n v="4.1110379120829536E-2"/>
    <n v="2.1706453559031114E-4"/>
    <x v="0"/>
    <x v="1"/>
    <x v="2"/>
    <s v="BB"/>
    <x v="5"/>
    <s v="UNITED STATES"/>
    <s v="US"/>
    <s v="INDUSTRIALS"/>
    <x v="1"/>
    <s v="BUILDING MATERIALS"/>
    <s v="SENR"/>
    <n v="3.16"/>
    <n v="7.861254111321556E-4"/>
    <n v="7.8964779805213261E-4"/>
    <n v="3.5223869199770127E-6"/>
    <n v="1.2922287408935595E-3"/>
    <n v="1.2990879802182134E-3"/>
    <n v="6.859239324653963E-6"/>
    <n v="2.8719999999999999"/>
    <n v="7.144785382188452E-4"/>
    <n v="7.1767989747016604E-4"/>
    <n v="3.2013592513208426E-6"/>
    <n v="1.1744559948880704E-3"/>
    <n v="1.1806900883502241E-3"/>
    <n v="6.2340934621537419E-6"/>
    <n v="261"/>
    <n v="6.4929978577687536E-2"/>
    <n v="6.5220909902407156E-2"/>
    <n v="2.9093132471962047E-4"/>
    <n v="0.10673155106747437"/>
    <n v="0.10729808950536508"/>
    <n v="5.6653843789071512E-4"/>
    <n v="749.59199999999998"/>
    <n v="0.18647889847511859"/>
    <n v="0.18731445323971332"/>
    <n v="8.3555476459473699E-4"/>
    <n v="0.30653301466578636"/>
    <n v="0.30816011305940849"/>
    <n v="1.6270983936221284E-3"/>
    <n v="5.75"/>
    <n v="1.4304497196233844E-3"/>
    <n v="1.4368591262024564E-3"/>
    <n v="6.4094065790720311E-6"/>
    <n v="2.3513655886512551E-3"/>
    <n v="2.3638467994476983E-3"/>
    <n v="1.2481210796443185E-5"/>
    <n v="-0.32"/>
    <n v="-7.960763657034487E-5"/>
    <n v="-7.9964333979962794E-5"/>
    <n v="-3.5669740961792465E-7"/>
    <n v="-1.3085860667276552E-4"/>
    <n v="-1.3155321318665452E-4"/>
    <n v="-6.9460651388900205E-7"/>
    <n v="99.5"/>
    <n v="2.4752999496091607E-2"/>
    <n v="2.4863910096894679E-2"/>
    <n v="1.1091060080307275E-4"/>
    <n v="4.0688848012313025E-2"/>
    <n v="4.0904827225225385E-2"/>
    <n v="2.1597921291235944E-4"/>
  </r>
  <r>
    <x v="0"/>
    <x v="0"/>
    <x v="0"/>
    <x v="0"/>
    <x v="1"/>
    <x v="2"/>
    <x v="2"/>
    <n v="791"/>
    <n v="787"/>
    <n v="0"/>
    <n v="-4"/>
    <x v="100"/>
    <x v="76"/>
    <x v="100"/>
    <n v="4.5"/>
    <d v="2022-08-01T00:00:00"/>
    <n v="3.7561643835616438"/>
    <n v="1.2356"/>
    <n v="0"/>
    <n v="1"/>
    <n v="2014255"/>
    <n v="1225369"/>
    <n v="2005270"/>
    <n v="1218899"/>
    <n v="0"/>
    <n v="0"/>
    <n v="787"/>
    <n v="787"/>
    <n v="751.83"/>
    <n v="3.7325462764148533E-2"/>
    <n v="3.7492706717798606E-2"/>
    <n v="1.6724395365007305E-4"/>
    <n v="0"/>
    <n v="0"/>
    <n v="0"/>
    <x v="0"/>
    <x v="0"/>
    <x v="2"/>
    <s v="BB"/>
    <x v="0"/>
    <s v="UNITED ARAB EMIRATES"/>
    <s v="AE"/>
    <s v="FINANCIAL"/>
    <x v="4"/>
    <s v="CONS/COMM/LEASE FINANCING"/>
    <s v="SENR"/>
    <n v="3.16"/>
    <n v="1.1794846233470937E-3"/>
    <n v="1.184769532282436E-3"/>
    <n v="5.2849089353422876E-6"/>
    <n v="0"/>
    <n v="0"/>
    <n v="0"/>
    <n v="3.008"/>
    <n v="1.1227499199455879E-3"/>
    <n v="1.1277806180713819E-3"/>
    <n v="5.0306981257939882E-6"/>
    <n v="0"/>
    <n v="0"/>
    <n v="0"/>
    <n v="204"/>
    <n v="7.6143944038863015E-2"/>
    <n v="7.6485121704309156E-2"/>
    <n v="3.411776654461407E-4"/>
    <n v="0"/>
    <n v="0"/>
    <n v="0"/>
    <n v="613.63199999999995"/>
    <n v="0.22904098366889991"/>
    <n v="0.2300672460865619"/>
    <n v="1.0262624176619883E-3"/>
    <n v="0"/>
    <n v="0"/>
    <n v="0"/>
    <n v="5.0199999999999996"/>
    <n v="1.8737382307602562E-3"/>
    <n v="1.8821338772334899E-3"/>
    <n v="8.3956464732336863E-6"/>
    <n v="0"/>
    <n v="0"/>
    <n v="0"/>
    <n v="-0.05"/>
    <n v="-1.8662731382074267E-5"/>
    <n v="-1.8746353358899304E-5"/>
    <n v="-8.3621976825036797E-8"/>
    <n v="0"/>
    <n v="0"/>
    <n v="0"/>
    <n v="98.25"/>
    <n v="3.6672267165775936E-2"/>
    <n v="3.683658435023713E-2"/>
    <n v="1.6431718446119348E-4"/>
    <n v="0"/>
    <n v="0"/>
    <n v="0"/>
  </r>
  <r>
    <x v="0"/>
    <x v="0"/>
    <x v="0"/>
    <x v="0"/>
    <x v="1"/>
    <x v="2"/>
    <x v="2"/>
    <n v="941"/>
    <n v="926"/>
    <n v="0"/>
    <n v="-15"/>
    <x v="101"/>
    <x v="76"/>
    <x v="101"/>
    <n v="5"/>
    <d v="2024-08-01T00:00:00"/>
    <n v="5.7589041095890412"/>
    <n v="1.2356"/>
    <n v="0"/>
    <n v="1"/>
    <n v="2014255"/>
    <n v="1225369"/>
    <n v="2005270"/>
    <n v="1218899"/>
    <n v="0"/>
    <n v="0"/>
    <n v="926"/>
    <n v="926"/>
    <n v="880.74699999999996"/>
    <n v="4.3725695108116899E-2"/>
    <n v="4.3921616540416E-2"/>
    <n v="1.9592143229910097E-4"/>
    <n v="0"/>
    <n v="0"/>
    <n v="0"/>
    <x v="0"/>
    <x v="0"/>
    <x v="2"/>
    <s v="BB"/>
    <x v="0"/>
    <s v="UNITED ARAB EMIRATES"/>
    <s v="AE"/>
    <s v="FINANCIAL"/>
    <x v="4"/>
    <s v="CONS/COMM/LEASE FINANCING"/>
    <s v="SENR"/>
    <n v="4.62"/>
    <n v="2.0201271139950005E-3"/>
    <n v="2.0291786841672194E-3"/>
    <n v="9.0515701722188383E-6"/>
    <n v="0"/>
    <n v="0"/>
    <n v="0"/>
    <n v="4.3680000000000003"/>
    <n v="1.9099383623225462E-3"/>
    <n v="1.9184962104853711E-3"/>
    <n v="8.5578481628248784E-6"/>
    <n v="0"/>
    <n v="0"/>
    <n v="0"/>
    <n v="236"/>
    <n v="0.10319264045515587"/>
    <n v="0.10365501503538177"/>
    <n v="4.6237458022589661E-4"/>
    <n v="0"/>
    <n v="0"/>
    <n v="0"/>
    <n v="1030.8480000000002"/>
    <n v="0.45074545350812095"/>
    <n v="0.45276510567454764"/>
    <n v="2.0196521664266887E-3"/>
    <n v="0"/>
    <n v="0"/>
    <n v="0"/>
    <n v="5.41"/>
    <n v="2.365560105349124E-3"/>
    <n v="2.3761594548365058E-3"/>
    <n v="1.0599349487381768E-5"/>
    <n v="0"/>
    <n v="0"/>
    <n v="0"/>
    <n v="0.02"/>
    <n v="8.7451390216233793E-6"/>
    <n v="8.7843233080832008E-6"/>
    <n v="3.9184286459821517E-8"/>
    <n v="0"/>
    <n v="0"/>
    <n v="0"/>
    <n v="98"/>
    <n v="4.2851181205954561E-2"/>
    <n v="4.3043184209607684E-2"/>
    <n v="1.9200300365312256E-4"/>
    <n v="0"/>
    <n v="0"/>
    <n v="0"/>
  </r>
  <r>
    <x v="0"/>
    <x v="1"/>
    <x v="0"/>
    <x v="0"/>
    <x v="1"/>
    <x v="2"/>
    <x v="1"/>
    <s v="B-"/>
    <s v="B"/>
    <n v="1"/>
    <n v="0"/>
    <x v="102"/>
    <x v="77"/>
    <x v="102"/>
    <n v="9.25"/>
    <d v="2022-03-31T00:00:00"/>
    <n v="3.419178082191781"/>
    <n v="1.5808"/>
    <n v="0"/>
    <n v="1"/>
    <n v="2014255"/>
    <n v="1225369"/>
    <n v="2005270"/>
    <n v="1218899"/>
    <n v="0"/>
    <n v="0"/>
    <n v="360"/>
    <n v="360"/>
    <n v="390.91800000000001"/>
    <n v="1.9407572526815124E-2"/>
    <n v="1.9494531908421309E-2"/>
    <n v="8.6959381606185188E-5"/>
    <n v="3.1902063786500227E-2"/>
    <n v="3.2071402142425258E-2"/>
    <n v="1.6933835592503055E-4"/>
    <x v="0"/>
    <x v="1"/>
    <x v="0"/>
    <s v="B"/>
    <x v="6"/>
    <s v="AUSTRALIA"/>
    <s v="AU"/>
    <s v="INDUSTRIALS"/>
    <x v="6"/>
    <s v="SUPPORT-SERVICES"/>
    <s v="SECR"/>
    <n v="2.34"/>
    <n v="4.5413719712747387E-4"/>
    <n v="4.5617204665705861E-4"/>
    <n v="2.0348495295847415E-6"/>
    <n v="7.4650829260410534E-4"/>
    <n v="7.5047081013275097E-4"/>
    <n v="3.9625175286456303E-6"/>
    <n v="2.2690000000000001"/>
    <n v="4.4035782063343517E-4"/>
    <n v="4.4233092900207953E-4"/>
    <n v="1.9731083686443563E-6"/>
    <n v="7.2385782731569019E-4"/>
    <n v="7.2770011461162907E-4"/>
    <n v="3.8422872959388782E-6"/>
    <n v="371"/>
    <n v="7.2002094074484116E-2"/>
    <n v="7.2324713380243058E-2"/>
    <n v="3.2261930575894215E-4"/>
    <n v="0.11835665664791585"/>
    <n v="0.1189849019483977"/>
    <n v="6.2824530048184724E-4"/>
    <n v="841.79900000000009"/>
    <n v="0.16337275145500446"/>
    <n v="0.16410477465977152"/>
    <n v="7.3202320476706273E-4"/>
    <n v="0.2685512539341211"/>
    <n v="0.26997674252091441"/>
    <n v="1.4254885867933109E-3"/>
    <n v="6.41"/>
    <n v="1.2440253989688494E-3"/>
    <n v="1.2495994953298059E-3"/>
    <n v="5.5740963609564841E-6"/>
    <n v="2.0449222887146648E-3"/>
    <n v="2.0557768773294591E-3"/>
    <n v="1.0854588614794304E-5"/>
    <n v="-0.04"/>
    <n v="-7.7630290107260504E-6"/>
    <n v="-7.7978127633685245E-6"/>
    <n v="-3.478375264247407E-8"/>
    <n v="-1.2760825514600091E-5"/>
    <n v="-1.2828560856970102E-5"/>
    <n v="-6.7735342370010978E-8"/>
    <n v="106.25"/>
    <n v="2.062054580974107E-2"/>
    <n v="2.0712940152697642E-2"/>
    <n v="9.2394342956571979E-5"/>
    <n v="3.3895942773156496E-2"/>
    <n v="3.4075864776326834E-2"/>
    <n v="1.7992200317033802E-4"/>
  </r>
  <r>
    <x v="0"/>
    <x v="0"/>
    <x v="0"/>
    <x v="0"/>
    <x v="1"/>
    <x v="2"/>
    <x v="1"/>
    <s v="B"/>
    <s v="B-"/>
    <n v="-1"/>
    <n v="0"/>
    <x v="103"/>
    <x v="78"/>
    <x v="103"/>
    <n v="4.375"/>
    <d v="2021-05-18T00:00:00"/>
    <n v="2.5506849315068494"/>
    <n v="2.4493"/>
    <n v="0"/>
    <n v="1"/>
    <n v="2014255"/>
    <n v="1225369"/>
    <n v="2005270"/>
    <n v="1218899"/>
    <n v="0"/>
    <n v="0"/>
    <n v="500"/>
    <n v="500"/>
    <n v="434.08499999999998"/>
    <n v="2.155064775810411E-2"/>
    <n v="2.1647209602696893E-2"/>
    <n v="9.656184459278308E-5"/>
    <n v="0"/>
    <n v="0"/>
    <n v="0"/>
    <x v="0"/>
    <x v="0"/>
    <x v="0"/>
    <s v="B-"/>
    <x v="0"/>
    <s v="QATAR"/>
    <s v="QA"/>
    <s v="INDUSTRIALS"/>
    <x v="2"/>
    <s v="REALESTATE DEV &amp; MGT"/>
    <s v="SENR"/>
    <n v="2.2400000000000002"/>
    <n v="4.8273450978153205E-4"/>
    <n v="4.8489749510041046E-4"/>
    <n v="2.162985318878406E-6"/>
    <n v="0"/>
    <n v="0"/>
    <n v="0"/>
    <n v="2.2410000000000001"/>
    <n v="4.8295001625911309E-4"/>
    <n v="4.8511396719643738E-4"/>
    <n v="2.1639509373242859E-6"/>
    <n v="0"/>
    <n v="0"/>
    <n v="0"/>
    <n v="859"/>
    <n v="0.1851200642421143"/>
    <n v="0.18594953048716631"/>
    <n v="8.2946624505200739E-4"/>
    <n v="0"/>
    <n v="0"/>
    <n v="0"/>
    <n v="1925.019"/>
    <n v="0.41485406396657815"/>
    <n v="0.4167128978217397"/>
    <n v="1.8588338551615569E-3"/>
    <n v="0"/>
    <n v="0"/>
    <n v="0"/>
    <n v="11.4"/>
    <n v="2.4567738444238683E-3"/>
    <n v="2.4677818947074458E-3"/>
    <n v="1.10080502835775E-5"/>
    <n v="0"/>
    <n v="0"/>
    <n v="0"/>
    <n v="0.06"/>
    <n v="1.2930388654862465E-5"/>
    <n v="1.2988325761618135E-5"/>
    <n v="5.7937106755669894E-8"/>
    <n v="0"/>
    <n v="0"/>
    <n v="0"/>
    <n v="84.84"/>
    <n v="1.8283569557975526E-2"/>
    <n v="1.8365492626928045E-2"/>
    <n v="8.1923068952518413E-5"/>
    <n v="0"/>
    <n v="0"/>
    <n v="0"/>
  </r>
  <r>
    <x v="0"/>
    <x v="0"/>
    <x v="0"/>
    <x v="0"/>
    <x v="1"/>
    <x v="2"/>
    <x v="1"/>
    <s v="B"/>
    <s v="B-"/>
    <n v="-1"/>
    <n v="0"/>
    <x v="104"/>
    <x v="78"/>
    <x v="104"/>
    <n v="4.875"/>
    <d v="2022-04-05T00:00:00"/>
    <n v="3.4328767123287673"/>
    <n v="1.5670999999999999"/>
    <n v="0"/>
    <n v="1"/>
    <n v="2014255"/>
    <n v="1225369"/>
    <n v="2005270"/>
    <n v="1218899"/>
    <n v="0"/>
    <n v="0"/>
    <n v="500"/>
    <n v="500"/>
    <n v="421.29"/>
    <n v="2.0915425306130556E-2"/>
    <n v="2.1009140913692423E-2"/>
    <n v="9.371560756186656E-5"/>
    <n v="0"/>
    <n v="0"/>
    <n v="0"/>
    <x v="0"/>
    <x v="0"/>
    <x v="0"/>
    <s v="B-"/>
    <x v="0"/>
    <s v="QATAR"/>
    <s v="QA"/>
    <s v="INDUSTRIALS"/>
    <x v="2"/>
    <s v="REALESTATE DEV &amp; MGT"/>
    <s v="SENR"/>
    <n v="3"/>
    <n v="6.2746275918391665E-4"/>
    <n v="6.3027422741077273E-4"/>
    <n v="2.8114682268560749E-6"/>
    <n v="0"/>
    <n v="0"/>
    <n v="0"/>
    <n v="2.9980000000000002"/>
    <n v="6.2704445067779412E-4"/>
    <n v="6.2985404459249897E-4"/>
    <n v="2.809593914704844E-6"/>
    <n v="0"/>
    <n v="0"/>
    <n v="0"/>
    <n v="772"/>
    <n v="0.16146708336332788"/>
    <n v="0.1621905678537055"/>
    <n v="7.2348449037762386E-4"/>
    <n v="0"/>
    <n v="0"/>
    <n v="0"/>
    <n v="2314.4560000000001"/>
    <n v="0.48407831592325701"/>
    <n v="0.48624732242540913"/>
    <n v="2.1690065021521265E-3"/>
    <n v="0"/>
    <n v="0"/>
    <n v="0"/>
    <n v="10.59"/>
    <n v="2.2149435399192257E-3"/>
    <n v="2.2248680227600279E-3"/>
    <n v="9.9244828408021936E-6"/>
    <n v="0"/>
    <n v="0"/>
    <n v="0"/>
    <n v="0.11"/>
    <n v="2.3006967836743609E-5"/>
    <n v="2.3110055005061667E-5"/>
    <n v="1.0308716831805743E-7"/>
    <n v="0"/>
    <n v="0"/>
    <n v="0"/>
    <n v="83.91"/>
    <n v="1.7550133374374149E-2"/>
    <n v="1.7628770140679314E-2"/>
    <n v="7.863676630516514E-5"/>
    <n v="0"/>
    <n v="0"/>
    <n v="0"/>
  </r>
  <r>
    <x v="0"/>
    <x v="1"/>
    <x v="0"/>
    <x v="0"/>
    <x v="1"/>
    <x v="2"/>
    <x v="1"/>
    <s v="B-"/>
    <s v="B"/>
    <n v="1"/>
    <n v="0"/>
    <x v="105"/>
    <x v="11"/>
    <x v="105"/>
    <n v="7"/>
    <d v="2023-08-01T00:00:00"/>
    <n v="4.7561643835616438"/>
    <n v="2.6739999999999999"/>
    <n v="0"/>
    <n v="1"/>
    <n v="2014255"/>
    <n v="1225369"/>
    <n v="2005270"/>
    <n v="1218899"/>
    <n v="0"/>
    <n v="0"/>
    <n v="375"/>
    <n v="375"/>
    <n v="397.5"/>
    <n v="1.9734343466939391E-2"/>
    <n v="1.9822767008931468E-2"/>
    <n v="8.8423541992076887E-5"/>
    <n v="3.2439208107925041E-2"/>
    <n v="3.2611397662972899E-2"/>
    <n v="1.7218955504785805E-4"/>
    <x v="0"/>
    <x v="1"/>
    <x v="0"/>
    <s v="B"/>
    <x v="5"/>
    <s v="UNITED STATES"/>
    <s v="US"/>
    <s v="INDUSTRIALS"/>
    <x v="7"/>
    <s v="GAMING"/>
    <s v="SENR"/>
    <n v="2.12"/>
    <n v="4.1836808149911509E-4"/>
    <n v="4.202426605893472E-4"/>
    <n v="1.874579090232109E-6"/>
    <n v="6.8771121188801096E-4"/>
    <n v="6.9136163045502546E-4"/>
    <n v="3.6504185670144977E-6"/>
    <n v="1.847"/>
    <n v="3.6449332383437053E-4"/>
    <n v="3.6612650665496422E-4"/>
    <n v="1.6331828205936954E-6"/>
    <n v="5.9915217375337555E-4"/>
    <n v="6.0233251483510935E-4"/>
    <n v="3.1803410817338E-6"/>
    <n v="222"/>
    <n v="4.3810242496605444E-2"/>
    <n v="4.4006542759827863E-2"/>
    <n v="1.963002632224195E-4"/>
    <n v="7.201504199959359E-2"/>
    <n v="7.2397302811799832E-2"/>
    <n v="3.8226081220624208E-4"/>
    <n v="410.03399999999999"/>
    <n v="8.0917517891230251E-2"/>
    <n v="8.1280084477402065E-2"/>
    <n v="3.6256658617181414E-4"/>
    <n v="0.13301178257324936"/>
    <n v="0.1337178182933943"/>
    <n v="7.0603572014493743E-4"/>
    <n v="5.31"/>
    <n v="1.0478936380944816E-3"/>
    <n v="1.0525889281742609E-3"/>
    <n v="4.6952900797792973E-6"/>
    <n v="1.7225219505308195E-3"/>
    <n v="1.7316652159038606E-3"/>
    <n v="9.1432653730411182E-6"/>
    <n v="-1.45"/>
    <n v="-2.8614798027062113E-4"/>
    <n v="-2.874301216295063E-4"/>
    <n v="-1.2821413588851743E-6"/>
    <n v="-4.7036851756491311E-4"/>
    <n v="-4.7286526611310697E-4"/>
    <n v="-2.4967485481938593E-6"/>
    <n v="104.25"/>
    <n v="2.0573053064284315E-2"/>
    <n v="2.0665234606811057E-2"/>
    <n v="9.2181542526742488E-5"/>
    <n v="3.3817874452511859E-2"/>
    <n v="3.3997382063649245E-2"/>
    <n v="1.7950761113738611E-4"/>
  </r>
  <r>
    <x v="0"/>
    <x v="1"/>
    <x v="0"/>
    <x v="0"/>
    <x v="1"/>
    <x v="2"/>
    <x v="1"/>
    <s v="B-"/>
    <s v="B"/>
    <n v="1"/>
    <n v="0"/>
    <x v="106"/>
    <x v="11"/>
    <x v="106"/>
    <n v="6"/>
    <d v="2025-04-01T00:00:00"/>
    <n v="6.4246575342465757"/>
    <n v="1.5863"/>
    <n v="0"/>
    <n v="1"/>
    <n v="2014255"/>
    <n v="1225369"/>
    <n v="2005270"/>
    <n v="1218899"/>
    <n v="0"/>
    <n v="0"/>
    <n v="875"/>
    <n v="875"/>
    <n v="868.52499999999998"/>
    <n v="4.3118919898423987E-2"/>
    <n v="4.3312122557062141E-2"/>
    <n v="1.9320265863815439E-4"/>
    <n v="7.0878649614932315E-2"/>
    <n v="7.1254878377946002E-2"/>
    <n v="3.7622876301368624E-4"/>
    <x v="0"/>
    <x v="1"/>
    <x v="0"/>
    <s v="B"/>
    <x v="5"/>
    <s v="UNITED STATES"/>
    <s v="US"/>
    <s v="INDUSTRIALS"/>
    <x v="7"/>
    <s v="GAMING"/>
    <s v="SENR"/>
    <n v="4.7300000000000004"/>
    <n v="2.0395249111954546E-3"/>
    <n v="2.0486633969490392E-3"/>
    <n v="9.1384857535846062E-6"/>
    <n v="3.3525601267862986E-3"/>
    <n v="3.3703557472768461E-3"/>
    <n v="1.7795620490547535E-5"/>
    <n v="4.3449999999999998"/>
    <n v="1.873517069586522E-3"/>
    <n v="1.8819117251043498E-3"/>
    <n v="8.3946555178278457E-6"/>
    <n v="3.0796773257688089E-3"/>
    <n v="3.0960244655217533E-3"/>
    <n v="1.6347139752944349E-5"/>
    <n v="309"/>
    <n v="0.13323746248613011"/>
    <n v="0.13383445870132202"/>
    <n v="5.9699621519190837E-4"/>
    <n v="0.21901502731014083"/>
    <n v="0.22017757418785314"/>
    <n v="1.162546877712306E-3"/>
    <n v="1342.605"/>
    <n v="0.57891677450223533"/>
    <n v="0.58151072305724416"/>
    <n v="2.5939485550088293E-3"/>
    <n v="0.95162029366256196"/>
    <n v="0.95667155984622188"/>
    <n v="5.0512661836599193E-3"/>
    <n v="6.24"/>
    <n v="2.6906206016616566E-3"/>
    <n v="2.7026764475606775E-3"/>
    <n v="1.2055845899020933E-5"/>
    <n v="4.4228277359717764E-3"/>
    <n v="4.4463044107838304E-3"/>
    <n v="2.3476674812054031E-5"/>
    <n v="-0.03"/>
    <n v="-1.2935675969527195E-5"/>
    <n v="-1.2993636767118642E-5"/>
    <n v="-5.7960797591446794E-8"/>
    <n v="-2.1263594884479692E-5"/>
    <n v="-2.1376463513383799E-5"/>
    <n v="-1.1286862890410722E-7"/>
    <n v="98.76"/>
    <n v="4.2584245291683531E-2"/>
    <n v="4.2775052237354567E-2"/>
    <n v="1.9080694567103623E-4"/>
    <n v="6.999975435970715E-2"/>
    <n v="7.0371317886059465E-2"/>
    <n v="3.7156352635231427E-4"/>
  </r>
  <r>
    <x v="0"/>
    <x v="1"/>
    <x v="0"/>
    <x v="0"/>
    <x v="1"/>
    <x v="2"/>
    <x v="1"/>
    <s v="B"/>
    <s v="B-"/>
    <n v="-1"/>
    <n v="0"/>
    <x v="107"/>
    <x v="79"/>
    <x v="107"/>
    <n v="4.5"/>
    <d v="2024-10-01T00:00:00"/>
    <n v="5.9260273972602739"/>
    <n v="4.0822000000000003"/>
    <n v="0"/>
    <n v="1"/>
    <n v="2014255"/>
    <n v="1225369"/>
    <n v="2005270"/>
    <n v="1218899"/>
    <n v="0"/>
    <n v="0"/>
    <n v="623"/>
    <n v="623"/>
    <n v="518.14099999999996"/>
    <n v="2.5723704297618721E-2"/>
    <n v="2.5838964328993103E-2"/>
    <n v="1.1526003137438123E-4"/>
    <n v="4.2284487366662613E-2"/>
    <n v="4.2508936343372175E-2"/>
    <n v="2.2444897670956254E-4"/>
    <x v="0"/>
    <x v="1"/>
    <x v="0"/>
    <s v="B-"/>
    <x v="2"/>
    <s v="UNITED KINGDOM"/>
    <s v="GB"/>
    <s v="INDUSTRIALS"/>
    <x v="3"/>
    <s v="OIL FIELD EQUIPMENT &amp; SERVICES"/>
    <s v="SENR"/>
    <n v="4.97"/>
    <n v="1.2784681035916505E-3"/>
    <n v="1.284196527150957E-3"/>
    <n v="5.728423559306535E-6"/>
    <n v="2.1015390221231318E-3"/>
    <n v="2.1126941362655969E-3"/>
    <n v="1.1155114142465117E-5"/>
    <n v="4.952"/>
    <n v="1.2738378368180791E-3"/>
    <n v="1.2795455135717383E-3"/>
    <n v="5.7076767536591664E-6"/>
    <n v="2.0939278143971328E-3"/>
    <n v="2.1050425277237901E-3"/>
    <n v="1.1114713326657293E-5"/>
    <n v="526"/>
    <n v="0.13530668460547449"/>
    <n v="0.13591295237050371"/>
    <n v="6.0626776502922808E-4"/>
    <n v="0.22241640354864536"/>
    <n v="0.22359700516613762"/>
    <n v="1.1806016174922551E-3"/>
    <n v="2604.752"/>
    <n v="0.67003870216630967"/>
    <n v="0.67304094013873439"/>
    <n v="3.002237972424715E-3"/>
    <n v="1.1014060303728919"/>
    <n v="1.1072523695827134"/>
    <n v="5.8463392098215827E-3"/>
    <n v="8.24"/>
    <n v="2.119633234123783E-3"/>
    <n v="2.1291306607090317E-3"/>
    <n v="9.4974265852487E-6"/>
    <n v="3.4842417590129995E-3"/>
    <n v="3.5027363546938669E-3"/>
    <n v="1.8494595680867455E-5"/>
    <n v="0.28999999999999998"/>
    <n v="7.4598742463094294E-5"/>
    <n v="7.4932996554079987E-5"/>
    <n v="3.342540909856927E-7"/>
    <n v="1.2262501336332158E-4"/>
    <n v="1.2327591539577928E-4"/>
    <n v="6.5090203245769568E-7"/>
    <n v="82.75"/>
    <n v="2.1286365306279493E-2"/>
    <n v="2.138174298224179E-2"/>
    <n v="9.5377675962297209E-5"/>
    <n v="3.4990413295913313E-2"/>
    <n v="3.5176144824140471E-2"/>
    <n v="1.8573152822715794E-4"/>
  </r>
  <r>
    <x v="0"/>
    <x v="1"/>
    <x v="0"/>
    <x v="0"/>
    <x v="1"/>
    <x v="2"/>
    <x v="1"/>
    <s v="B"/>
    <s v="B-"/>
    <n v="-1"/>
    <n v="0"/>
    <x v="108"/>
    <x v="79"/>
    <x v="108"/>
    <n v="5.75"/>
    <d v="2044-10-01T00:00:00"/>
    <n v="25.93972602739726"/>
    <n v="4.0822000000000003"/>
    <n v="0"/>
    <n v="1"/>
    <n v="2014255"/>
    <n v="1225369"/>
    <n v="2005270"/>
    <n v="1218899"/>
    <n v="0"/>
    <n v="0"/>
    <n v="1001"/>
    <n v="1001"/>
    <n v="715.149"/>
    <n v="3.5504392442863492E-2"/>
    <n v="3.5663476738793283E-2"/>
    <n v="1.590842959297914E-4"/>
    <n v="5.8361930161445245E-2"/>
    <n v="5.867171931390542E-2"/>
    <n v="3.0978915246017424E-4"/>
    <x v="0"/>
    <x v="1"/>
    <x v="0"/>
    <s v="B-"/>
    <x v="2"/>
    <s v="UNITED KINGDOM"/>
    <s v="GB"/>
    <s v="INDUSTRIALS"/>
    <x v="3"/>
    <s v="OIL FIELD EQUIPMENT &amp; SERVICES"/>
    <s v="SENR"/>
    <n v="11.15"/>
    <n v="3.9587397573792793E-3"/>
    <n v="3.9764776563754513E-3"/>
    <n v="1.7737898996172084E-5"/>
    <n v="6.5073552130011448E-3"/>
    <n v="6.5418967035004542E-3"/>
    <n v="3.4541490499309484E-5"/>
    <n v="10.941000000000001"/>
    <n v="3.8845355771736948E-3"/>
    <n v="3.9019409899913732E-3"/>
    <n v="1.740541281767833E-5"/>
    <n v="6.3853787789637248E-3"/>
    <n v="6.419272810134392E-3"/>
    <n v="3.3894031170667201E-5"/>
    <n v="530"/>
    <n v="0.1881732799471765"/>
    <n v="0.1890164267156044"/>
    <n v="8.4314676842789371E-4"/>
    <n v="0.30931822985565982"/>
    <n v="0.31096011236369869"/>
    <n v="1.6418825080388721E-3"/>
    <n v="5798.7300000000005"/>
    <n v="2.0588038559020583"/>
    <n v="2.0680287246954276"/>
    <n v="9.2248687933693674E-3"/>
    <n v="3.3842507528507739"/>
    <n v="3.4022145893712281"/>
    <n v="1.7963836520454191E-2"/>
    <n v="8.5500000000000007"/>
    <n v="3.0356255538648287E-3"/>
    <n v="3.0492272611668259E-3"/>
    <n v="1.3601707301997158E-5"/>
    <n v="4.9899450288035689E-3"/>
    <n v="5.0164320013389137E-3"/>
    <n v="2.6486972535344835E-5"/>
    <n v="2.02"/>
    <n v="7.1718872734584252E-4"/>
    <n v="7.2040223012362424E-4"/>
    <n v="3.2135027777817132E-6"/>
    <n v="1.178910989261194E-3"/>
    <n v="1.1851687301408895E-3"/>
    <n v="6.2577408796954479E-6"/>
    <n v="71"/>
    <n v="2.5208118634433081E-2"/>
    <n v="2.5321068484543231E-2"/>
    <n v="1.1294985011015002E-4"/>
    <n v="4.1436970414626122E-2"/>
    <n v="4.1656920712872844E-2"/>
    <n v="2.1995029824672246E-4"/>
  </r>
  <r>
    <x v="0"/>
    <x v="1"/>
    <x v="0"/>
    <x v="0"/>
    <x v="1"/>
    <x v="2"/>
    <x v="1"/>
    <s v="B"/>
    <s v="B-"/>
    <n v="-1"/>
    <n v="0"/>
    <x v="109"/>
    <x v="79"/>
    <x v="109"/>
    <n v="5.2"/>
    <d v="2025-03-15T00:00:00"/>
    <n v="6.3780821917808215"/>
    <n v="3.6328999999999998"/>
    <n v="0"/>
    <n v="1"/>
    <n v="2014255"/>
    <n v="1225369"/>
    <n v="2005270"/>
    <n v="1218899"/>
    <n v="0"/>
    <n v="0"/>
    <n v="669"/>
    <n v="669"/>
    <n v="566.48599999999999"/>
    <n v="2.8123847278522331E-2"/>
    <n v="2.8249861614645405E-2"/>
    <n v="1.260143361230745E-4"/>
    <n v="4.62298295452227E-2"/>
    <n v="4.647522067045752E-2"/>
    <n v="2.453911252348201E-4"/>
    <x v="0"/>
    <x v="1"/>
    <x v="0"/>
    <s v="B-"/>
    <x v="2"/>
    <s v="UNITED KINGDOM"/>
    <s v="GB"/>
    <s v="INDUSTRIALS"/>
    <x v="3"/>
    <s v="OIL FIELD EQUIPMENT &amp; SERVICES"/>
    <s v="SENR"/>
    <n v="5.16"/>
    <n v="1.4511905195717524E-3"/>
    <n v="1.457692859315703E-3"/>
    <n v="6.5023397439506643E-6"/>
    <n v="2.3854592045334916E-3"/>
    <n v="2.398121386595608E-3"/>
    <n v="1.2662182062116341E-5"/>
    <n v="5.1440000000000001"/>
    <n v="1.4466907040071887E-3"/>
    <n v="1.4531728814573598E-3"/>
    <n v="6.4821774501710224E-6"/>
    <n v="2.3780624318062559E-3"/>
    <n v="2.3906853512883348E-3"/>
    <n v="1.2622919482078911E-5"/>
    <n v="552"/>
    <n v="0.15524363697744326"/>
    <n v="0.15593923611284263"/>
    <n v="6.9559913539937734E-4"/>
    <n v="0.25518865908962929"/>
    <n v="0.25654321810092551"/>
    <n v="1.3545590112962191E-3"/>
    <n v="2839.4880000000003"/>
    <n v="0.7985732686119682"/>
    <n v="0.8021514305644627"/>
    <n v="3.5781619524944963E-3"/>
    <n v="1.3126904623570532"/>
    <n v="1.3196583139111608"/>
    <n v="6.967851554107618E-3"/>
    <n v="8.51"/>
    <n v="2.3933394034022504E-3"/>
    <n v="2.4040632234063239E-3"/>
    <n v="1.0723820004073566E-5"/>
    <n v="3.9341584942984521E-3"/>
    <n v="3.9550412790559349E-3"/>
    <n v="2.08827847574828E-5"/>
    <n v="0.32"/>
    <n v="8.9996311291271457E-5"/>
    <n v="9.0399557166865297E-5"/>
    <n v="4.032458755938407E-7"/>
    <n v="1.4793545454471266E-4"/>
    <n v="1.4872070614546407E-4"/>
    <n v="7.8525160075140939E-7"/>
    <n v="83.98"/>
    <n v="2.3618406944503054E-2"/>
    <n v="2.3724233783979212E-2"/>
    <n v="1.0582683947615856E-4"/>
    <n v="3.8823810852078026E-2"/>
    <n v="3.9029890319050228E-2"/>
    <n v="2.0607946697220186E-4"/>
  </r>
  <r>
    <x v="0"/>
    <x v="1"/>
    <x v="0"/>
    <x v="0"/>
    <x v="1"/>
    <x v="2"/>
    <x v="1"/>
    <s v="BB-"/>
    <s v="B"/>
    <n v="-2"/>
    <n v="0"/>
    <x v="110"/>
    <x v="79"/>
    <x v="110"/>
    <n v="8"/>
    <d v="2024-01-31T00:00:00"/>
    <n v="5.2575342465753421"/>
    <n v="1.6082000000000001"/>
    <n v="0"/>
    <n v="1"/>
    <n v="2014255"/>
    <n v="1225369"/>
    <n v="2005270"/>
    <n v="1218899"/>
    <n v="0"/>
    <n v="0"/>
    <n v="332"/>
    <n v="332"/>
    <n v="335.43099999999998"/>
    <n v="1.6652856763418732E-2"/>
    <n v="1.6727473108359474E-2"/>
    <n v="7.4616344940742207E-5"/>
    <n v="2.7373876766916737E-2"/>
    <n v="2.7519179193682165E-2"/>
    <n v="1.4530242676542848E-4"/>
    <x v="0"/>
    <x v="1"/>
    <x v="0"/>
    <s v="B"/>
    <x v="2"/>
    <s v="UNITED KINGDOM"/>
    <s v="GB"/>
    <s v="INDUSTRIALS"/>
    <x v="3"/>
    <s v="OIL FIELD EQUIPMENT &amp; SERVICES"/>
    <s v="SENR"/>
    <n v="4.09"/>
    <n v="6.8110184162382612E-4"/>
    <n v="6.8415365013190237E-4"/>
    <n v="3.0518085080762525E-6"/>
    <n v="1.1195915597668946E-3"/>
    <n v="1.1255344290216007E-3"/>
    <n v="5.9428692547060756E-6"/>
    <n v="4.0490000000000004"/>
    <n v="6.7427417035082447E-4"/>
    <n v="6.772953861574751E-4"/>
    <n v="3.0212158066506229E-6"/>
    <n v="1.1083682702924588E-3"/>
    <n v="1.1142515655521909E-3"/>
    <n v="5.8832952597321752E-6"/>
    <n v="526"/>
    <n v="8.7594026575582531E-2"/>
    <n v="8.7986508549970824E-2"/>
    <n v="3.9248197438829235E-4"/>
    <n v="0.14398659179398204"/>
    <n v="0.1447508825587682"/>
    <n v="7.6429076478615188E-4"/>
    <n v="2129.7740000000003"/>
    <n v="0.35466821360453371"/>
    <n v="0.35625737311883193"/>
    <n v="1.5891595142982218E-3"/>
    <n v="0.5830017101738334"/>
    <n v="0.58609632348045249"/>
    <n v="3.0946133066190873E-3"/>
    <n v="8.23"/>
    <n v="1.3705301116293616E-3"/>
    <n v="1.3766710368179847E-3"/>
    <n v="6.1409251886231607E-6"/>
    <n v="2.2528700579172475E-3"/>
    <n v="2.2648284476400422E-3"/>
    <n v="1.1958389722794682E-5"/>
    <n v="0.18"/>
    <n v="2.9975142174153713E-5"/>
    <n v="3.0109451595047049E-5"/>
    <n v="1.3430942089333558E-7"/>
    <n v="4.9272978180450124E-5"/>
    <n v="4.95345225486279E-5"/>
    <n v="2.6154436817777608E-7"/>
    <n v="99"/>
    <n v="1.6486328195784543E-2"/>
    <n v="1.6560198377275879E-2"/>
    <n v="7.3870181491336034E-5"/>
    <n v="2.710013799924757E-2"/>
    <n v="2.7243987401745346E-2"/>
    <n v="1.4384940249777614E-4"/>
  </r>
  <r>
    <x v="0"/>
    <x v="1"/>
    <x v="0"/>
    <x v="0"/>
    <x v="1"/>
    <x v="2"/>
    <x v="1"/>
    <s v="B"/>
    <s v="B-"/>
    <n v="-1"/>
    <n v="0"/>
    <x v="111"/>
    <x v="79"/>
    <x v="111"/>
    <n v="7.75"/>
    <d v="2026-02-01T00:00:00"/>
    <n v="7.2630136986301368"/>
    <n v="0.75619999999999998"/>
    <n v="0"/>
    <n v="1"/>
    <n v="2014255"/>
    <n v="1225369"/>
    <n v="2005270"/>
    <n v="1218899"/>
    <n v="0"/>
    <n v="0"/>
    <n v="1000"/>
    <n v="1000"/>
    <n v="963.125"/>
    <n v="4.7815445412820123E-2"/>
    <n v="4.8029691762206589E-2"/>
    <n v="2.1424634938646547E-4"/>
    <n v="7.8598773104264913E-2"/>
    <n v="7.9015980815473646E-2"/>
    <n v="4.1720771120873357E-4"/>
    <x v="0"/>
    <x v="1"/>
    <x v="0"/>
    <s v="B-"/>
    <x v="2"/>
    <s v="UNITED KINGDOM"/>
    <s v="GB"/>
    <s v="INDUSTRIALS"/>
    <x v="3"/>
    <s v="OIL FIELD EQUIPMENT &amp; SERVICES"/>
    <s v="SENR"/>
    <n v="5.28"/>
    <n v="2.5246555177969028E-3"/>
    <n v="2.535967725044508E-3"/>
    <n v="1.1312207247605229E-5"/>
    <n v="4.1500152199051878E-3"/>
    <n v="4.1720437870570093E-3"/>
    <n v="2.2028567151821492E-5"/>
    <n v="5.2389999999999999"/>
    <n v="2.5050511851776461E-3"/>
    <n v="2.5162755514220032E-3"/>
    <n v="1.1224366244357107E-5"/>
    <n v="4.117789722932438E-3"/>
    <n v="4.1396472349226644E-3"/>
    <n v="2.1857511990226383E-5"/>
    <n v="581"/>
    <n v="0.27780773784848495"/>
    <n v="0.27905250913842028"/>
    <n v="1.2447712899353314E-3"/>
    <n v="0.45665887173577913"/>
    <n v="0.45908284853790193"/>
    <n v="2.423976802122807E-3"/>
    <n v="3043.8589999999999"/>
    <n v="1.4554347385882125"/>
    <n v="1.4619560953761839"/>
    <n v="6.5213567879713885E-3"/>
    <n v="2.3924358290237469"/>
    <n v="2.405135043490068"/>
    <n v="1.2699214466321163E-2"/>
    <n v="8.81"/>
    <n v="4.2125407408694533E-3"/>
    <n v="4.231415844250401E-3"/>
    <n v="1.8875103380947694E-5"/>
    <n v="6.924551910485739E-3"/>
    <n v="6.9613079098432293E-3"/>
    <n v="3.6755999357490285E-5"/>
    <n v="0.34"/>
    <n v="1.6257251440358843E-4"/>
    <n v="1.6330095199150243E-4"/>
    <n v="7.2843758791400759E-7"/>
    <n v="2.6723582855450072E-4"/>
    <n v="2.6865433477261041E-4"/>
    <n v="1.4185062181096861E-6"/>
    <n v="94.38"/>
    <n v="4.5128217380619631E-2"/>
    <n v="4.5330423085170581E-2"/>
    <n v="2.0220570455094927E-4"/>
    <n v="7.4181522055805221E-2"/>
    <n v="7.4575282693644024E-2"/>
    <n v="3.9376063783880255E-4"/>
  </r>
  <r>
    <x v="0"/>
    <x v="1"/>
    <x v="0"/>
    <x v="0"/>
    <x v="1"/>
    <x v="2"/>
    <x v="1"/>
    <s v="B"/>
    <s v="B-"/>
    <n v="-1"/>
    <n v="0"/>
    <x v="112"/>
    <x v="79"/>
    <x v="112"/>
    <n v="7.875"/>
    <d v="2040-08-15T00:00:00"/>
    <n v="21.80821917808219"/>
    <n v="8.2301000000000002"/>
    <n v="0"/>
    <n v="1"/>
    <n v="2014255"/>
    <n v="1225369"/>
    <n v="2005270"/>
    <n v="1218899"/>
    <n v="0"/>
    <n v="0"/>
    <n v="300"/>
    <n v="300"/>
    <n v="274.23700000000002"/>
    <n v="1.3614810438598886E-2"/>
    <n v="1.3675814229505253E-2"/>
    <n v="6.1003790906366887E-5"/>
    <n v="2.2379952487781234E-2"/>
    <n v="2.2498746819875973E-2"/>
    <n v="1.1879433209473905E-4"/>
    <x v="0"/>
    <x v="1"/>
    <x v="0"/>
    <s v="B-"/>
    <x v="2"/>
    <s v="UNITED KINGDOM"/>
    <s v="GB"/>
    <s v="INDUSTRIALS"/>
    <x v="3"/>
    <s v="OIL FIELD EQUIPMENT &amp; SERVICES"/>
    <s v="SENR"/>
    <n v="9.59"/>
    <n v="1.3056603210616332E-3"/>
    <n v="1.3115105846095538E-3"/>
    <n v="5.8502635479206356E-6"/>
    <n v="2.1462374435782202E-3"/>
    <n v="2.1576298200261055E-3"/>
    <n v="1.1392376447885277E-5"/>
    <n v="9.4770000000000003"/>
    <n v="1.2902755852660164E-3"/>
    <n v="1.2960569145302129E-3"/>
    <n v="5.7813292641964789E-6"/>
    <n v="2.1209480972670274E-3"/>
    <n v="2.1322062361196457E-3"/>
    <n v="1.1258138852618307E-5"/>
    <n v="575"/>
    <n v="7.8285160021943592E-2"/>
    <n v="7.8635931819655211E-2"/>
    <n v="3.507717977116187E-4"/>
    <n v="0.12868472680474208"/>
    <n v="0.12936779421428685"/>
    <n v="6.8306740954476863E-4"/>
    <n v="5449.2750000000005"/>
    <n v="0.74190846152795953"/>
    <n v="0.74523272585487255"/>
    <n v="3.3242643269130179E-3"/>
    <n v="1.2195451559285408"/>
    <n v="1.2260185857687964"/>
    <n v="6.4734298402555623E-3"/>
    <n v="8.9499999999999993"/>
    <n v="1.2185255342546002E-3"/>
    <n v="1.2239853735407202E-3"/>
    <n v="5.4598392861199621E-6"/>
    <n v="2.0030057476564203E-3"/>
    <n v="2.0136378403788993E-3"/>
    <n v="1.0632092722479003E-5"/>
    <n v="1.48"/>
    <n v="2.0149919449126351E-4"/>
    <n v="2.0240205059667774E-4"/>
    <n v="9.0285610541423361E-7"/>
    <n v="3.3122329681916225E-4"/>
    <n v="3.3298145293416439E-4"/>
    <n v="1.7581561150021435E-6"/>
    <n v="89.75"/>
    <n v="1.22192923686425E-2"/>
    <n v="1.2274043270980965E-2"/>
    <n v="5.4750902338465343E-5"/>
    <n v="2.0086007357783656E-2"/>
    <n v="2.0192625270838684E-2"/>
    <n v="1.0661791305502724E-4"/>
  </r>
  <r>
    <x v="0"/>
    <x v="0"/>
    <x v="0"/>
    <x v="0"/>
    <x v="1"/>
    <x v="2"/>
    <x v="2"/>
    <n v="350"/>
    <n v="346"/>
    <n v="0"/>
    <n v="-4"/>
    <x v="113"/>
    <x v="80"/>
    <x v="113"/>
    <n v="8.75"/>
    <d v="2022-10-30T00:00:00"/>
    <n v="4.0027397260273974"/>
    <n v="0.99729999999999996"/>
    <n v="0"/>
    <n v="1"/>
    <n v="2014255"/>
    <n v="1225369"/>
    <n v="2005270"/>
    <n v="1218899"/>
    <n v="0"/>
    <n v="0"/>
    <n v="346"/>
    <n v="346"/>
    <n v="349.42599999999999"/>
    <n v="1.7347654591896258E-2"/>
    <n v="1.7425384112862607E-2"/>
    <n v="7.7729520966348525E-5"/>
    <n v="0"/>
    <n v="0"/>
    <n v="0"/>
    <x v="0"/>
    <x v="0"/>
    <x v="0"/>
    <s v="B-"/>
    <x v="2"/>
    <s v="BELARUS"/>
    <s v="BY"/>
    <s v="INDUSTRIALS"/>
    <x v="5"/>
    <s v="FOOD &amp; DRUG RETAILERS"/>
    <s v="SENR"/>
    <n v="2.93"/>
    <n v="5.0828627954256037E-4"/>
    <n v="5.1056375450687442E-4"/>
    <n v="2.277474964314046E-6"/>
    <n v="0"/>
    <n v="0"/>
    <n v="0"/>
    <n v="2.9260000000000002"/>
    <n v="5.0759237335888457E-4"/>
    <n v="5.0986673914235983E-4"/>
    <n v="2.2743657834752582E-6"/>
    <n v="0"/>
    <n v="0"/>
    <n v="0"/>
    <n v="555"/>
    <n v="9.6279482985024242E-2"/>
    <n v="9.6710881826387457E-2"/>
    <n v="4.3139884136321471E-4"/>
    <n v="0"/>
    <n v="0"/>
    <n v="0"/>
    <n v="1623.93"/>
    <n v="0.2817137672141809"/>
    <n v="0.28297604022400974"/>
    <n v="1.2622730098288404E-3"/>
    <n v="0"/>
    <n v="0"/>
    <n v="0"/>
    <n v="8.42"/>
    <n v="1.460672516637665E-3"/>
    <n v="1.4672173423030314E-3"/>
    <n v="6.5448256653664102E-6"/>
    <n v="0"/>
    <n v="0"/>
    <n v="0"/>
    <n v="0.11"/>
    <n v="1.9082420051085885E-5"/>
    <n v="1.9167922524148867E-5"/>
    <n v="8.5502473062981388E-8"/>
    <n v="0"/>
    <n v="0"/>
    <n v="0"/>
    <n v="100.97"/>
    <n v="1.7515926841437653E-2"/>
    <n v="1.7594410338757374E-2"/>
    <n v="7.8483497319720846E-5"/>
    <n v="0"/>
    <n v="0"/>
    <n v="0"/>
  </r>
  <r>
    <x v="0"/>
    <x v="0"/>
    <x v="0"/>
    <x v="0"/>
    <x v="1"/>
    <x v="2"/>
    <x v="1"/>
    <s v="B-"/>
    <s v="B"/>
    <n v="1"/>
    <n v="0"/>
    <x v="114"/>
    <x v="81"/>
    <x v="114"/>
    <n v="7"/>
    <d v="2020-03-23T00:00:00"/>
    <n v="1.3972602739726028"/>
    <n v="1.6027"/>
    <n v="0"/>
    <n v="1"/>
    <n v="2014255"/>
    <n v="1225369"/>
    <n v="2005270"/>
    <n v="1218899"/>
    <n v="0"/>
    <n v="0"/>
    <n v="500"/>
    <n v="500"/>
    <n v="498.73599999999999"/>
    <n v="2.4760320813402473E-2"/>
    <n v="2.4871264218783502E-2"/>
    <n v="1.1094340538102959E-4"/>
    <n v="0"/>
    <n v="0"/>
    <n v="0"/>
    <x v="0"/>
    <x v="0"/>
    <x v="0"/>
    <s v="B"/>
    <x v="4"/>
    <s v="CHINA"/>
    <s v="CN"/>
    <s v="INDUSTRIALS"/>
    <x v="2"/>
    <s v="REALESTATE DEV &amp; MGT"/>
    <s v="SENR"/>
    <n v="1.29"/>
    <n v="3.1940813849289188E-4"/>
    <n v="3.2083930842230718E-4"/>
    <n v="1.4311699294152999E-6"/>
    <n v="0"/>
    <n v="0"/>
    <n v="0"/>
    <n v="1.29"/>
    <n v="3.1940813849289188E-4"/>
    <n v="3.2083930842230718E-4"/>
    <n v="1.4311699294152999E-6"/>
    <n v="0"/>
    <n v="0"/>
    <n v="0"/>
    <n v="506"/>
    <n v="0.12528722331581651"/>
    <n v="0.12584859694704453"/>
    <n v="5.613736312280182E-4"/>
    <n v="0"/>
    <n v="0"/>
    <n v="0"/>
    <n v="652.74"/>
    <n v="0.1616205180774033"/>
    <n v="0.16234469006168745"/>
    <n v="7.2417198428414986E-4"/>
    <n v="0"/>
    <n v="0"/>
    <n v="0"/>
    <n v="7.76"/>
    <n v="1.9214008951200317E-3"/>
    <n v="1.9300101033775997E-3"/>
    <n v="8.6092082575680087E-6"/>
    <n v="0"/>
    <n v="0"/>
    <n v="0"/>
    <n v="0.02"/>
    <n v="4.9520641626804942E-6"/>
    <n v="4.9742528437567004E-6"/>
    <n v="2.2188681076206173E-8"/>
    <n v="0"/>
    <n v="0"/>
    <n v="0"/>
    <n v="99.01"/>
    <n v="2.4515193637349789E-2"/>
    <n v="2.4625038703017549E-2"/>
    <n v="1.098450656677602E-4"/>
    <n v="0"/>
    <n v="0"/>
    <n v="0"/>
  </r>
  <r>
    <x v="0"/>
    <x v="0"/>
    <x v="0"/>
    <x v="0"/>
    <x v="1"/>
    <x v="2"/>
    <x v="1"/>
    <s v="B-"/>
    <s v="B"/>
    <n v="1"/>
    <n v="0"/>
    <x v="115"/>
    <x v="81"/>
    <x v="115"/>
    <n v="8.25"/>
    <d v="2022-03-23T00:00:00"/>
    <n v="3.3972602739726026"/>
    <n v="1.6027"/>
    <n v="0"/>
    <n v="1"/>
    <n v="2014255"/>
    <n v="1225369"/>
    <n v="2005270"/>
    <n v="1218899"/>
    <n v="0"/>
    <n v="0"/>
    <n v="1000"/>
    <n v="1000"/>
    <n v="945.80100000000004"/>
    <n v="4.6955375560691175E-2"/>
    <n v="4.7165768200790915E-2"/>
    <n v="2.1039264009974079E-4"/>
    <n v="0"/>
    <n v="0"/>
    <n v="0"/>
    <x v="0"/>
    <x v="0"/>
    <x v="0"/>
    <s v="B"/>
    <x v="4"/>
    <s v="CHINA"/>
    <s v="CN"/>
    <s v="INDUSTRIALS"/>
    <x v="2"/>
    <s v="REALESTATE DEV &amp; MGT"/>
    <s v="SENR"/>
    <n v="2.84"/>
    <n v="1.3335326659236293E-3"/>
    <n v="1.3395078169024619E-3"/>
    <n v="5.9751509788325951E-6"/>
    <n v="0"/>
    <n v="0"/>
    <n v="0"/>
    <n v="2.835"/>
    <n v="1.3311848971455948E-3"/>
    <n v="1.3371495284924223E-3"/>
    <n v="5.9646313468274779E-6"/>
    <n v="0"/>
    <n v="0"/>
    <n v="0"/>
    <n v="763"/>
    <n v="0.35826951552807362"/>
    <n v="0.35987481137203464"/>
    <n v="1.6052958439610188E-3"/>
    <n v="0"/>
    <n v="0"/>
    <n v="0"/>
    <n v="2163.105"/>
    <n v="1.0156940765220888"/>
    <n v="1.0202450902397182"/>
    <n v="4.5510137176294485E-3"/>
    <n v="0"/>
    <n v="0"/>
    <n v="0"/>
    <n v="10.49"/>
    <n v="4.9256188963165042E-3"/>
    <n v="4.9476890842629672E-3"/>
    <n v="2.2070187946462982E-5"/>
    <n v="0"/>
    <n v="0"/>
    <n v="0"/>
    <n v="0.1"/>
    <n v="4.6955375560691175E-5"/>
    <n v="4.7165768200790916E-5"/>
    <n v="2.1039264009974079E-7"/>
    <n v="0"/>
    <n v="0"/>
    <n v="0"/>
    <n v="93.71"/>
    <n v="4.4001882437923696E-2"/>
    <n v="4.419904138096116E-2"/>
    <n v="1.9715894303746345E-4"/>
    <n v="0"/>
    <n v="0"/>
    <n v="0"/>
  </r>
  <r>
    <x v="0"/>
    <x v="0"/>
    <x v="0"/>
    <x v="0"/>
    <x v="1"/>
    <x v="2"/>
    <x v="1"/>
    <s v="B-"/>
    <s v="B"/>
    <n v="1"/>
    <n v="0"/>
    <x v="116"/>
    <x v="81"/>
    <x v="116"/>
    <n v="9.5"/>
    <d v="2024-03-29T00:00:00"/>
    <n v="5.4164383561643836"/>
    <n v="1.5863"/>
    <n v="0"/>
    <n v="1"/>
    <n v="2014255"/>
    <n v="1225369"/>
    <n v="2005270"/>
    <n v="1218899"/>
    <n v="0"/>
    <n v="0"/>
    <n v="1000"/>
    <n v="1000"/>
    <n v="895.54499999999996"/>
    <n v="4.446035879270499E-2"/>
    <n v="4.4659572027706991E-2"/>
    <n v="1.9921323500200067E-4"/>
    <n v="0"/>
    <n v="0"/>
    <n v="0"/>
    <x v="0"/>
    <x v="0"/>
    <x v="0"/>
    <s v="B"/>
    <x v="4"/>
    <s v="CHINA"/>
    <s v="CN"/>
    <s v="INDUSTRIALS"/>
    <x v="2"/>
    <s v="REALESTATE DEV &amp; MGT"/>
    <s v="SENR"/>
    <n v="4"/>
    <n v="1.7784143517081995E-3"/>
    <n v="1.7863828811082796E-3"/>
    <n v="7.9685294000801047E-6"/>
    <n v="0"/>
    <n v="0"/>
    <n v="0"/>
    <n v="3.9870000000000001"/>
    <n v="1.7726345050651478E-3"/>
    <n v="1.7805771367446778E-3"/>
    <n v="7.9426316795300125E-6"/>
    <n v="0"/>
    <n v="0"/>
    <n v="0"/>
    <n v="948"/>
    <n v="0.42148420135484327"/>
    <n v="0.4233727428226623"/>
    <n v="1.8885414678190271E-3"/>
    <n v="0"/>
    <n v="0"/>
    <n v="0"/>
    <n v="3779.6759999999999"/>
    <n v="1.6804575108017601"/>
    <n v="1.6879871256339545"/>
    <n v="7.5296148321943868E-3"/>
    <n v="0"/>
    <n v="0"/>
    <n v="0"/>
    <n v="12.42"/>
    <n v="5.5219765620539594E-3"/>
    <n v="5.5467188458412087E-3"/>
    <n v="2.4742283787249249E-5"/>
    <n v="0"/>
    <n v="0"/>
    <n v="0"/>
    <n v="0.21"/>
    <n v="9.3366753464680472E-5"/>
    <n v="9.3785101258184682E-5"/>
    <n v="4.1834779350420983E-7"/>
    <n v="0"/>
    <n v="0"/>
    <n v="0"/>
    <n v="88.71"/>
    <n v="3.9440784285008593E-2"/>
    <n v="3.9617506345778868E-2"/>
    <n v="1.7672206077027491E-4"/>
    <n v="0"/>
    <n v="0"/>
    <n v="0"/>
  </r>
  <r>
    <x v="0"/>
    <x v="0"/>
    <x v="0"/>
    <x v="0"/>
    <x v="1"/>
    <x v="2"/>
    <x v="1"/>
    <s v="B-"/>
    <s v="B"/>
    <n v="1"/>
    <n v="0"/>
    <x v="117"/>
    <x v="81"/>
    <x v="117"/>
    <n v="6.25"/>
    <d v="2021-06-28T00:00:00"/>
    <n v="2.6630136986301371"/>
    <n v="1.337"/>
    <n v="0"/>
    <n v="1"/>
    <n v="2014255"/>
    <n v="1225369"/>
    <n v="2005270"/>
    <n v="1218899"/>
    <n v="0"/>
    <n v="0"/>
    <n v="598"/>
    <n v="598"/>
    <n v="570.62900000000002"/>
    <n v="2.8329531265902284E-2"/>
    <n v="2.8456467208904539E-2"/>
    <n v="1.269359430022543E-4"/>
    <n v="0"/>
    <n v="0"/>
    <n v="0"/>
    <x v="0"/>
    <x v="0"/>
    <x v="0"/>
    <s v="B"/>
    <x v="4"/>
    <s v="CHINA"/>
    <s v="CN"/>
    <s v="INDUSTRIALS"/>
    <x v="2"/>
    <s v="REALESTATE DEV &amp; MGT"/>
    <s v="SECR"/>
    <n v="2.3199999999999998"/>
    <n v="6.5724512536893289E-4"/>
    <n v="6.6019003924658532E-4"/>
    <n v="2.9449138776524312E-6"/>
    <n v="0"/>
    <n v="0"/>
    <n v="0"/>
    <n v="2.3210000000000002"/>
    <n v="6.575284206815921E-4"/>
    <n v="6.6047460391867438E-4"/>
    <n v="2.9461832370822815E-6"/>
    <n v="0"/>
    <n v="0"/>
    <n v="0"/>
    <n v="633"/>
    <n v="0.17932593291316146"/>
    <n v="0.18012943743236573"/>
    <n v="8.0350451920427335E-4"/>
    <n v="0"/>
    <n v="0"/>
    <n v="0"/>
    <n v="1469.1930000000002"/>
    <n v="0.41621549029144778"/>
    <n v="0.41808042428052095"/>
    <n v="1.8649339890731698E-3"/>
    <n v="0"/>
    <n v="0"/>
    <n v="0"/>
    <n v="9.16"/>
    <n v="2.5949850639566492E-3"/>
    <n v="2.606612396335656E-3"/>
    <n v="1.1627332379006861E-5"/>
    <n v="0"/>
    <n v="0"/>
    <n v="0"/>
    <n v="7.0000000000000007E-2"/>
    <n v="1.9830671886131599E-5"/>
    <n v="1.9919527046233181E-5"/>
    <n v="8.8855160101582208E-8"/>
    <n v="0"/>
    <n v="0"/>
    <n v="0"/>
    <n v="93.26"/>
    <n v="2.6420120858580472E-2"/>
    <n v="2.6538501319024375E-2"/>
    <n v="1.1838046044390302E-4"/>
    <n v="0"/>
    <n v="0"/>
    <n v="0"/>
  </r>
  <r>
    <x v="0"/>
    <x v="0"/>
    <x v="0"/>
    <x v="0"/>
    <x v="1"/>
    <x v="2"/>
    <x v="1"/>
    <s v="B-"/>
    <s v="B"/>
    <n v="1"/>
    <n v="0"/>
    <x v="118"/>
    <x v="81"/>
    <x v="118"/>
    <n v="7.5"/>
    <d v="2023-06-28T00:00:00"/>
    <n v="4.6630136986301371"/>
    <n v="1.337"/>
    <n v="0"/>
    <n v="1"/>
    <n v="2014255"/>
    <n v="1225369"/>
    <n v="2005270"/>
    <n v="1218899"/>
    <n v="0"/>
    <n v="0"/>
    <n v="1345"/>
    <n v="1345"/>
    <n v="1204.7"/>
    <n v="5.9808713395275173E-2"/>
    <n v="6.007669790103079E-2"/>
    <n v="2.6798450575561683E-4"/>
    <n v="0"/>
    <n v="0"/>
    <n v="0"/>
    <x v="0"/>
    <x v="0"/>
    <x v="0"/>
    <s v="B"/>
    <x v="4"/>
    <s v="CHINA"/>
    <s v="CN"/>
    <s v="INDUSTRIALS"/>
    <x v="2"/>
    <s v="REALESTATE DEV &amp; MGT"/>
    <s v="SECR"/>
    <n v="3.65"/>
    <n v="2.183018038927544E-3"/>
    <n v="2.1927994733876239E-3"/>
    <n v="9.7814344600798304E-6"/>
    <n v="0"/>
    <n v="0"/>
    <n v="0"/>
    <n v="3.6440000000000001"/>
    <n v="2.1794295161238274E-3"/>
    <n v="2.189194871513562E-3"/>
    <n v="9.7653553897346888E-6"/>
    <n v="0"/>
    <n v="0"/>
    <n v="0"/>
    <n v="822"/>
    <n v="0.49162762410916194"/>
    <n v="0.49383045674647308"/>
    <n v="2.2028326373111362E-3"/>
    <n v="0"/>
    <n v="0"/>
    <n v="0"/>
    <n v="2995.3679999999999"/>
    <n v="1.7914910622537861"/>
    <n v="1.7995181843841479"/>
    <n v="8.0271221303618301E-3"/>
    <n v="0"/>
    <n v="0"/>
    <n v="0"/>
    <n v="11.14"/>
    <n v="6.6626906722336548E-3"/>
    <n v="6.6925441461748308E-3"/>
    <n v="2.9853473941176059E-5"/>
    <n v="0"/>
    <n v="0"/>
    <n v="0"/>
    <n v="0.17"/>
    <n v="1.016748127719678E-4"/>
    <n v="1.0213038643175235E-4"/>
    <n v="4.5557365978454625E-7"/>
    <n v="0"/>
    <n v="0"/>
    <n v="0"/>
    <n v="87.01"/>
    <n v="5.2039561525228935E-2"/>
    <n v="5.2272734843686892E-2"/>
    <n v="2.3317331845795763E-4"/>
    <n v="0"/>
    <n v="0"/>
    <n v="0"/>
  </r>
  <r>
    <x v="0"/>
    <x v="0"/>
    <x v="0"/>
    <x v="0"/>
    <x v="1"/>
    <x v="2"/>
    <x v="1"/>
    <s v="B-"/>
    <s v="B"/>
    <n v="1"/>
    <n v="0"/>
    <x v="119"/>
    <x v="81"/>
    <x v="119"/>
    <n v="8.75"/>
    <d v="2025-06-28T00:00:00"/>
    <n v="6.6657534246575345"/>
    <n v="1.337"/>
    <n v="0"/>
    <n v="1"/>
    <n v="2014255"/>
    <n v="1225369"/>
    <n v="2005270"/>
    <n v="1218899"/>
    <n v="0"/>
    <n v="0"/>
    <n v="4680"/>
    <n v="4680"/>
    <n v="4040.8829999999998"/>
    <n v="0.200614271777903"/>
    <n v="0.20151316281597989"/>
    <n v="8.9889103807688775E-4"/>
    <n v="0"/>
    <n v="0"/>
    <n v="0"/>
    <x v="0"/>
    <x v="0"/>
    <x v="0"/>
    <s v="B"/>
    <x v="4"/>
    <s v="CHINA"/>
    <s v="CN"/>
    <s v="INDUSTRIALS"/>
    <x v="2"/>
    <s v="REALESTATE DEV &amp; MGT"/>
    <s v="SECR"/>
    <n v="4.58"/>
    <n v="9.1881336474279578E-3"/>
    <n v="9.2293028569718789E-3"/>
    <n v="4.1169209543921031E-5"/>
    <n v="0"/>
    <n v="0"/>
    <n v="0"/>
    <n v="4.5609999999999999"/>
    <n v="9.1500169357901558E-3"/>
    <n v="9.1910153560368427E-3"/>
    <n v="4.0998420246686831E-5"/>
    <n v="0"/>
    <n v="0"/>
    <n v="0"/>
    <n v="953"/>
    <n v="1.9118540100434156"/>
    <n v="1.9204204416362882"/>
    <n v="8.5664315928726253E-3"/>
    <n v="0"/>
    <n v="0"/>
    <n v="0"/>
    <n v="4346.6329999999998"/>
    <n v="8.7199661398080188"/>
    <n v="8.7590376343031107"/>
    <n v="3.9071494495091841E-2"/>
    <n v="0"/>
    <n v="0"/>
    <n v="0"/>
    <n v="12.5"/>
    <n v="2.5076783972237875E-2"/>
    <n v="2.5189145351997486E-2"/>
    <n v="1.1236137975961097E-4"/>
    <n v="0"/>
    <n v="0"/>
    <n v="0"/>
    <n v="0.28000000000000003"/>
    <n v="5.6171996097812847E-4"/>
    <n v="5.6423685588474369E-4"/>
    <n v="2.5168949066152165E-6"/>
    <n v="0"/>
    <n v="0"/>
    <n v="0"/>
    <n v="83.35"/>
    <n v="0.16721199552688215"/>
    <n v="0.1679612212071192"/>
    <n v="7.4922568023705338E-4"/>
    <n v="0"/>
    <n v="0"/>
    <n v="0"/>
  </r>
  <r>
    <x v="0"/>
    <x v="1"/>
    <x v="0"/>
    <x v="0"/>
    <x v="1"/>
    <x v="2"/>
    <x v="2"/>
    <n v="850"/>
    <n v="550"/>
    <n v="0"/>
    <n v="-300"/>
    <x v="120"/>
    <x v="82"/>
    <x v="120"/>
    <n v="6.25"/>
    <d v="2024-12-01T00:00:00"/>
    <n v="6.0931506849315067"/>
    <n v="1.9110198494182067"/>
    <n v="0"/>
    <n v="1"/>
    <n v="2014255"/>
    <n v="1225369"/>
    <n v="2005270"/>
    <n v="1218899"/>
    <n v="0"/>
    <n v="0"/>
    <n v="550"/>
    <n v="550"/>
    <n v="593.17499999999995"/>
    <n v="2.9448853298117663E-2"/>
    <n v="2.9580804579931876E-2"/>
    <n v="1.3195128181421253E-4"/>
    <n v="4.8407867344448893E-2"/>
    <n v="4.8664819644613701E-2"/>
    <n v="2.5695230016480747E-4"/>
    <x v="0"/>
    <x v="1"/>
    <x v="0"/>
    <s v="B-"/>
    <x v="5"/>
    <s v="UNITED STATES"/>
    <s v="US"/>
    <s v="INDUSTRIALS"/>
    <x v="12"/>
    <s v="HEALTH FACILITIES"/>
    <s v="SENR"/>
    <n v="3.0000000000000001E-3"/>
    <n v="8.8346559894352993E-7"/>
    <n v="8.8742413739795626E-7"/>
    <n v="3.958538454426328E-9"/>
    <n v="1.452236020333467E-6"/>
    <n v="1.4599445893384111E-6"/>
    <n v="7.7085690049441359E-9"/>
    <n v="1E-3"/>
    <n v="2.9448853298117666E-7"/>
    <n v="2.9580804579931879E-7"/>
    <n v="1.319512818142127E-9"/>
    <n v="4.8407867344448899E-7"/>
    <n v="4.8664819644613707E-7"/>
    <n v="2.5695230016480806E-9"/>
    <n v="0"/>
    <n v="0"/>
    <n v="0"/>
    <n v="0"/>
    <n v="0"/>
    <n v="0"/>
    <n v="0"/>
    <n v="0"/>
    <n v="0"/>
    <n v="0"/>
    <n v="0"/>
    <n v="0"/>
    <n v="0"/>
    <n v="0"/>
    <n v="1E-3"/>
    <n v="2.9448853298117666E-7"/>
    <n v="2.9580804579931879E-7"/>
    <n v="1.319512818142127E-9"/>
    <n v="4.8407867344448899E-7"/>
    <n v="4.8664819644613707E-7"/>
    <n v="2.5695230016480806E-9"/>
    <n v="0"/>
    <n v="0"/>
    <n v="0"/>
    <n v="0"/>
    <n v="0"/>
    <n v="0"/>
    <n v="0"/>
    <n v="107.85"/>
    <n v="3.17605882820199E-2"/>
    <n v="3.190289773945653E-2"/>
    <n v="1.4230945743663043E-4"/>
    <n v="5.220788493098813E-2"/>
    <n v="5.2485007986715876E-2"/>
    <n v="2.7712305572774598E-4"/>
  </r>
  <r>
    <x v="0"/>
    <x v="1"/>
    <x v="0"/>
    <x v="0"/>
    <x v="1"/>
    <x v="2"/>
    <x v="2"/>
    <n v="500"/>
    <n v="500"/>
    <n v="0"/>
    <n v="0"/>
    <x v="121"/>
    <x v="83"/>
    <x v="121"/>
    <n v="4.75"/>
    <d v="2024-11-01T00:00:00"/>
    <n v="6.0109589041095894"/>
    <n v="1.2658"/>
    <n v="0"/>
    <n v="1"/>
    <n v="2014255"/>
    <n v="1225369"/>
    <n v="2005270"/>
    <n v="1218899"/>
    <n v="0"/>
    <n v="0"/>
    <n v="500"/>
    <n v="500"/>
    <n v="486.25"/>
    <n v="2.4140439020878687E-2"/>
    <n v="2.4248604926019938E-2"/>
    <n v="1.0816590514125049E-4"/>
    <n v="3.9681924383593838E-2"/>
    <n v="3.9892558776403957E-2"/>
    <n v="2.1063439281011898E-4"/>
    <x v="0"/>
    <x v="1"/>
    <x v="2"/>
    <s v="BB-"/>
    <x v="5"/>
    <s v="UNITED STATES"/>
    <s v="US"/>
    <s v="INDUSTRIALS"/>
    <x v="3"/>
    <s v="ENERGY - EXPLORATION &amp; PRODUCTION"/>
    <s v="SENR"/>
    <n v="4.7300000000000004"/>
    <n v="1.1418427656875621E-3"/>
    <n v="1.1469590130007432E-3"/>
    <n v="5.1162473131811069E-6"/>
    <n v="1.8769550233439887E-3"/>
    <n v="1.8869180301239073E-3"/>
    <n v="9.9630067799186262E-6"/>
    <n v="4.3689999999999998"/>
    <n v="1.0546957808221899E-3"/>
    <n v="1.059421549217811E-3"/>
    <n v="4.7257683956211313E-6"/>
    <n v="1.7337032763192148E-3"/>
    <n v="1.7429058929410886E-3"/>
    <n v="9.2026166218738253E-6"/>
    <n v="219"/>
    <n v="5.2867561455724327E-2"/>
    <n v="5.3104444787983665E-2"/>
    <n v="2.3688333225933833E-4"/>
    <n v="8.6903414400070503E-2"/>
    <n v="8.7364703720324663E-2"/>
    <n v="4.6128932025416014E-4"/>
    <n v="956.81099999999992"/>
    <n v="0.23097837600005958"/>
    <n v="0.23201331927870061"/>
    <n v="1.0349432786410373E-3"/>
    <n v="0.37968101751390804"/>
    <n v="0.38169639055409843"/>
    <n v="2.0153730401903935E-3"/>
    <n v="5.29"/>
    <n v="1.2770292242044825E-3"/>
    <n v="1.2827512005864547E-3"/>
    <n v="5.7219763819722162E-6"/>
    <n v="2.0991737998921141E-3"/>
    <n v="2.1103163592717691E-3"/>
    <n v="1.1142559379655019E-5"/>
    <n v="-0.06"/>
    <n v="-1.4484263412527212E-5"/>
    <n v="-1.4549162955611963E-5"/>
    <n v="-6.48995430847513E-8"/>
    <n v="-2.3809154630156304E-5"/>
    <n v="-2.3935535265842372E-5"/>
    <n v="-1.2638063568606823E-7"/>
    <n v="97.25"/>
    <n v="2.3476576947804525E-2"/>
    <n v="2.3581768290554389E-2"/>
    <n v="1.0519134274986422E-4"/>
    <n v="3.8590671463045005E-2"/>
    <n v="3.8795513410052843E-2"/>
    <n v="2.0484194700783748E-4"/>
  </r>
  <r>
    <x v="0"/>
    <x v="0"/>
    <x v="0"/>
    <x v="0"/>
    <x v="1"/>
    <x v="2"/>
    <x v="1"/>
    <s v="B+"/>
    <s v="B-"/>
    <n v="-2"/>
    <n v="0"/>
    <x v="122"/>
    <x v="84"/>
    <x v="122"/>
    <n v="9.25"/>
    <d v="2022-03-24T00:00:00"/>
    <n v="3.4"/>
    <n v="2.6"/>
    <n v="0"/>
    <n v="1"/>
    <n v="2014255"/>
    <n v="1225369"/>
    <n v="2005270"/>
    <n v="1218899"/>
    <n v="0"/>
    <n v="0"/>
    <n v="300"/>
    <n v="300"/>
    <n v="204.602"/>
    <n v="1.0157700986220713E-2"/>
    <n v="1.0203214529714203E-2"/>
    <n v="4.5513543493490294E-5"/>
    <n v="0"/>
    <n v="0"/>
    <n v="0"/>
    <x v="0"/>
    <x v="0"/>
    <x v="0"/>
    <s v="B-"/>
    <x v="2"/>
    <s v="TURKEY"/>
    <s v="TR"/>
    <s v="FINANCIAL"/>
    <x v="0"/>
    <s v="BANKING"/>
    <s v="T2"/>
    <n v="2.2000000000000002"/>
    <n v="2.234694216968557E-4"/>
    <n v="2.2447071965371249E-4"/>
    <n v="1.0012979568567915E-6"/>
    <n v="0"/>
    <n v="0"/>
    <n v="0"/>
    <n v="4.8609999999999998"/>
    <n v="4.9376584494018885E-4"/>
    <n v="4.9597825828940744E-4"/>
    <n v="2.212413349218594E-6"/>
    <n v="0"/>
    <n v="0"/>
    <n v="0"/>
    <n v="1464"/>
    <n v="0.14870874243827123"/>
    <n v="0.14937506071501594"/>
    <n v="6.6631827674470956E-4"/>
    <n v="0"/>
    <n v="0"/>
    <n v="0"/>
    <n v="7116.5039999999999"/>
    <n v="0.72287319699243646"/>
    <n v="0.72611217013569251"/>
    <n v="3.238973143256052E-3"/>
    <n v="0"/>
    <n v="0"/>
    <n v="0"/>
    <n v="17.54"/>
    <n v="1.7816607529831129E-3"/>
    <n v="1.7896438285118711E-3"/>
    <n v="7.9830755287581961E-6"/>
    <n v="0"/>
    <n v="0"/>
    <n v="0"/>
    <n v="0.05"/>
    <n v="5.078850493110357E-6"/>
    <n v="5.1016072648571021E-6"/>
    <n v="2.2756771746745106E-8"/>
    <n v="0"/>
    <n v="0"/>
    <n v="0"/>
    <n v="67.25"/>
    <n v="6.8310539132334291E-3"/>
    <n v="6.8616617712328022E-3"/>
    <n v="3.0607857999373142E-5"/>
    <n v="0"/>
    <n v="0"/>
    <n v="0"/>
  </r>
  <r>
    <x v="0"/>
    <x v="0"/>
    <x v="0"/>
    <x v="0"/>
    <x v="1"/>
    <x v="2"/>
    <x v="1"/>
    <s v="BB-"/>
    <s v="B+"/>
    <n v="-1"/>
    <n v="0"/>
    <x v="123"/>
    <x v="84"/>
    <x v="123"/>
    <n v="6"/>
    <d v="2023-01-31T00:00:00"/>
    <n v="4.2575342465753421"/>
    <n v="0.75890000000000002"/>
    <n v="0"/>
    <n v="1"/>
    <n v="2014255"/>
    <n v="1225369"/>
    <n v="2005270"/>
    <n v="1218899"/>
    <n v="0"/>
    <n v="0"/>
    <n v="300"/>
    <n v="300"/>
    <n v="233.767"/>
    <n v="1.1605630866002567E-2"/>
    <n v="1.165763213931291E-2"/>
    <n v="5.2001273310342544E-5"/>
    <n v="0"/>
    <n v="0"/>
    <n v="0"/>
    <x v="0"/>
    <x v="0"/>
    <x v="0"/>
    <s v="B+"/>
    <x v="2"/>
    <s v="TURKEY"/>
    <s v="TR"/>
    <s v="FINANCIAL"/>
    <x v="0"/>
    <s v="BANKING"/>
    <s v="SENR"/>
    <n v="3.44"/>
    <n v="3.9923370179048828E-4"/>
    <n v="4.010225455923641E-4"/>
    <n v="1.7888438018758284E-6"/>
    <n v="0"/>
    <n v="0"/>
    <n v="0"/>
    <n v="3.43"/>
    <n v="3.9807313870388804E-4"/>
    <n v="3.9985678237843285E-4"/>
    <n v="1.7836436745448099E-6"/>
    <n v="0"/>
    <n v="0"/>
    <n v="0"/>
    <n v="1057"/>
    <n v="0.12267151825364712"/>
    <n v="0.12322117171253746"/>
    <n v="5.4965345889033956E-4"/>
    <n v="0"/>
    <n v="0"/>
    <n v="0"/>
    <n v="3625.51"/>
    <n v="0.42076330761000968"/>
    <n v="0.42264861897400352"/>
    <n v="1.8853113639938357E-3"/>
    <n v="0"/>
    <n v="0"/>
    <n v="0"/>
    <n v="13.5"/>
    <n v="1.5667601669103466E-3"/>
    <n v="1.5737803388072428E-3"/>
    <n v="7.0201718968961827E-6"/>
    <n v="0"/>
    <n v="0"/>
    <n v="0"/>
    <n v="0.15"/>
    <n v="1.740844629900385E-5"/>
    <n v="1.7486448208969364E-5"/>
    <n v="7.8001909965514195E-8"/>
    <n v="0"/>
    <n v="0"/>
    <n v="0"/>
    <n v="76.319999999999993"/>
    <n v="8.857417476933159E-3"/>
    <n v="8.8971048487236117E-3"/>
    <n v="3.9687371790452647E-5"/>
    <n v="0"/>
    <n v="0"/>
    <n v="0"/>
  </r>
  <r>
    <x v="0"/>
    <x v="1"/>
    <x v="0"/>
    <x v="0"/>
    <x v="1"/>
    <x v="2"/>
    <x v="1"/>
    <s v="CCC+"/>
    <s v="CCC"/>
    <n v="-1"/>
    <n v="0"/>
    <x v="124"/>
    <x v="85"/>
    <x v="124"/>
    <n v="7"/>
    <d v="2028-06-01T00:00:00"/>
    <n v="9.5945205479452049"/>
    <n v="20.427399999999999"/>
    <n v="0"/>
    <n v="1"/>
    <n v="2014255"/>
    <n v="1225369"/>
    <n v="2005270"/>
    <n v="1218899"/>
    <n v="0"/>
    <n v="0"/>
    <n v="300"/>
    <n v="300"/>
    <n v="303.5"/>
    <n v="1.5067605640795232E-2"/>
    <n v="1.5135118961536352E-2"/>
    <n v="6.7513320741119376E-5"/>
    <n v="2.4768049461019501E-2"/>
    <n v="2.489951997663465E-2"/>
    <n v="1.3147051561514939E-4"/>
    <x v="0"/>
    <x v="1"/>
    <x v="1"/>
    <s v="CCC"/>
    <x v="5"/>
    <s v="UNITED STATES"/>
    <s v="US"/>
    <s v="INDUSTRIALS"/>
    <x v="3"/>
    <s v="OIL FIELD EQUIPMENT &amp; SERVICES"/>
    <s v="SENR"/>
    <n v="6.69"/>
    <n v="1.0080228173692011E-3"/>
    <n v="1.0125394585267819E-3"/>
    <n v="4.5166411575807853E-6"/>
    <n v="1.6569825089422046E-3"/>
    <n v="1.6657778864368582E-3"/>
    <n v="8.7953774946536185E-6"/>
    <n v="6.6580000000000004"/>
    <n v="1.0032011835641465E-3"/>
    <n v="1.0076962204590904E-3"/>
    <n v="4.4950368949438907E-6"/>
    <n v="1.6490567331146784E-3"/>
    <n v="1.657810040044335E-3"/>
    <n v="8.7533069296566197E-6"/>
    <n v="421"/>
    <n v="6.3434619747747931E-2"/>
    <n v="6.3718850828068038E-2"/>
    <n v="2.8423108032010758E-4"/>
    <n v="0.10427348823089209"/>
    <n v="0.10482697910163187"/>
    <n v="5.5349087073977565E-4"/>
    <n v="2803.018"/>
    <n v="0.42234769828050567"/>
    <n v="0.42424010881327701"/>
    <n v="1.8924105327713381E-3"/>
    <n v="0.69425288464127954"/>
    <n v="0.69793802685866502"/>
    <n v="3.6851422173854731E-3"/>
    <n v="7.26"/>
    <n v="1.0939081695217339E-3"/>
    <n v="1.0988096366075391E-3"/>
    <n v="4.9014670858052271E-6"/>
    <n v="1.7981603908700156E-3"/>
    <n v="1.8077051503036755E-3"/>
    <n v="9.5447594336598406E-6"/>
    <n v="0.57999999999999996"/>
    <n v="8.7392112716612336E-5"/>
    <n v="8.7783689976910834E-5"/>
    <n v="3.9157726029849852E-7"/>
    <n v="1.4365468687391308E-4"/>
    <n v="1.4441721586448095E-4"/>
    <n v="7.6252899056786553E-7"/>
    <n v="98.25"/>
    <n v="1.4803922542081314E-2"/>
    <n v="1.4870254379709465E-2"/>
    <n v="6.6331837628150203E-5"/>
    <n v="2.4334608595451657E-2"/>
    <n v="2.4463778377043541E-2"/>
    <n v="1.2916978159188339E-4"/>
  </r>
  <r>
    <x v="0"/>
    <x v="0"/>
    <x v="0"/>
    <x v="0"/>
    <x v="1"/>
    <x v="2"/>
    <x v="1"/>
    <s v="BB-"/>
    <s v="B+"/>
    <n v="-1"/>
    <n v="0"/>
    <x v="125"/>
    <x v="86"/>
    <x v="125"/>
    <n v="5"/>
    <d v="2020-03-10T00:00:00"/>
    <n v="1.3616438356164384"/>
    <n v="1.6384000000000001"/>
    <n v="0"/>
    <n v="1"/>
    <n v="2014255"/>
    <n v="1225369"/>
    <n v="2005270"/>
    <n v="1218899"/>
    <n v="0"/>
    <n v="0"/>
    <n v="500"/>
    <n v="500"/>
    <n v="451.07299999999998"/>
    <n v="2.2394036504811952E-2"/>
    <n v="2.2494377315772938E-2"/>
    <n v="1.0034081096098671E-4"/>
    <n v="0"/>
    <n v="0"/>
    <n v="0"/>
    <x v="0"/>
    <x v="0"/>
    <x v="0"/>
    <s v="B+"/>
    <x v="4"/>
    <s v="CHINA"/>
    <s v="CN"/>
    <s v="INDUSTRIALS"/>
    <x v="5"/>
    <s v="SPECIALTY RETAIL"/>
    <s v="SENR"/>
    <n v="1.23"/>
    <n v="2.7544664900918704E-4"/>
    <n v="2.7668084098400711E-4"/>
    <n v="1.2341919748200692E-6"/>
    <n v="0"/>
    <n v="0"/>
    <n v="0"/>
    <n v="1.232"/>
    <n v="2.7589452973928325E-4"/>
    <n v="2.771307285303226E-4"/>
    <n v="1.2361987910393477E-6"/>
    <n v="0"/>
    <n v="0"/>
    <n v="0"/>
    <n v="1104"/>
    <n v="0.24723016301312395"/>
    <n v="0.24833792556613324"/>
    <n v="1.1077625530092894E-3"/>
    <n v="0"/>
    <n v="0"/>
    <n v="0"/>
    <n v="1360.1279999999999"/>
    <n v="0.3045875608321687"/>
    <n v="0.3059523242974761"/>
    <n v="1.3647634653073948E-3"/>
    <n v="0"/>
    <n v="0"/>
    <n v="0"/>
    <n v="13.71"/>
    <n v="3.0702224048097188E-3"/>
    <n v="3.0839791299924701E-3"/>
    <n v="1.3756725182751273E-5"/>
    <n v="0"/>
    <n v="0"/>
    <n v="0"/>
    <n v="0.02"/>
    <n v="4.4788073009623904E-6"/>
    <n v="4.4988754631545876E-6"/>
    <n v="2.0068162192197225E-8"/>
    <n v="0"/>
    <n v="0"/>
    <n v="0"/>
    <n v="89.51"/>
    <n v="2.0044902075457179E-2"/>
    <n v="2.0134717135348357E-2"/>
    <n v="8.9815059891178856E-5"/>
    <n v="0"/>
    <n v="0"/>
    <n v="0"/>
  </r>
  <r>
    <x v="0"/>
    <x v="1"/>
    <x v="0"/>
    <x v="0"/>
    <x v="1"/>
    <x v="2"/>
    <x v="1"/>
    <s v="B-"/>
    <s v="B"/>
    <n v="1"/>
    <n v="0"/>
    <x v="126"/>
    <x v="87"/>
    <x v="126"/>
    <n v="9"/>
    <d v="2021-09-30T00:00:00"/>
    <n v="2.9205479452054797"/>
    <n v="2.1013999999999999"/>
    <n v="0"/>
    <n v="1"/>
    <n v="2014255"/>
    <n v="1225369"/>
    <n v="2005270"/>
    <n v="1218899"/>
    <n v="0"/>
    <n v="0"/>
    <n v="300"/>
    <n v="300"/>
    <n v="287.32499999999999"/>
    <n v="1.4264579211668829E-2"/>
    <n v="1.432849441721065E-2"/>
    <n v="6.3915205541820869E-5"/>
    <n v="2.3448038917256758E-2"/>
    <n v="2.3572502725820597E-2"/>
    <n v="1.2446380856383915E-4"/>
    <x v="0"/>
    <x v="1"/>
    <x v="0"/>
    <s v="B"/>
    <x v="5"/>
    <s v="UNITED STATES"/>
    <s v="US"/>
    <s v="INDUSTRIALS"/>
    <x v="3"/>
    <s v="ENERGY - EXPLORATION &amp; PRODUCTION"/>
    <s v="SENR"/>
    <n v="2.4700000000000002"/>
    <n v="3.5233510652822012E-4"/>
    <n v="3.5391381210510308E-4"/>
    <n v="1.5787055768829621E-6"/>
    <n v="5.7916656125624189E-4"/>
    <n v="5.8224081732776876E-4"/>
    <n v="3.0742560715268756E-6"/>
    <n v="2.4620000000000002"/>
    <n v="3.5119394019128661E-4"/>
    <n v="3.5276753255172622E-4"/>
    <n v="1.57359236043961E-6"/>
    <n v="5.7729071814286142E-4"/>
    <n v="5.8035501710970315E-4"/>
    <n v="3.0642989668417308E-6"/>
    <n v="820"/>
    <n v="0.11696954953568441"/>
    <n v="0.11749365422112733"/>
    <n v="5.241046854429221E-4"/>
    <n v="0.1922739191215054"/>
    <n v="0.19329452235172889"/>
    <n v="1.020603230223488E-3"/>
    <n v="2018.8400000000001"/>
    <n v="0.28797903095685501"/>
    <n v="0.28926937669241548"/>
    <n v="1.2903457355604719E-3"/>
    <n v="0.47337838887714634"/>
    <n v="0.4758911140299566"/>
    <n v="2.5127251528102579E-3"/>
    <n v="11.05"/>
    <n v="1.5762360028894057E-3"/>
    <n v="1.5832986331017769E-3"/>
    <n v="7.0626302123711748E-6"/>
    <n v="2.5910083003568719E-3"/>
    <n v="2.6047615512031761E-3"/>
    <n v="1.3753250846304261E-5"/>
    <n v="0.08"/>
    <n v="1.1411663369335064E-5"/>
    <n v="1.1462795533768519E-5"/>
    <n v="5.1132164433455158E-8"/>
    <n v="1.8758431133805406E-5"/>
    <n v="1.8858002180656478E-5"/>
    <n v="9.9571046851071673E-8"/>
    <n v="95"/>
    <n v="1.3551350251085389E-2"/>
    <n v="1.3612069696350117E-2"/>
    <n v="6.0719445264728611E-5"/>
    <n v="2.2275636971393918E-2"/>
    <n v="2.2393877589529567E-2"/>
    <n v="1.1824061813564893E-4"/>
  </r>
  <r>
    <x v="0"/>
    <x v="1"/>
    <x v="0"/>
    <x v="0"/>
    <x v="1"/>
    <x v="2"/>
    <x v="1"/>
    <s v="B"/>
    <s v="B+"/>
    <n v="1"/>
    <n v="0"/>
    <x v="127"/>
    <x v="88"/>
    <x v="127"/>
    <n v="8"/>
    <d v="2024-11-01T00:00:00"/>
    <n v="6.0109589041095894"/>
    <n v="0.98899999999999999"/>
    <n v="0"/>
    <n v="1"/>
    <n v="2014255"/>
    <n v="1225369"/>
    <n v="2005270"/>
    <n v="1218899"/>
    <n v="0"/>
    <n v="0"/>
    <n v="475"/>
    <n v="475"/>
    <n v="491.625"/>
    <n v="2.4407287061469378E-2"/>
    <n v="2.4516648630857691E-2"/>
    <n v="1.0936156938831307E-4"/>
    <n v="4.0120567763669561E-2"/>
    <n v="4.0333530505808929E-2"/>
    <n v="2.1296274213936789E-4"/>
    <x v="0"/>
    <x v="1"/>
    <x v="0"/>
    <s v="B+"/>
    <x v="5"/>
    <s v="UNITED STATES"/>
    <s v="US"/>
    <s v="INDUSTRIALS"/>
    <x v="1"/>
    <s v="METALS/MINING EXCLUDING STEEL"/>
    <s v="SECR"/>
    <n v="3.85"/>
    <n v="9.3968055186657103E-4"/>
    <n v="9.4389097228802111E-4"/>
    <n v="4.2104204214500835E-6"/>
    <n v="1.5446418589012783E-3"/>
    <n v="1.5528409244736439E-3"/>
    <n v="8.1990655723656464E-6"/>
    <n v="3.4740000000000002"/>
    <n v="8.4790915251544622E-4"/>
    <n v="8.5170837343599628E-4"/>
    <n v="3.799220920550051E-6"/>
    <n v="1.3937885241098807E-3"/>
    <n v="1.4011868497718024E-3"/>
    <n v="7.3983256619217317E-6"/>
    <n v="389"/>
    <n v="9.4944346669115873E-2"/>
    <n v="9.536976317403642E-2"/>
    <n v="4.2541650492054772E-4"/>
    <n v="0.1560690086006746"/>
    <n v="0.15689743366759673"/>
    <n v="8.2842506692212825E-4"/>
    <n v="1351.386"/>
    <n v="0.32983666032850856"/>
    <n v="0.33131455726660253"/>
    <n v="1.4778969380939699E-3"/>
    <n v="0.54218373587874358"/>
    <n v="0.54506168456123105"/>
    <n v="2.8779486824874745E-3"/>
    <n v="6.98"/>
    <n v="1.7036286368905626E-3"/>
    <n v="1.7112620744338669E-3"/>
    <n v="7.6334375433042678E-6"/>
    <n v="2.8004156299041359E-3"/>
    <n v="2.8152804293054634E-3"/>
    <n v="1.4864799401327535E-5"/>
    <n v="-0.32"/>
    <n v="-7.8103318596702006E-5"/>
    <n v="-7.8453275618744613E-5"/>
    <n v="-3.499570220426068E-7"/>
    <n v="-1.2838581684374261E-4"/>
    <n v="-1.2906729761858859E-4"/>
    <n v="-6.8148077484597594E-7"/>
    <n v="103.5"/>
    <n v="2.5261542108620805E-2"/>
    <n v="2.537473133293771E-2"/>
    <n v="1.1318922431690498E-4"/>
    <n v="4.1524787635397999E-2"/>
    <n v="4.1745204073512246E-2"/>
    <n v="2.2041643811424733E-4"/>
  </r>
  <r>
    <x v="0"/>
    <x v="0"/>
    <x v="0"/>
    <x v="0"/>
    <x v="1"/>
    <x v="2"/>
    <x v="2"/>
    <n v="385"/>
    <n v="368"/>
    <n v="0"/>
    <n v="-17"/>
    <x v="128"/>
    <x v="89"/>
    <x v="128"/>
    <n v="7"/>
    <d v="2021-07-14T00:00:00"/>
    <n v="2.7068493150684931"/>
    <n v="2.2932000000000001"/>
    <n v="0"/>
    <n v="1"/>
    <n v="2014255"/>
    <n v="1225369"/>
    <n v="2005270"/>
    <n v="1218899"/>
    <n v="0"/>
    <n v="0"/>
    <n v="368"/>
    <n v="368"/>
    <n v="382.72800000000001"/>
    <n v="1.9000970582175543E-2"/>
    <n v="1.9086108105142951E-2"/>
    <n v="8.513752296740798E-5"/>
    <n v="0"/>
    <n v="0"/>
    <n v="0"/>
    <x v="0"/>
    <x v="0"/>
    <x v="2"/>
    <s v="BB-"/>
    <x v="4"/>
    <s v="INDIA"/>
    <s v="IN"/>
    <s v="INDUSTRIALS"/>
    <x v="10"/>
    <s v="SOFTWARE/SERVICES"/>
    <s v="SECR"/>
    <n v="2.35"/>
    <n v="4.4652280868112524E-4"/>
    <n v="4.4852354047085935E-4"/>
    <n v="2.0007317897341101E-6"/>
    <n v="0"/>
    <n v="0"/>
    <n v="0"/>
    <n v="2.3170000000000002"/>
    <n v="4.4025248838900732E-4"/>
    <n v="4.422251247961622E-4"/>
    <n v="1.9726364071548808E-6"/>
    <n v="0"/>
    <n v="0"/>
    <n v="0"/>
    <n v="336"/>
    <n v="6.3843261156109818E-2"/>
    <n v="6.4129323233280314E-2"/>
    <n v="2.8606207717049581E-4"/>
    <n v="0"/>
    <n v="0"/>
    <n v="0"/>
    <n v="778.51200000000006"/>
    <n v="0.14792483609870646"/>
    <n v="0.1485876419315105"/>
    <n v="6.6280583280403649E-4"/>
    <n v="0"/>
    <n v="0"/>
    <n v="0"/>
    <n v="6.2"/>
    <n v="1.1780601760948836E-3"/>
    <n v="1.1833387025188629E-3"/>
    <n v="5.2785264239793312E-6"/>
    <n v="0"/>
    <n v="0"/>
    <n v="0"/>
    <n v="0"/>
    <n v="0"/>
    <n v="0"/>
    <n v="0"/>
    <n v="0"/>
    <n v="0"/>
    <n v="0"/>
    <n v="101.95"/>
    <n v="1.9371489508527965E-2"/>
    <n v="1.9458287213193239E-2"/>
    <n v="8.6797704665273617E-5"/>
    <n v="0"/>
    <n v="0"/>
    <n v="0"/>
  </r>
  <r>
    <x v="0"/>
    <x v="1"/>
    <x v="0"/>
    <x v="0"/>
    <x v="1"/>
    <x v="2"/>
    <x v="2"/>
    <n v="350"/>
    <n v="262"/>
    <n v="0"/>
    <n v="-88"/>
    <x v="129"/>
    <x v="90"/>
    <x v="129"/>
    <n v="5.625"/>
    <d v="2023-04-15T00:00:00"/>
    <n v="4.4602739726027396"/>
    <n v="2.3983572895277208"/>
    <n v="0"/>
    <n v="1"/>
    <n v="2014255"/>
    <n v="1225369"/>
    <n v="2005270"/>
    <n v="1218899"/>
    <n v="0"/>
    <n v="0"/>
    <n v="262"/>
    <n v="262"/>
    <n v="262.98511999999999"/>
    <n v="1.3056197949117663E-2"/>
    <n v="1.3114698768744359E-2"/>
    <n v="5.8500819626695899E-5"/>
    <n v="2.1461708269100981E-2"/>
    <n v="2.1575628497521124E-2"/>
    <n v="1.139202284201439E-4"/>
    <x v="0"/>
    <x v="1"/>
    <x v="0"/>
    <s v="B+"/>
    <x v="5"/>
    <s v="UNITED STATES"/>
    <s v="US"/>
    <s v="INDUSTRIALS"/>
    <x v="7"/>
    <s v="RECREATION &amp; TRAVEL"/>
    <s v="SENR"/>
    <n v="3.0266371251546627"/>
    <n v="3.9516373426167688E-4"/>
    <n v="3.9693434178701822E-4"/>
    <n v="1.7706075253413455E-6"/>
    <n v="6.4956803016499843E-4"/>
    <n v="6.5301598209142344E-4"/>
    <n v="3.4479519264250108E-6"/>
    <n v="2.8512504275089419"/>
    <n v="3.7226489984063107E-4"/>
    <n v="3.7393290471033345E-4"/>
    <n v="1.6680048697023772E-6"/>
    <n v="6.1192704877346363E-4"/>
    <n v="6.1517519977331207E-4"/>
    <n v="3.2481509998484419E-6"/>
    <n v="238.54982858945834"/>
    <n v="3.1145537827920559E-2"/>
    <n v="3.1285091432863468E-2"/>
    <n v="1.3955360494290886E-4"/>
    <n v="5.119686828831E-2"/>
    <n v="5.1468624797934966E-2"/>
    <n v="2.7175650962496523E-4"/>
    <n v="680.16530074787795"/>
    <n v="8.8803728046854422E-2"/>
    <n v="8.9201630322608319E-2"/>
    <n v="3.9790227575389747E-4"/>
    <n v="0.14597509259416289"/>
    <n v="0.14674993845840942"/>
    <n v="7.7484586424653168E-4"/>
    <n v="5.3880622999999996"/>
    <n v="7.0347607950978198E-4"/>
    <n v="7.0662814011727894E-4"/>
    <n v="3.1520606074969667E-6"/>
    <n v="1.1563702121834124E-3"/>
    <n v="1.162508305062992E-3"/>
    <n v="6.1380928795796118E-6"/>
    <n v="-0.56366820128094042"/>
    <n v="-7.3593636135470565E-5"/>
    <n v="-7.3923386653194966E-5"/>
    <n v="-3.2975051772440097E-7"/>
    <n v="-1.2097282496460435E-4"/>
    <n v="-1.216149570670353E-4"/>
    <n v="-6.4213210243094828E-7"/>
    <n v="100.376"/>
    <n v="1.3105289253406345E-2"/>
    <n v="1.3164010036114839E-2"/>
    <n v="5.8720782708493457E-5"/>
    <n v="2.1542404292192802E-2"/>
    <n v="2.1656752860671803E-2"/>
    <n v="1.1434856847900021E-4"/>
  </r>
  <r>
    <x v="0"/>
    <x v="1"/>
    <x v="0"/>
    <x v="0"/>
    <x v="1"/>
    <x v="2"/>
    <x v="1"/>
    <s v="BB-"/>
    <s v="B+"/>
    <n v="-1"/>
    <n v="0"/>
    <x v="129"/>
    <x v="90"/>
    <x v="129"/>
    <n v="5.625"/>
    <d v="2023-04-15T00:00:00"/>
    <n v="4.4602739726027396"/>
    <n v="2.3983572895277208"/>
    <n v="0"/>
    <n v="1"/>
    <n v="2014255"/>
    <n v="1225369"/>
    <n v="2005270"/>
    <n v="1218899"/>
    <n v="0"/>
    <n v="0"/>
    <n v="262"/>
    <n v="262"/>
    <n v="262.98511999999999"/>
    <n v="1.3056197949117663E-2"/>
    <n v="1.3114698768744359E-2"/>
    <n v="5.8500819626695899E-5"/>
    <n v="2.1461708269100981E-2"/>
    <n v="2.1575628497521124E-2"/>
    <n v="1.139202284201439E-4"/>
    <x v="0"/>
    <x v="1"/>
    <x v="0"/>
    <s v="B+"/>
    <x v="5"/>
    <s v="UNITED STATES"/>
    <s v="US"/>
    <s v="INDUSTRIALS"/>
    <x v="7"/>
    <s v="RECREATION &amp; TRAVEL"/>
    <s v="SENR"/>
    <n v="3.0266371251546627"/>
    <n v="3.9516373426167688E-4"/>
    <n v="3.9693434178701822E-4"/>
    <n v="1.7706075253413455E-6"/>
    <n v="6.4956803016499843E-4"/>
    <n v="6.5301598209142344E-4"/>
    <n v="3.4479519264250108E-6"/>
    <n v="2.8512504275089419"/>
    <n v="3.7226489984063107E-4"/>
    <n v="3.7393290471033345E-4"/>
    <n v="1.6680048697023772E-6"/>
    <n v="6.1192704877346363E-4"/>
    <n v="6.1517519977331207E-4"/>
    <n v="3.2481509998484419E-6"/>
    <n v="238.54982858945834"/>
    <n v="3.1145537827920559E-2"/>
    <n v="3.1285091432863468E-2"/>
    <n v="1.3955360494290886E-4"/>
    <n v="5.119686828831E-2"/>
    <n v="5.1468624797934966E-2"/>
    <n v="2.7175650962496523E-4"/>
    <n v="680.16530074787795"/>
    <n v="8.8803728046854422E-2"/>
    <n v="8.9201630322608319E-2"/>
    <n v="3.9790227575389747E-4"/>
    <n v="0.14597509259416289"/>
    <n v="0.14674993845840942"/>
    <n v="7.7484586424653168E-4"/>
    <n v="5.3880622999999996"/>
    <n v="7.0347607950978198E-4"/>
    <n v="7.0662814011727894E-4"/>
    <n v="3.1520606074969667E-6"/>
    <n v="1.1563702121834124E-3"/>
    <n v="1.162508305062992E-3"/>
    <n v="6.1380928795796118E-6"/>
    <n v="-0.56366820128094042"/>
    <n v="-7.3593636135470565E-5"/>
    <n v="-7.3923386653194966E-5"/>
    <n v="-3.2975051772440097E-7"/>
    <n v="-1.2097282496460435E-4"/>
    <n v="-1.216149570670353E-4"/>
    <n v="-6.4213210243094828E-7"/>
    <n v="100.376"/>
    <n v="1.3105289253406345E-2"/>
    <n v="1.3164010036114839E-2"/>
    <n v="5.8720782708493457E-5"/>
    <n v="2.1542404292192802E-2"/>
    <n v="2.1656752860671803E-2"/>
    <n v="1.1434856847900021E-4"/>
  </r>
  <r>
    <x v="0"/>
    <x v="0"/>
    <x v="0"/>
    <x v="0"/>
    <x v="1"/>
    <x v="2"/>
    <x v="2"/>
    <n v="500"/>
    <n v="469"/>
    <n v="0"/>
    <n v="-31"/>
    <x v="130"/>
    <x v="91"/>
    <x v="130"/>
    <n v="7.5"/>
    <d v="2022-05-04T00:00:00"/>
    <n v="3.5123287671232877"/>
    <n v="1.4877"/>
    <n v="0"/>
    <n v="1"/>
    <n v="2014255"/>
    <n v="1225369"/>
    <n v="2005270"/>
    <n v="1218899"/>
    <n v="0"/>
    <n v="0"/>
    <n v="469"/>
    <n v="469"/>
    <n v="415.39699999999999"/>
    <n v="2.0622860561348984E-2"/>
    <n v="2.0715265275997746E-2"/>
    <n v="9.2404714648761099E-5"/>
    <n v="0"/>
    <n v="0"/>
    <n v="0"/>
    <x v="0"/>
    <x v="0"/>
    <x v="0"/>
    <s v="B"/>
    <x v="2"/>
    <s v="RUSSIA"/>
    <s v="RU"/>
    <s v="INDUSTRIALS"/>
    <x v="1"/>
    <s v="METALS/MINING EXCLUDING STEEL"/>
    <s v="SENR"/>
    <n v="2.93"/>
    <n v="6.0424981444752522E-4"/>
    <n v="6.0695727258673398E-4"/>
    <n v="2.7074581392087663E-6"/>
    <n v="0"/>
    <n v="0"/>
    <n v="0"/>
    <n v="2.923"/>
    <n v="6.028062142082308E-4"/>
    <n v="6.055072040174141E-4"/>
    <n v="2.7009898091833037E-6"/>
    <n v="0"/>
    <n v="0"/>
    <n v="0"/>
    <n v="464"/>
    <n v="9.5690073004659287E-2"/>
    <n v="9.611883088062953E-2"/>
    <n v="4.2875787597024262E-4"/>
    <n v="0"/>
    <n v="0"/>
    <n v="0"/>
    <n v="1356.2719999999999"/>
    <n v="0.27970208339261909"/>
    <n v="0.28095534266408012"/>
    <n v="1.2532592714610269E-3"/>
    <n v="0"/>
    <n v="0"/>
    <n v="0"/>
    <n v="7.52"/>
    <n v="1.5508391142134434E-3"/>
    <n v="1.5577879487550302E-3"/>
    <n v="6.9488345415867712E-6"/>
    <n v="0"/>
    <n v="0"/>
    <n v="0"/>
    <n v="0.11"/>
    <n v="2.2685146617483881E-5"/>
    <n v="2.278679180359752E-5"/>
    <n v="1.0164518611363902E-7"/>
    <n v="0"/>
    <n v="0"/>
    <n v="0"/>
    <n v="99.95"/>
    <n v="2.061254913106831E-2"/>
    <n v="2.0704907643359746E-2"/>
    <n v="9.2358512291435685E-5"/>
    <n v="0"/>
    <n v="0"/>
    <n v="0"/>
  </r>
  <r>
    <x v="0"/>
    <x v="0"/>
    <x v="0"/>
    <x v="0"/>
    <x v="1"/>
    <x v="2"/>
    <x v="1"/>
    <s v="B+"/>
    <s v="B"/>
    <n v="-1"/>
    <n v="0"/>
    <x v="131"/>
    <x v="92"/>
    <x v="131"/>
    <n v="5.75"/>
    <d v="2024-07-17T00:00:00"/>
    <n v="5.7178082191780826"/>
    <n v="4.2849000000000004"/>
    <n v="0"/>
    <n v="1"/>
    <n v="2014255"/>
    <n v="1225369"/>
    <n v="2005270"/>
    <n v="1218899"/>
    <n v="0"/>
    <n v="0"/>
    <n v="667"/>
    <n v="667"/>
    <n v="563.73599999999999"/>
    <n v="2.7987320374034071E-2"/>
    <n v="2.811272297496098E-2"/>
    <n v="1.2540260092690908E-4"/>
    <n v="0"/>
    <n v="0"/>
    <n v="0"/>
    <x v="0"/>
    <x v="0"/>
    <x v="0"/>
    <s v="B"/>
    <x v="1"/>
    <s v="BRAZIL"/>
    <s v="BR"/>
    <s v="INDUSTRIALS"/>
    <x v="1"/>
    <s v="BUILDING MATERIALS"/>
    <s v="SENR"/>
    <n v="4.55"/>
    <n v="1.2734230770185503E-3"/>
    <n v="1.2791288953607244E-3"/>
    <n v="5.7058183421741359E-6"/>
    <n v="0"/>
    <n v="0"/>
    <n v="0"/>
    <n v="4.54"/>
    <n v="1.2706243449811469E-3"/>
    <n v="1.2763176230632285E-3"/>
    <n v="5.6932780820816414E-6"/>
    <n v="0"/>
    <n v="0"/>
    <n v="0"/>
    <n v="676"/>
    <n v="0.18919428572847033"/>
    <n v="0.19004200731073623"/>
    <n v="8.4772158226589789E-4"/>
    <n v="0"/>
    <n v="0"/>
    <n v="0"/>
    <n v="3069.04"/>
    <n v="0.85894205720725525"/>
    <n v="0.86279071319074241"/>
    <n v="3.8486559834871592E-3"/>
    <n v="0"/>
    <n v="0"/>
    <n v="0"/>
    <n v="9.7200000000000006"/>
    <n v="2.7203675403561119E-3"/>
    <n v="2.7325566731662074E-3"/>
    <n v="1.218913281009551E-5"/>
    <n v="0"/>
    <n v="0"/>
    <n v="0"/>
    <n v="0.26"/>
    <n v="7.2767032972488593E-5"/>
    <n v="7.3093079734898547E-5"/>
    <n v="3.2604676240995372E-7"/>
    <n v="0"/>
    <n v="0"/>
    <n v="0"/>
    <n v="82.88"/>
    <n v="2.3195891125999436E-2"/>
    <n v="2.3299824801647658E-2"/>
    <n v="1.039336756482219E-4"/>
    <n v="0"/>
    <n v="0"/>
    <n v="0"/>
  </r>
  <r>
    <x v="0"/>
    <x v="0"/>
    <x v="0"/>
    <x v="0"/>
    <x v="1"/>
    <x v="2"/>
    <x v="1"/>
    <s v="B+"/>
    <s v="B"/>
    <n v="-1"/>
    <n v="0"/>
    <x v="132"/>
    <x v="93"/>
    <x v="132"/>
    <n v="6.75"/>
    <d v="2021-09-15T00:00:00"/>
    <n v="2.8794520547945206"/>
    <n v="2.0985999999999998"/>
    <n v="0"/>
    <n v="1"/>
    <n v="2014255"/>
    <n v="1225369"/>
    <n v="2005270"/>
    <n v="1218899"/>
    <n v="0"/>
    <n v="0"/>
    <n v="250"/>
    <n v="284.3"/>
    <n v="244.625"/>
    <n v="1.2144688731069303E-2"/>
    <n v="1.2199105357383295E-2"/>
    <n v="5.4416626313991828E-5"/>
    <n v="0"/>
    <n v="0"/>
    <n v="0"/>
    <x v="1"/>
    <x v="1"/>
    <x v="0"/>
    <s v="B"/>
    <x v="2"/>
    <s v="GREECE"/>
    <s v="GR"/>
    <s v="INDUSTRIALS"/>
    <x v="7"/>
    <s v="GAMING"/>
    <s v="SENR"/>
    <n v="2.4500000000000002"/>
    <n v="2.9754487391119797E-4"/>
    <n v="2.9887808125589072E-4"/>
    <n v="1.3332073446927482E-6"/>
    <n v="0"/>
    <n v="0"/>
    <n v="0"/>
    <n v="2.4510000000000001"/>
    <n v="2.9766632079850861E-4"/>
    <n v="2.9900007230946457E-4"/>
    <n v="1.3337515109559592E-6"/>
    <n v="0"/>
    <n v="0"/>
    <n v="0"/>
    <n v="1369"/>
    <n v="0.16626078872833877"/>
    <n v="0.16700575234257731"/>
    <n v="7.449636142385363E-4"/>
    <n v="0"/>
    <n v="0"/>
    <n v="0"/>
    <n v="3355.4189999999999"/>
    <n v="0.40750519317315831"/>
    <n v="0.40933109899165693"/>
    <n v="1.8259058184986188E-3"/>
    <n v="0"/>
    <n v="0"/>
    <n v="0"/>
    <n v="13.16"/>
    <n v="1.5982410370087203E-3"/>
    <n v="1.6054022650316415E-3"/>
    <n v="7.1612280229211775E-6"/>
    <n v="0"/>
    <n v="0"/>
    <n v="0"/>
    <n v="0.09"/>
    <n v="1.0930219857962372E-5"/>
    <n v="1.0979194821644964E-5"/>
    <n v="4.8974963682592298E-8"/>
    <n v="0"/>
    <n v="0"/>
    <n v="0"/>
    <n v="85.05"/>
    <n v="1.0329057765774443E-2"/>
    <n v="1.0375339106454492E-2"/>
    <n v="4.6281340680048855E-5"/>
    <n v="0"/>
    <n v="0"/>
    <n v="0"/>
  </r>
  <r>
    <x v="0"/>
    <x v="0"/>
    <x v="0"/>
    <x v="0"/>
    <x v="1"/>
    <x v="2"/>
    <x v="1"/>
    <s v="B+"/>
    <s v="B"/>
    <n v="-1"/>
    <n v="0"/>
    <x v="133"/>
    <x v="93"/>
    <x v="133"/>
    <n v="5.25"/>
    <d v="2024-09-15T00:00:00"/>
    <n v="5.882191780821918"/>
    <n v="1.1068"/>
    <n v="0"/>
    <n v="1"/>
    <n v="2014255"/>
    <n v="1225369"/>
    <n v="2005270"/>
    <n v="1218899"/>
    <n v="0"/>
    <n v="0"/>
    <n v="495"/>
    <n v="562.91399999999999"/>
    <n v="439.22899999999998"/>
    <n v="2.1806027538717788E-2"/>
    <n v="2.1903733661801154E-2"/>
    <n v="9.7706123083365903E-5"/>
    <n v="0"/>
    <n v="0"/>
    <n v="0"/>
    <x v="1"/>
    <x v="1"/>
    <x v="0"/>
    <s v="B"/>
    <x v="2"/>
    <s v="GREECE"/>
    <s v="GR"/>
    <s v="INDUSTRIALS"/>
    <x v="7"/>
    <s v="GAMING"/>
    <s v="SENR"/>
    <n v="4.74"/>
    <n v="1.0336057053352233E-3"/>
    <n v="1.0382369755693747E-3"/>
    <n v="4.6312702341514116E-6"/>
    <n v="0"/>
    <n v="0"/>
    <n v="0"/>
    <n v="4.7089999999999996"/>
    <n v="1.0268458367982205E-3"/>
    <n v="1.0314468181342163E-3"/>
    <n v="4.6009813359957578E-6"/>
    <n v="0"/>
    <n v="0"/>
    <n v="0"/>
    <n v="1066"/>
    <n v="0.23245225356273164"/>
    <n v="0.23349380083480029"/>
    <n v="1.0415472720686492E-3"/>
    <n v="0"/>
    <n v="0"/>
    <n v="0"/>
    <n v="5019.7939999999999"/>
    <n v="1.0946176620269032"/>
    <n v="1.0995223081310745"/>
    <n v="4.9046461041712952E-3"/>
    <n v="0"/>
    <n v="0"/>
    <n v="0"/>
    <n v="10.53"/>
    <n v="2.296174699826983E-3"/>
    <n v="2.3064631545876612E-3"/>
    <n v="1.0288454760678124E-5"/>
    <n v="0"/>
    <n v="0"/>
    <n v="0"/>
    <n v="0.28999999999999998"/>
    <n v="6.3237479862281588E-5"/>
    <n v="6.3520827619223345E-5"/>
    <n v="2.8334775694175698E-7"/>
    <n v="0"/>
    <n v="0"/>
    <n v="0"/>
    <n v="77.3"/>
    <n v="1.6856059287428851E-2"/>
    <n v="1.693158612057229E-2"/>
    <n v="7.5526833143439026E-5"/>
    <n v="0"/>
    <n v="0"/>
    <n v="0"/>
  </r>
  <r>
    <x v="0"/>
    <x v="0"/>
    <x v="0"/>
    <x v="0"/>
    <x v="1"/>
    <x v="2"/>
    <x v="1"/>
    <s v="BB"/>
    <s v="BB-"/>
    <n v="-1"/>
    <n v="0"/>
    <x v="134"/>
    <x v="94"/>
    <x v="134"/>
    <n v="3.5"/>
    <d v="2020-04-24T00:00:00"/>
    <n v="1.484931506849315"/>
    <n v="5.5151000000000003"/>
    <n v="0"/>
    <n v="1"/>
    <n v="2014255"/>
    <n v="1225369"/>
    <n v="2005270"/>
    <n v="1218899"/>
    <n v="0"/>
    <n v="0"/>
    <n v="750"/>
    <n v="750"/>
    <n v="719.05499999999995"/>
    <n v="3.5698310293383904E-2"/>
    <n v="3.585826347574142E-2"/>
    <n v="1.5995318235751538E-4"/>
    <n v="0"/>
    <n v="0"/>
    <n v="0"/>
    <x v="0"/>
    <x v="0"/>
    <x v="2"/>
    <s v="BB-"/>
    <x v="2"/>
    <s v="TURKEY"/>
    <s v="TR"/>
    <s v="INDUSTRIALS"/>
    <x v="16"/>
    <s v="DIVERSIFIED CAPITAL GOODS"/>
    <s v="SENR"/>
    <n v="1.41"/>
    <n v="5.0334617513671297E-4"/>
    <n v="5.0560151500795398E-4"/>
    <n v="2.2553398712410119E-6"/>
    <n v="0"/>
    <n v="0"/>
    <n v="0"/>
    <n v="1.4059999999999999"/>
    <n v="5.0191824272497766E-4"/>
    <n v="5.0416718446892432E-4"/>
    <n v="2.248941743946656E-6"/>
    <n v="0"/>
    <n v="0"/>
    <n v="0"/>
    <n v="380"/>
    <n v="0.13565357911485884"/>
    <n v="0.13626140120781741"/>
    <n v="6.0782209295856537E-4"/>
    <n v="0"/>
    <n v="0"/>
    <n v="0"/>
    <n v="534.28"/>
    <n v="0.19072893223549151"/>
    <n v="0.19158353009819123"/>
    <n v="8.545978626997297E-4"/>
    <n v="0"/>
    <n v="0"/>
    <n v="0"/>
    <n v="6.52"/>
    <n v="2.3275298311286304E-3"/>
    <n v="2.3379587786183406E-3"/>
    <n v="1.0428947489710214E-5"/>
    <n v="0"/>
    <n v="0"/>
    <n v="0"/>
    <n v="0.03"/>
    <n v="1.070949308801517E-5"/>
    <n v="1.0757479042722425E-5"/>
    <n v="4.79859547072546E-8"/>
    <n v="0"/>
    <n v="0"/>
    <n v="0"/>
    <n v="95.81"/>
    <n v="3.4202551092091117E-2"/>
    <n v="3.4355802236107853E-2"/>
    <n v="1.5325114401673612E-4"/>
    <n v="0"/>
    <n v="0"/>
    <n v="0"/>
  </r>
  <r>
    <x v="0"/>
    <x v="0"/>
    <x v="0"/>
    <x v="0"/>
    <x v="1"/>
    <x v="2"/>
    <x v="1"/>
    <s v="BB"/>
    <s v="BB-"/>
    <n v="-1"/>
    <n v="0"/>
    <x v="135"/>
    <x v="94"/>
    <x v="135"/>
    <n v="5.25"/>
    <d v="2023-03-15T00:00:00"/>
    <n v="4.375342465753425"/>
    <n v="2.6246999999999998"/>
    <n v="0"/>
    <n v="1"/>
    <n v="2014255"/>
    <n v="1225369"/>
    <n v="2005270"/>
    <n v="1218899"/>
    <n v="0"/>
    <n v="0"/>
    <n v="750"/>
    <n v="750"/>
    <n v="705.98099999999999"/>
    <n v="3.5049236566373175E-2"/>
    <n v="3.520628144838351E-2"/>
    <n v="1.5704488201033484E-4"/>
    <n v="0"/>
    <n v="0"/>
    <n v="0"/>
    <x v="0"/>
    <x v="0"/>
    <x v="2"/>
    <s v="BB-"/>
    <x v="2"/>
    <s v="TURKEY"/>
    <s v="TR"/>
    <s v="INDUSTRIALS"/>
    <x v="16"/>
    <s v="DIVERSIFIED CAPITAL GOODS"/>
    <s v="SENR"/>
    <n v="3.79"/>
    <n v="1.3283660658655434E-3"/>
    <n v="1.334318066893735E-3"/>
    <n v="5.9520010281916783E-6"/>
    <n v="0"/>
    <n v="0"/>
    <n v="0"/>
    <n v="3.7719999999999998"/>
    <n v="1.3220572032835961E-3"/>
    <n v="1.3279809362330259E-3"/>
    <n v="5.923732949429791E-6"/>
    <n v="0"/>
    <n v="0"/>
    <n v="0"/>
    <n v="409"/>
    <n v="0.14335137755646629"/>
    <n v="0.14399369112388855"/>
    <n v="6.4231356742225354E-4"/>
    <n v="0"/>
    <n v="0"/>
    <n v="0"/>
    <n v="1542.7479999999998"/>
    <n v="0.54072139614299075"/>
    <n v="0.54314420291930754"/>
    <n v="2.4228067763167882E-3"/>
    <n v="0"/>
    <n v="0"/>
    <n v="0"/>
    <n v="7.01"/>
    <n v="2.4569514833027595E-3"/>
    <n v="2.467960329531684E-3"/>
    <n v="1.1008846228924458E-5"/>
    <n v="0"/>
    <n v="0"/>
    <n v="0"/>
    <n v="0.17"/>
    <n v="5.9583702162834402E-5"/>
    <n v="5.9850678462251967E-5"/>
    <n v="2.6697629941756506E-7"/>
    <n v="0"/>
    <n v="0"/>
    <n v="0"/>
    <n v="93.46"/>
    <n v="3.2757016494932366E-2"/>
    <n v="3.2903790641659221E-2"/>
    <n v="1.4677414672685518E-4"/>
    <n v="0"/>
    <n v="0"/>
    <n v="0"/>
  </r>
  <r>
    <x v="0"/>
    <x v="1"/>
    <x v="0"/>
    <x v="0"/>
    <x v="1"/>
    <x v="2"/>
    <x v="1"/>
    <s v="BB+"/>
    <s v="BB"/>
    <n v="-1"/>
    <n v="0"/>
    <x v="136"/>
    <x v="95"/>
    <x v="136"/>
    <n v="5.625"/>
    <d v="2023-10-15T00:00:00"/>
    <n v="4.9616438356164387"/>
    <n v="5.0355999999999996"/>
    <n v="0"/>
    <n v="1"/>
    <n v="2014255"/>
    <n v="1225369"/>
    <n v="2005270"/>
    <n v="1218899"/>
    <n v="0"/>
    <n v="0"/>
    <n v="500"/>
    <n v="500"/>
    <n v="495"/>
    <n v="2.4574842807886788E-2"/>
    <n v="2.4684955143197674E-2"/>
    <n v="1.1011233531088571E-4"/>
    <n v="4.0395995002321751E-2"/>
    <n v="4.0610419731249271E-2"/>
    <n v="2.1442472892752029E-4"/>
    <x v="0"/>
    <x v="1"/>
    <x v="2"/>
    <s v="BB"/>
    <x v="5"/>
    <s v="UNITED STATES"/>
    <s v="US"/>
    <s v="INDUSTRIALS"/>
    <x v="5"/>
    <s v="SPECIALTY RETAIL"/>
    <s v="SENR"/>
    <n v="4.26"/>
    <n v="1.0468883036159771E-3"/>
    <n v="1.0515790891002209E-3"/>
    <n v="4.69078548424374E-6"/>
    <n v="1.7208693870989064E-3"/>
    <n v="1.7300038805512189E-3"/>
    <n v="9.1344934523124831E-6"/>
    <n v="4.2480000000000002"/>
    <n v="1.0439393224790307E-3"/>
    <n v="1.0486168944830372E-3"/>
    <n v="4.6775720040064667E-6"/>
    <n v="1.7160218676986281E-3"/>
    <n v="1.7251306301834691E-3"/>
    <n v="9.1087624848409671E-6"/>
    <n v="297"/>
    <n v="7.2987283139423764E-2"/>
    <n v="7.3314316775297095E-2"/>
    <n v="3.2703363587333056E-4"/>
    <n v="0.11997610515689559"/>
    <n v="0.12061294660181034"/>
    <n v="6.3684144491474304E-4"/>
    <n v="1261.6560000000002"/>
    <n v="0.31004997877627216"/>
    <n v="0.3114392176614621"/>
    <n v="1.3892388851899362E-3"/>
    <n v="0.5096584947064926"/>
    <n v="0.51236379716449032"/>
    <n v="2.7053024579977158E-3"/>
    <n v="5.92"/>
    <n v="1.4548306942268978E-3"/>
    <n v="1.4613493444773022E-3"/>
    <n v="6.5186502504043647E-6"/>
    <n v="2.3914429041374473E-3"/>
    <n v="2.4041368480899566E-3"/>
    <n v="1.2693943952509293E-5"/>
    <n v="0.22"/>
    <n v="5.406465417735093E-5"/>
    <n v="5.430690131503488E-5"/>
    <n v="2.4224713768394965E-7"/>
    <n v="8.8871189005107853E-5"/>
    <n v="8.9342923408748391E-5"/>
    <n v="4.7173440364053779E-7"/>
    <n v="98.75"/>
    <n v="2.4267657272788203E-2"/>
    <n v="2.4376393203907703E-2"/>
    <n v="1.0873593111949964E-4"/>
    <n v="3.9891045064792727E-2"/>
    <n v="4.0102789484608652E-2"/>
    <n v="2.117444198159249E-4"/>
  </r>
  <r>
    <x v="0"/>
    <x v="1"/>
    <x v="0"/>
    <x v="0"/>
    <x v="1"/>
    <x v="2"/>
    <x v="1"/>
    <s v="BB+"/>
    <s v="BB"/>
    <n v="-1"/>
    <n v="0"/>
    <x v="137"/>
    <x v="95"/>
    <x v="137"/>
    <n v="6.875"/>
    <d v="2035-11-01T00:00:00"/>
    <n v="17.016438356164382"/>
    <n v="2.6438000000000001"/>
    <n v="0"/>
    <n v="1"/>
    <n v="2014255"/>
    <n v="1225369"/>
    <n v="2005270"/>
    <n v="1218899"/>
    <n v="0"/>
    <n v="0"/>
    <n v="999"/>
    <n v="999"/>
    <n v="839.452"/>
    <n v="4.1675557464174097E-2"/>
    <n v="4.1862292858318335E-2"/>
    <n v="1.8673539414423845E-4"/>
    <n v="6.8506058175129295E-2"/>
    <n v="6.8869693059063958E-2"/>
    <n v="3.6363488393466314E-4"/>
    <x v="0"/>
    <x v="1"/>
    <x v="2"/>
    <s v="BB"/>
    <x v="5"/>
    <s v="UNITED STATES"/>
    <s v="US"/>
    <s v="INDUSTRIALS"/>
    <x v="5"/>
    <s v="SPECIALTY RETAIL"/>
    <s v="SENR"/>
    <n v="9.27"/>
    <n v="3.8633241769289385E-3"/>
    <n v="3.8806345479661091E-3"/>
    <n v="1.7310371037170588E-5"/>
    <n v="6.3505115928344852E-3"/>
    <n v="6.384220546575229E-3"/>
    <n v="3.3708953740743848E-5"/>
    <n v="9.1809999999999992"/>
    <n v="3.8262329307858236E-3"/>
    <n v="3.8433771073222056E-3"/>
    <n v="1.7144176536382054E-5"/>
    <n v="6.2895412010586195E-3"/>
    <n v="6.3229265197526615E-3"/>
    <n v="3.3385318694042002E-5"/>
    <n v="553"/>
    <n v="0.23046583277688276"/>
    <n v="0.23149847950650038"/>
    <n v="1.0326467296176145E-3"/>
    <n v="0.37883850170846495"/>
    <n v="0.3808494026166237"/>
    <n v="2.0109009081587526E-3"/>
    <n v="5077.0929999999998"/>
    <n v="2.1159068107245607"/>
    <n v="2.12538754034918"/>
    <n v="9.4807296246193218E-3"/>
    <n v="3.478116284185417"/>
    <n v="3.4965783654232223"/>
    <n v="1.846208123780535E-2"/>
    <n v="8.69"/>
    <n v="3.621605943636729E-3"/>
    <n v="3.6378332493878628E-3"/>
    <n v="1.6227305751133781E-5"/>
    <n v="5.953176455418735E-3"/>
    <n v="5.984776326832658E-3"/>
    <n v="3.1599871413923002E-5"/>
    <n v="1.24"/>
    <n v="5.1677691255575876E-4"/>
    <n v="5.1909243144314735E-4"/>
    <n v="2.3155188873885896E-6"/>
    <n v="8.4947512137160323E-4"/>
    <n v="8.5398419393239316E-4"/>
    <n v="4.5090725607899304E-6"/>
    <n v="84"/>
    <n v="3.5007468269906243E-2"/>
    <n v="3.51643260009874E-2"/>
    <n v="1.5685773108115725E-4"/>
    <n v="5.7545088867108601E-2"/>
    <n v="5.7850542169613731E-2"/>
    <n v="3.0545330250512925E-4"/>
  </r>
  <r>
    <x v="0"/>
    <x v="1"/>
    <x v="0"/>
    <x v="0"/>
    <x v="1"/>
    <x v="2"/>
    <x v="1"/>
    <s v="BB+"/>
    <s v="BB"/>
    <n v="-1"/>
    <n v="0"/>
    <x v="138"/>
    <x v="95"/>
    <x v="138"/>
    <n v="6.75"/>
    <d v="2036-07-01T00:00:00"/>
    <n v="17.682191780821917"/>
    <n v="2.3698999999999999"/>
    <n v="0"/>
    <n v="1"/>
    <n v="2014255"/>
    <n v="1225369"/>
    <n v="2005270"/>
    <n v="1218899"/>
    <n v="0"/>
    <n v="0"/>
    <n v="700"/>
    <n v="700"/>
    <n v="582.75"/>
    <n v="2.8931292214739442E-2"/>
    <n v="2.9060924464037262E-2"/>
    <n v="1.2963224929781955E-4"/>
    <n v="4.7557103207278788E-2"/>
    <n v="4.7809539592698E-2"/>
    <n v="2.5243638541921215E-4"/>
    <x v="0"/>
    <x v="1"/>
    <x v="2"/>
    <s v="BB"/>
    <x v="5"/>
    <s v="UNITED STATES"/>
    <s v="US"/>
    <s v="INDUSTRIALS"/>
    <x v="5"/>
    <s v="SPECIALTY RETAIL"/>
    <s v="SENR"/>
    <n v="9.1300000000000008"/>
    <n v="2.6414269792057114E-3"/>
    <n v="2.6532624035666024E-3"/>
    <n v="1.1835424360891016E-5"/>
    <n v="4.3419635228245535E-3"/>
    <n v="4.3650109648133281E-3"/>
    <n v="2.3047441988774571E-5"/>
    <n v="9.0350000000000001"/>
    <n v="2.6139422516017088E-3"/>
    <n v="2.6256545253257667E-3"/>
    <n v="1.1712273724057837E-5"/>
    <n v="4.2967842747776387E-3"/>
    <n v="4.3195919022002644E-3"/>
    <n v="2.2807627422625695E-5"/>
    <n v="573"/>
    <n v="0.16577630439045701"/>
    <n v="0.16651909717893351"/>
    <n v="7.4279278847649843E-4"/>
    <n v="0.27250220137770748"/>
    <n v="0.27394866186615952"/>
    <n v="1.4464604884520393E-3"/>
    <n v="5177.0550000000003"/>
    <n v="1.497788910167779"/>
    <n v="1.5045000430116644"/>
    <n v="6.711132843885359E-3"/>
    <n v="2.4620573894475872"/>
    <n v="2.4751261599607517"/>
    <n v="1.3068770513164463E-2"/>
    <n v="8.9"/>
    <n v="2.5748850071118106E-3"/>
    <n v="2.5864222772993164E-3"/>
    <n v="1.1537270187505881E-5"/>
    <n v="4.232582185447812E-3"/>
    <n v="4.255049023750122E-3"/>
    <n v="2.2466838302310013E-5"/>
    <n v="1.25"/>
    <n v="3.6164115268424302E-4"/>
    <n v="3.632615558004658E-4"/>
    <n v="1.6204031162227769E-6"/>
    <n v="5.9446379009098487E-4"/>
    <n v="5.97619244908725E-4"/>
    <n v="3.1554548177401302E-6"/>
    <n v="81"/>
    <n v="2.343434669393895E-2"/>
    <n v="2.3539348815870182E-2"/>
    <n v="1.0500212193123235E-4"/>
    <n v="3.8521253597895821E-2"/>
    <n v="3.8725727070085383E-2"/>
    <n v="2.0447347218956191E-4"/>
  </r>
  <r>
    <x v="0"/>
    <x v="1"/>
    <x v="0"/>
    <x v="0"/>
    <x v="1"/>
    <x v="2"/>
    <x v="1"/>
    <s v="BB+"/>
    <s v="BB"/>
    <n v="-1"/>
    <n v="0"/>
    <x v="139"/>
    <x v="95"/>
    <x v="139"/>
    <n v="5.25"/>
    <d v="2028-02-01T00:00:00"/>
    <n v="9.2630136986301377"/>
    <n v="0.76439999999999997"/>
    <n v="0"/>
    <n v="1"/>
    <n v="2014255"/>
    <n v="1225369"/>
    <n v="2005270"/>
    <n v="1218899"/>
    <n v="0"/>
    <n v="0"/>
    <n v="500"/>
    <n v="500"/>
    <n v="431.56299999999999"/>
    <n v="2.1425440175151609E-2"/>
    <n v="2.1521441002957206E-2"/>
    <n v="9.6000827805597239E-5"/>
    <n v="3.5219023820579759E-2"/>
    <n v="3.5405968829246723E-2"/>
    <n v="1.8694500866696384E-4"/>
    <x v="0"/>
    <x v="1"/>
    <x v="2"/>
    <s v="BB"/>
    <x v="5"/>
    <s v="UNITED STATES"/>
    <s v="US"/>
    <s v="INDUSTRIALS"/>
    <x v="5"/>
    <s v="SPECIALTY RETAIL"/>
    <s v="SENR"/>
    <n v="6.91"/>
    <n v="1.4804979161029764E-3"/>
    <n v="1.4871315733043431E-3"/>
    <n v="6.6336572013667074E-6"/>
    <n v="2.4336345460020613E-3"/>
    <n v="2.4465524461009486E-3"/>
    <n v="1.2917900098887228E-5"/>
    <n v="6.8869999999999996"/>
    <n v="1.4755700648626912E-3"/>
    <n v="1.4821816418736627E-3"/>
    <n v="6.6115770109714551E-6"/>
    <n v="2.4255341705233277E-3"/>
    <n v="2.4384090732702218E-3"/>
    <n v="1.2874902746894124E-5"/>
    <n v="448"/>
    <n v="9.5985971984679216E-2"/>
    <n v="9.6416055693248293E-2"/>
    <n v="4.3008370856907618E-4"/>
    <n v="0.15778122671619732"/>
    <n v="0.15861874035502532"/>
    <n v="8.3751363882800245E-4"/>
    <n v="3085.3759999999997"/>
    <n v="0.66105538905848571"/>
    <n v="0.66401737555940088"/>
    <n v="2.9619865009151702E-3"/>
    <n v="1.0866393083944508"/>
    <n v="1.0924072648250593"/>
    <n v="5.7679564306085673E-3"/>
    <n v="7.53"/>
    <n v="1.6133356451889162E-3"/>
    <n v="1.6205645075226776E-3"/>
    <n v="7.2288623337614377E-6"/>
    <n v="2.6519924936896561E-3"/>
    <n v="2.6660694528422785E-3"/>
    <n v="1.4076959152622363E-5"/>
    <n v="0.6"/>
    <n v="1.2855264105090966E-4"/>
    <n v="1.2912864601774323E-4"/>
    <n v="5.7600496683357411E-7"/>
    <n v="2.1131414292347854E-4"/>
    <n v="2.1243581297548033E-4"/>
    <n v="1.1216700520017898E-6"/>
    <n v="85"/>
    <n v="1.821162414887887E-2"/>
    <n v="1.8293224852513626E-2"/>
    <n v="8.1600703634755745E-5"/>
    <n v="2.9936170247492795E-2"/>
    <n v="3.0095073504859713E-2"/>
    <n v="1.5890325736691788E-4"/>
  </r>
  <r>
    <x v="0"/>
    <x v="1"/>
    <x v="0"/>
    <x v="0"/>
    <x v="1"/>
    <x v="2"/>
    <x v="2"/>
    <n v="297"/>
    <n v="297"/>
    <n v="0"/>
    <n v="0"/>
    <x v="140"/>
    <x v="95"/>
    <x v="140"/>
    <n v="6.694"/>
    <d v="2027-01-15T00:00:00"/>
    <n v="8.2164383561643834"/>
    <n v="0.36687200547570159"/>
    <n v="0"/>
    <n v="1"/>
    <n v="2014255"/>
    <n v="1225369"/>
    <n v="2005270"/>
    <n v="1218899"/>
    <n v="0"/>
    <n v="0"/>
    <n v="297"/>
    <n v="297"/>
    <n v="278.87705999999997"/>
    <n v="1.3845171539849719E-2"/>
    <n v="1.3907207508215849E-2"/>
    <n v="6.2035968366130553E-5"/>
    <n v="2.2758618832368044E-2"/>
    <n v="2.2879423151549061E-2"/>
    <n v="1.2080431918101708E-4"/>
    <x v="0"/>
    <x v="1"/>
    <x v="2"/>
    <s v="BB"/>
    <x v="5"/>
    <s v="UNITED STATES"/>
    <s v="US"/>
    <s v="INDUSTRIALS"/>
    <x v="5"/>
    <s v="SPECIALTY RETAIL"/>
    <s v="SENR"/>
    <n v="6.0053591819764671"/>
    <n v="8.3145228032875771E-4"/>
    <n v="8.351777630511612E-4"/>
    <n v="3.7254827224034951E-6"/>
    <n v="1.3667368057406397E-3"/>
    <n v="1.3739915390148011E-3"/>
    <n v="7.2547332741613839E-6"/>
    <n v="5.958062999129111"/>
    <n v="8.2490404268174031E-4"/>
    <n v="8.2860018475911412E-4"/>
    <n v="3.6961420773738186E-6"/>
    <n v="1.3559728477641501E-3"/>
    <n v="1.3631704452066241E-3"/>
    <n v="7.1975974424739846E-6"/>
    <n v="466.7277871673661"/>
    <n v="6.4619262757466545E-2"/>
    <n v="6.4908801859869622E-2"/>
    <n v="2.8953910240307745E-4"/>
    <n v="0.10622079806616683"/>
    <n v="0.10678462539188299"/>
    <n v="5.6382732571616523E-4"/>
    <n v="2780.7935593872908"/>
    <n v="0.38500563846626318"/>
    <n v="0.38673073067909208"/>
    <n v="1.7250922128289048E-3"/>
    <n v="0.63287020669599359"/>
    <n v="0.63622952542324096"/>
    <n v="3.3593187272473735E-3"/>
    <n v="7.6656865797392877"/>
    <n v="1.0613274566721432E-3"/>
    <n v="1.0660829395737969E-3"/>
    <n v="4.7554829016537275E-6"/>
    <n v="1.7446043895668552E-3"/>
    <n v="1.7538648700500599E-3"/>
    <n v="9.2604804832047399E-6"/>
    <n v="0.46028962613999602"/>
    <n v="6.3727888319215395E-5"/>
    <n v="6.4013433446080188E-5"/>
    <n v="2.8554512686479233E-7"/>
    <n v="1.047555615381336E-4"/>
    <n v="1.0531161128725287E-4"/>
    <n v="5.5604974911926583E-7"/>
    <n v="93.897999999999996"/>
    <n v="1.3000339172488088E-2"/>
    <n v="1.3058589706064518E-2"/>
    <n v="5.8250533576430577E-5"/>
    <n v="2.1369887911216943E-2"/>
    <n v="2.1483320750841535E-2"/>
    <n v="1.1343283962459219E-4"/>
  </r>
  <r>
    <x v="0"/>
    <x v="1"/>
    <x v="0"/>
    <x v="0"/>
    <x v="1"/>
    <x v="2"/>
    <x v="1"/>
    <s v="BB+"/>
    <s v="BB"/>
    <n v="-1"/>
    <n v="0"/>
    <x v="141"/>
    <x v="95"/>
    <x v="141"/>
    <n v="7"/>
    <d v="2020-05-01T00:00:00"/>
    <n v="1.5041095890410958"/>
    <n v="8.4877000000000002"/>
    <n v="0"/>
    <n v="1"/>
    <n v="2014255"/>
    <n v="1225369"/>
    <n v="2005270"/>
    <n v="1218899"/>
    <n v="0"/>
    <n v="0"/>
    <n v="338"/>
    <n v="338"/>
    <n v="351.916"/>
    <n v="1.7471273498141992E-2"/>
    <n v="1.754955691752233E-2"/>
    <n v="7.8283419380337921E-5"/>
    <n v="2.871918581260012E-2"/>
    <n v="2.8871629232610739E-2"/>
    <n v="1.5244342001061867E-4"/>
    <x v="0"/>
    <x v="1"/>
    <x v="2"/>
    <s v="BB"/>
    <x v="5"/>
    <s v="UNITED STATES"/>
    <s v="US"/>
    <s v="INDUSTRIALS"/>
    <x v="5"/>
    <s v="SPECIALTY RETAIL"/>
    <s v="SENR"/>
    <n v="1.42"/>
    <n v="2.4809208367361626E-4"/>
    <n v="2.4920370822881704E-4"/>
    <n v="1.1116245552007797E-6"/>
    <n v="4.0781243853892167E-4"/>
    <n v="4.0997713510307246E-4"/>
    <n v="2.1646965641507893E-6"/>
    <n v="1.4179999999999999"/>
    <n v="2.4774265820365343E-4"/>
    <n v="2.4885271709046663E-4"/>
    <n v="1.110058886813199E-6"/>
    <n v="4.0723805482266966E-4"/>
    <n v="4.0939970251842024E-4"/>
    <n v="2.1616476957505844E-6"/>
    <n v="150"/>
    <n v="2.620691024721299E-2"/>
    <n v="2.6324335376283495E-2"/>
    <n v="1.1742512907050515E-4"/>
    <n v="4.3078778718900181E-2"/>
    <n v="4.3307443848916105E-2"/>
    <n v="2.2866513001592453E-4"/>
    <n v="212.7"/>
    <n v="3.7161398730548016E-2"/>
    <n v="3.732790756356999E-2"/>
    <n v="1.6650883302197356E-4"/>
    <n v="6.1085708223400453E-2"/>
    <n v="6.1409955377763038E-2"/>
    <n v="3.2424715436258494E-4"/>
    <n v="4.22"/>
    <n v="7.3728774162159204E-4"/>
    <n v="7.4059130191944222E-4"/>
    <n v="3.3035602978501817E-6"/>
    <n v="1.2119496412917249E-3"/>
    <n v="1.2183827536161732E-3"/>
    <n v="6.4331123244482698E-6"/>
    <n v="0.03"/>
    <n v="5.2413820494425975E-6"/>
    <n v="5.2648670752566987E-6"/>
    <n v="2.3485025814101219E-8"/>
    <n v="8.6157557437800358E-6"/>
    <n v="8.6614887697832211E-6"/>
    <n v="4.5733026003185259E-8"/>
    <n v="104"/>
    <n v="1.8170124438067672E-2"/>
    <n v="1.8251539194223221E-2"/>
    <n v="8.1414756155549772E-5"/>
    <n v="2.9867953245104124E-2"/>
    <n v="3.0026494401915169E-2"/>
    <n v="1.5854115681104494E-4"/>
  </r>
  <r>
    <x v="0"/>
    <x v="1"/>
    <x v="0"/>
    <x v="0"/>
    <x v="1"/>
    <x v="2"/>
    <x v="1"/>
    <s v="BB+"/>
    <s v="BB"/>
    <n v="-1"/>
    <n v="0"/>
    <x v="142"/>
    <x v="95"/>
    <x v="142"/>
    <n v="6.625"/>
    <d v="2021-04-01T00:00:00"/>
    <n v="2.4219178082191779"/>
    <n v="7.5972999999999997"/>
    <n v="0"/>
    <n v="1"/>
    <n v="2014255"/>
    <n v="1225369"/>
    <n v="2005270"/>
    <n v="1218899"/>
    <n v="0"/>
    <n v="0"/>
    <n v="780"/>
    <n v="780"/>
    <n v="814.47500000000002"/>
    <n v="4.0435545648391094E-2"/>
    <n v="4.0616724929809951E-2"/>
    <n v="1.8117928141885703E-4"/>
    <n v="6.6467733392961623E-2"/>
    <n v="6.6820548708301508E-2"/>
    <n v="3.5281531533988553E-4"/>
    <x v="0"/>
    <x v="1"/>
    <x v="2"/>
    <s v="BB"/>
    <x v="5"/>
    <s v="UNITED STATES"/>
    <s v="US"/>
    <s v="INDUSTRIALS"/>
    <x v="5"/>
    <s v="SPECIALTY RETAIL"/>
    <s v="SENR"/>
    <n v="2.21"/>
    <n v="8.9362555882944322E-4"/>
    <n v="8.9762962094879991E-4"/>
    <n v="4.0040621193566939E-6"/>
    <n v="1.4689369079844518E-3"/>
    <n v="1.4767341264534633E-3"/>
    <n v="7.7972184690114701E-6"/>
    <n v="2.2090000000000001"/>
    <n v="8.9322120337295935E-4"/>
    <n v="8.9722345369950185E-4"/>
    <n v="4.0022503265425011E-6"/>
    <n v="1.4682722306505222E-3"/>
    <n v="1.4760659209663803E-3"/>
    <n v="7.793690315858158E-6"/>
    <n v="209"/>
    <n v="8.4510290405137398E-2"/>
    <n v="8.4888955103302799E-2"/>
    <n v="3.7866469816540127E-4"/>
    <n v="0.13891756279128978"/>
    <n v="0.13965494680035015"/>
    <n v="7.3738400906037116E-4"/>
    <n v="461.68100000000004"/>
    <n v="0.1866832315049485"/>
    <n v="0.18751970182319588"/>
    <n v="8.3647031824737872E-4"/>
    <n v="0.30686889620595914"/>
    <n v="0.30849777748197349"/>
    <n v="1.628881276014349E-3"/>
    <n v="4.9000000000000004"/>
    <n v="1.9813417367711638E-3"/>
    <n v="1.9902195215606875E-3"/>
    <n v="8.8777847895237481E-6"/>
    <n v="3.2569189362551196E-3"/>
    <n v="3.274206886706774E-3"/>
    <n v="1.7287950451654391E-5"/>
    <n v="0.06"/>
    <n v="2.4261327389034658E-5"/>
    <n v="2.437003495788597E-5"/>
    <n v="1.0870756885131199E-7"/>
    <n v="3.9880640035776973E-5"/>
    <n v="4.0092329224980904E-5"/>
    <n v="2.1168918920393132E-7"/>
    <n v="103.88"/>
    <n v="4.2004444819548667E-2"/>
    <n v="4.2192653857086572E-2"/>
    <n v="1.8820903753790502E-4"/>
    <n v="6.9046681448608524E-2"/>
    <n v="6.9413185998183594E-2"/>
    <n v="3.6650454957506962E-4"/>
  </r>
  <r>
    <x v="0"/>
    <x v="1"/>
    <x v="0"/>
    <x v="0"/>
    <x v="1"/>
    <x v="2"/>
    <x v="1"/>
    <s v="BB+"/>
    <s v="BB"/>
    <n v="-1"/>
    <n v="0"/>
    <x v="143"/>
    <x v="95"/>
    <x v="143"/>
    <n v="5.625"/>
    <d v="2022-02-15T00:00:00"/>
    <n v="3.2986301369863016"/>
    <n v="6.7233000000000001"/>
    <n v="0"/>
    <n v="1"/>
    <n v="2014255"/>
    <n v="1225369"/>
    <n v="2005270"/>
    <n v="1218899"/>
    <n v="0"/>
    <n v="0"/>
    <n v="956"/>
    <n v="956"/>
    <n v="977.07600000000002"/>
    <n v="4.8508058810825844E-2"/>
    <n v="4.872540854847477E-2"/>
    <n v="2.1734973764892668E-4"/>
    <n v="7.9737287298764697E-2"/>
    <n v="8.0160538321879013E-2"/>
    <n v="4.2325102311431551E-4"/>
    <x v="0"/>
    <x v="1"/>
    <x v="2"/>
    <s v="BB"/>
    <x v="5"/>
    <s v="UNITED STATES"/>
    <s v="US"/>
    <s v="INDUSTRIALS"/>
    <x v="5"/>
    <s v="SPECIALTY RETAIL"/>
    <s v="SENR"/>
    <n v="2.94"/>
    <n v="1.4261369290382796E-3"/>
    <n v="1.4325270113251583E-3"/>
    <n v="6.3900822868786979E-6"/>
    <n v="2.344276246583682E-3"/>
    <n v="2.3567198266632428E-3"/>
    <n v="1.2443580079560777E-5"/>
    <n v="2.94"/>
    <n v="1.4261369290382796E-3"/>
    <n v="1.4325270113251583E-3"/>
    <n v="6.3900822868786979E-6"/>
    <n v="2.344276246583682E-3"/>
    <n v="2.3567198266632428E-3"/>
    <n v="1.2443580079560777E-5"/>
    <n v="241"/>
    <n v="0.11690442173409028"/>
    <n v="0.11742823460182419"/>
    <n v="5.23812867733911E-4"/>
    <n v="0.19216686239002292"/>
    <n v="0.19318689735572842"/>
    <n v="1.0200349657054908E-3"/>
    <n v="708.54"/>
    <n v="0.34369899989822539"/>
    <n v="0.34523900972936311"/>
    <n v="1.5400098311377231E-3"/>
    <n v="0.5649705754266674"/>
    <n v="0.56796947822584154"/>
    <n v="2.9989027991741413E-3"/>
    <n v="5.29"/>
    <n v="2.5660763110926872E-3"/>
    <n v="2.5775741122143155E-3"/>
    <n v="1.1497801121628307E-5"/>
    <n v="4.2181024981046526E-3"/>
    <n v="4.2404924772273993E-3"/>
    <n v="2.2389979122746685E-5"/>
    <n v="0.11"/>
    <n v="5.3358864691908428E-5"/>
    <n v="5.3597949403322251E-5"/>
    <n v="2.3908471141382312E-7"/>
    <n v="8.771101602864117E-5"/>
    <n v="8.8176592154066914E-5"/>
    <n v="4.6557612542574411E-7"/>
    <n v="101"/>
    <n v="4.8993139398934099E-2"/>
    <n v="4.9212662633959521E-2"/>
    <n v="2.1952323502542198E-4"/>
    <n v="8.0534660171752342E-2"/>
    <n v="8.09621437050978E-2"/>
    <n v="4.2748353334545741E-4"/>
  </r>
  <r>
    <x v="0"/>
    <x v="0"/>
    <x v="0"/>
    <x v="0"/>
    <x v="1"/>
    <x v="2"/>
    <x v="1"/>
    <s v="B+"/>
    <s v="BB-"/>
    <n v="1"/>
    <n v="0"/>
    <x v="144"/>
    <x v="96"/>
    <x v="144"/>
    <n v="7.25"/>
    <d v="2023-05-03T00:00:00"/>
    <n v="4.5095890410958903"/>
    <n v="0.49320000000000003"/>
    <n v="0"/>
    <n v="1"/>
    <n v="2014255"/>
    <n v="1225369"/>
    <n v="2005270"/>
    <n v="1218899"/>
    <n v="0"/>
    <n v="0"/>
    <n v="600"/>
    <n v="600"/>
    <n v="612.62900000000002"/>
    <n v="3.041466944354116E-2"/>
    <n v="3.0550948251357676E-2"/>
    <n v="1.3627880781651516E-4"/>
    <n v="0"/>
    <n v="0"/>
    <n v="0"/>
    <x v="0"/>
    <x v="0"/>
    <x v="2"/>
    <s v="BB-"/>
    <x v="1"/>
    <s v="BRAZIL"/>
    <s v="BR"/>
    <s v="UTILITY"/>
    <x v="15"/>
    <s v="ELECTRIC-INTEGRATED"/>
    <s v="SENR"/>
    <n v="3.57"/>
    <n v="1.0858036991344194E-3"/>
    <n v="1.090668852573469E-3"/>
    <n v="4.865153439049608E-6"/>
    <n v="0"/>
    <n v="0"/>
    <n v="0"/>
    <n v="3.419"/>
    <n v="1.0398775482746722E-3"/>
    <n v="1.0445369207139189E-3"/>
    <n v="4.6593724392467173E-6"/>
    <n v="0"/>
    <n v="0"/>
    <n v="0"/>
    <n v="465"/>
    <n v="0.14142821291246641"/>
    <n v="0.14206190936881319"/>
    <n v="6.3369645634678284E-4"/>
    <n v="0"/>
    <n v="0"/>
    <n v="0"/>
    <n v="1589.835"/>
    <n v="0.48354305994772262"/>
    <n v="0.48570966813197231"/>
    <n v="2.1666081842496854E-3"/>
    <n v="0"/>
    <n v="0"/>
    <n v="0"/>
    <n v="7.65"/>
    <n v="2.3267222124308991E-3"/>
    <n v="2.3371475412288624E-3"/>
    <n v="1.0425328797963353E-5"/>
    <n v="0"/>
    <n v="0"/>
    <n v="0"/>
    <n v="0.01"/>
    <n v="3.0414669443541161E-6"/>
    <n v="3.0550948251357675E-6"/>
    <n v="1.362788078165141E-8"/>
    <n v="0"/>
    <n v="0"/>
    <n v="0"/>
    <n v="98.5"/>
    <n v="2.9958449401888045E-2"/>
    <n v="3.0092684027587312E-2"/>
    <n v="1.3423462569926714E-4"/>
    <n v="0"/>
    <n v="0"/>
    <n v="0"/>
  </r>
  <r>
    <x v="0"/>
    <x v="1"/>
    <x v="0"/>
    <x v="0"/>
    <x v="1"/>
    <x v="2"/>
    <x v="1"/>
    <s v="CCC+"/>
    <s v="B-"/>
    <n v="1"/>
    <n v="0"/>
    <x v="145"/>
    <x v="97"/>
    <x v="145"/>
    <n v="11.25"/>
    <d v="2023-01-01T00:00:00"/>
    <n v="4.1753424657534248"/>
    <n v="0.81640000000000001"/>
    <n v="0"/>
    <n v="1"/>
    <n v="2014255"/>
    <n v="1225369"/>
    <n v="2005270"/>
    <n v="1218899"/>
    <n v="0"/>
    <n v="0"/>
    <n v="250"/>
    <n v="250"/>
    <n v="282.5"/>
    <n v="1.4025036551975793E-2"/>
    <n v="1.4087878440309783E-2"/>
    <n v="6.2841888333990681E-5"/>
    <n v="2.3054279976072511E-2"/>
    <n v="2.3176653685005894E-2"/>
    <n v="1.2237370893338276E-4"/>
    <x v="0"/>
    <x v="1"/>
    <x v="0"/>
    <s v="B-"/>
    <x v="5"/>
    <s v="UNITED STATES"/>
    <s v="US"/>
    <s v="INDUSTRIALS"/>
    <x v="3"/>
    <s v="ENERGY - EXPLORATION &amp; PRODUCTION"/>
    <s v="SENR"/>
    <n v="2.77"/>
    <n v="3.8849351248972948E-4"/>
    <n v="3.9023423279658099E-4"/>
    <n v="1.7407203068515119E-6"/>
    <n v="6.3860355533720858E-4"/>
    <n v="6.4199330707466321E-4"/>
    <n v="3.389751737454638E-6"/>
    <n v="2.7090000000000001"/>
    <n v="3.7993824019302424E-4"/>
    <n v="3.8164062694799204E-4"/>
    <n v="1.7023867549678055E-6"/>
    <n v="6.2454044455180437E-4"/>
    <n v="6.2785554832680971E-4"/>
    <n v="3.3151037750053444E-6"/>
    <n v="513"/>
    <n v="7.1948437511635821E-2"/>
    <n v="7.2270816398789184E-2"/>
    <n v="3.2237888715336283E-4"/>
    <n v="0.11826845627725199"/>
    <n v="0.11889623340408023"/>
    <n v="6.2777712682823839E-4"/>
    <n v="1389.7170000000001"/>
    <n v="0.19490831721902144"/>
    <n v="0.19578164162431991"/>
    <n v="8.7332440529847011E-4"/>
    <n v="0.32038924805507568"/>
    <n v="0.32208989629165335"/>
    <n v="1.7006482365776732E-3"/>
    <n v="7.9"/>
    <n v="1.1079778876060876E-3"/>
    <n v="1.1129423967844729E-3"/>
    <n v="4.9645091783853158E-6"/>
    <n v="1.8212881181097285E-3"/>
    <n v="1.8309556411154656E-3"/>
    <n v="9.6675230057371216E-6"/>
    <n v="0.05"/>
    <n v="7.0125182759878967E-6"/>
    <n v="7.0439392201548918E-6"/>
    <n v="3.1420944166995069E-8"/>
    <n v="1.1527139988036257E-5"/>
    <n v="1.1588326842502947E-5"/>
    <n v="6.1186854466690064E-8"/>
    <n v="109.25"/>
    <n v="1.5322352433033554E-2"/>
    <n v="1.5391007196038437E-2"/>
    <n v="6.8654763004882824E-5"/>
    <n v="2.518680087385922E-2"/>
    <n v="2.5320494150868938E-2"/>
    <n v="1.3369327700971795E-4"/>
  </r>
  <r>
    <x v="0"/>
    <x v="0"/>
    <x v="0"/>
    <x v="0"/>
    <x v="1"/>
    <x v="2"/>
    <x v="1"/>
    <s v="B"/>
    <s v="B-"/>
    <n v="-1"/>
    <n v="0"/>
    <x v="146"/>
    <x v="98"/>
    <x v="146"/>
    <n v="7"/>
    <d v="2022-04-11T00:00:00"/>
    <n v="3.4493150684931506"/>
    <n v="4.5507"/>
    <n v="0"/>
    <n v="1"/>
    <n v="2014255"/>
    <n v="1225369"/>
    <n v="2005270"/>
    <n v="1218899"/>
    <n v="0"/>
    <n v="0"/>
    <n v="410"/>
    <n v="410"/>
    <n v="300.71899999999999"/>
    <n v="1.4929539705747286E-2"/>
    <n v="1.4996434395368205E-2"/>
    <n v="6.6894689620919032E-5"/>
    <n v="0"/>
    <n v="0"/>
    <n v="0"/>
    <x v="0"/>
    <x v="0"/>
    <x v="0"/>
    <s v="B-"/>
    <x v="4"/>
    <s v="INDONESIA"/>
    <s v="ID"/>
    <s v="INDUSTRIALS"/>
    <x v="2"/>
    <s v="REALESTATE DEV &amp; MGT"/>
    <s v="SENR"/>
    <n v="2.79"/>
    <n v="4.1653415779034929E-4"/>
    <n v="4.1840051963077291E-4"/>
    <n v="1.8663618404236165E-6"/>
    <n v="0"/>
    <n v="0"/>
    <n v="0"/>
    <n v="2.786"/>
    <n v="4.1593697620211941E-4"/>
    <n v="4.1780066225495819E-4"/>
    <n v="1.8636860528387848E-6"/>
    <n v="0"/>
    <n v="0"/>
    <n v="0"/>
    <n v="1497"/>
    <n v="0.22349520939503689"/>
    <n v="0.22449662289866201"/>
    <n v="1.0014135036251204E-3"/>
    <n v="0"/>
    <n v="0"/>
    <n v="0"/>
    <n v="4170.6419999999998"/>
    <n v="0.62265765337457268"/>
    <n v="0.6254475913956723"/>
    <n v="2.7899380210996139E-3"/>
    <n v="0"/>
    <n v="0"/>
    <n v="0"/>
    <n v="17.84"/>
    <n v="2.6634298835053159E-3"/>
    <n v="2.6753638961336877E-3"/>
    <n v="1.1934012628371776E-5"/>
    <n v="0"/>
    <n v="0"/>
    <n v="0"/>
    <n v="0.1"/>
    <n v="1.4929539705747287E-5"/>
    <n v="1.4996434395368204E-5"/>
    <n v="6.6894689620916497E-8"/>
    <n v="0"/>
    <n v="0"/>
    <n v="0"/>
    <n v="72.959999999999994"/>
    <n v="1.0892592169313219E-2"/>
    <n v="1.094139853486064E-2"/>
    <n v="4.8806365547420655E-5"/>
    <n v="0"/>
    <n v="0"/>
    <n v="0"/>
  </r>
  <r>
    <x v="0"/>
    <x v="0"/>
    <x v="0"/>
    <x v="0"/>
    <x v="1"/>
    <x v="2"/>
    <x v="1"/>
    <s v="B"/>
    <s v="B-"/>
    <n v="-1"/>
    <n v="0"/>
    <x v="147"/>
    <x v="98"/>
    <x v="147"/>
    <n v="6.75"/>
    <d v="2026-10-31T00:00:00"/>
    <n v="8.0082191780821912"/>
    <n v="1.9944999999999999"/>
    <n v="0"/>
    <n v="1"/>
    <n v="2014255"/>
    <n v="1225369"/>
    <n v="2005270"/>
    <n v="1218899"/>
    <n v="0"/>
    <n v="0"/>
    <n v="425"/>
    <n v="425"/>
    <n v="282.68900000000002"/>
    <n v="1.403441967377517E-2"/>
    <n v="1.4097303605000824E-2"/>
    <n v="6.2883931225653569E-5"/>
    <n v="0"/>
    <n v="0"/>
    <n v="0"/>
    <x v="0"/>
    <x v="0"/>
    <x v="0"/>
    <s v="B-"/>
    <x v="4"/>
    <s v="INDONESIA"/>
    <s v="ID"/>
    <s v="INDUSTRIALS"/>
    <x v="2"/>
    <s v="REALESTATE DEV &amp; MGT"/>
    <s v="SENR"/>
    <n v="5.49"/>
    <n v="7.704896400902568E-4"/>
    <n v="7.7394196791454528E-4"/>
    <n v="3.4523278242884741E-6"/>
    <n v="0"/>
    <n v="0"/>
    <n v="0"/>
    <n v="5.4690000000000003"/>
    <n v="7.6754241195876405E-4"/>
    <n v="7.7098153415749516E-4"/>
    <n v="3.4391221987311064E-6"/>
    <n v="0"/>
    <n v="0"/>
    <n v="0"/>
    <n v="1079"/>
    <n v="0.15143138828003408"/>
    <n v="0.15210990589795889"/>
    <n v="6.7851761792481202E-4"/>
    <n v="0"/>
    <n v="0"/>
    <n v="0"/>
    <n v="5901.0510000000004"/>
    <n v="0.82817826250350646"/>
    <n v="0.83188907535593726"/>
    <n v="3.7108128524308004E-3"/>
    <n v="0"/>
    <n v="0"/>
    <n v="0"/>
    <n v="13.8"/>
    <n v="1.9367499149809736E-3"/>
    <n v="1.9454278974901139E-3"/>
    <n v="8.6779825091403556E-6"/>
    <n v="0"/>
    <n v="0"/>
    <n v="0"/>
    <n v="0.39"/>
    <n v="5.4734236727723166E-5"/>
    <n v="5.4979484059503218E-5"/>
    <n v="2.4524733178005176E-7"/>
    <n v="0"/>
    <n v="0"/>
    <n v="0"/>
    <n v="66.5"/>
    <n v="9.3328890830604878E-3"/>
    <n v="9.3747068973255472E-3"/>
    <n v="4.1817814265059441E-5"/>
    <n v="0"/>
    <n v="0"/>
    <n v="0"/>
  </r>
  <r>
    <x v="0"/>
    <x v="1"/>
    <x v="0"/>
    <x v="0"/>
    <x v="1"/>
    <x v="2"/>
    <x v="1"/>
    <s v="BB-"/>
    <s v="BB"/>
    <n v="1"/>
    <n v="0"/>
    <x v="148"/>
    <x v="99"/>
    <x v="148"/>
    <n v="4.625"/>
    <d v="2024-11-01T00:00:00"/>
    <n v="6.0109589041095894"/>
    <n v="1.9699"/>
    <n v="0"/>
    <n v="1"/>
    <n v="2014255"/>
    <n v="1225369"/>
    <n v="2005270"/>
    <n v="1218899"/>
    <n v="0"/>
    <n v="0"/>
    <n v="833"/>
    <n v="833"/>
    <n v="804.88599999999997"/>
    <n v="3.9959488743977298E-2"/>
    <n v="4.0138534960379398E-2"/>
    <n v="1.7904621640209978E-4"/>
    <n v="6.5685193602906547E-2"/>
    <n v="6.6033855143043024E-2"/>
    <n v="3.4866154013647732E-4"/>
    <x v="0"/>
    <x v="1"/>
    <x v="2"/>
    <s v="BB"/>
    <x v="5"/>
    <s v="UNITED STATES"/>
    <s v="US"/>
    <s v="INDUSTRIALS"/>
    <x v="11"/>
    <s v="FOOD - WHOLESALE"/>
    <s v="SENR"/>
    <n v="4.9800000000000004"/>
    <n v="1.9899825394500696E-3"/>
    <n v="1.9988990410268943E-3"/>
    <n v="8.9165015768246508E-6"/>
    <n v="3.2711226414247462E-3"/>
    <n v="3.2884859861235433E-3"/>
    <n v="1.7363344698797124E-5"/>
    <n v="4.7480000000000002"/>
    <n v="1.8972765255640424E-3"/>
    <n v="1.9057776399188139E-3"/>
    <n v="8.5011143547714801E-6"/>
    <n v="3.1187329922660028E-3"/>
    <n v="3.1352874421916831E-3"/>
    <n v="1.6554449925680267E-5"/>
    <n v="226"/>
    <n v="9.0308444561388701E-2"/>
    <n v="9.0713089010457437E-2"/>
    <n v="4.046444490687362E-4"/>
    <n v="0.14844853754256879"/>
    <n v="0.14923651262327725"/>
    <n v="7.87975080708464E-4"/>
    <n v="1073.048"/>
    <n v="0.42878449477747355"/>
    <n v="0.4307057466216519"/>
    <n v="1.921251844178351E-3"/>
    <n v="0.70483365625211658"/>
    <n v="0.70857496193532032"/>
    <n v="3.7413056832037439E-3"/>
    <n v="5.29"/>
    <n v="2.1138569545563991E-3"/>
    <n v="2.12332849940407E-3"/>
    <n v="9.4715448476709319E-6"/>
    <n v="3.4747467415937559E-3"/>
    <n v="3.4931909370669763E-3"/>
    <n v="1.8444195473220348E-5"/>
    <n v="0.17"/>
    <n v="6.7931130864761421E-5"/>
    <n v="6.823550943264498E-5"/>
    <n v="3.0437856788355941E-7"/>
    <n v="1.1166482912494113E-4"/>
    <n v="1.1225755374317316E-4"/>
    <n v="5.9272461823203239E-7"/>
    <n v="96.63"/>
    <n v="3.8612853973305265E-2"/>
    <n v="3.8785866332214612E-2"/>
    <n v="1.7301235890934685E-4"/>
    <n v="6.3471602578488592E-2"/>
    <n v="6.3808514224722473E-2"/>
    <n v="3.3691164623388115E-4"/>
  </r>
  <r>
    <x v="0"/>
    <x v="1"/>
    <x v="0"/>
    <x v="0"/>
    <x v="1"/>
    <x v="2"/>
    <x v="1"/>
    <s v="BB-"/>
    <s v="BB"/>
    <n v="1"/>
    <n v="0"/>
    <x v="149"/>
    <x v="99"/>
    <x v="149"/>
    <n v="4.875"/>
    <d v="2026-11-01T00:00:00"/>
    <n v="8.0109589041095894"/>
    <n v="1.9699"/>
    <n v="0"/>
    <n v="1"/>
    <n v="2014255"/>
    <n v="1225369"/>
    <n v="2005270"/>
    <n v="1218899"/>
    <n v="0"/>
    <n v="0"/>
    <n v="833"/>
    <n v="833"/>
    <n v="802.80399999999997"/>
    <n v="3.9856125465742916E-2"/>
    <n v="4.0034708542989225E-2"/>
    <n v="1.7858307724630956E-4"/>
    <n v="6.5515285599684669E-2"/>
    <n v="6.5863045256415828E-2"/>
    <n v="3.4775965673115861E-4"/>
    <x v="0"/>
    <x v="1"/>
    <x v="2"/>
    <s v="BB"/>
    <x v="5"/>
    <s v="UNITED STATES"/>
    <s v="US"/>
    <s v="INDUSTRIALS"/>
    <x v="11"/>
    <s v="FOOD - WHOLESALE"/>
    <s v="SENR"/>
    <n v="5.97"/>
    <n v="2.3794106903048521E-3"/>
    <n v="2.3900721000164565E-3"/>
    <n v="1.0661409711604404E-5"/>
    <n v="3.9112625503011748E-3"/>
    <n v="3.9320238018080243E-3"/>
    <n v="2.0761251506849418E-5"/>
    <n v="5.375"/>
    <n v="2.1422667437836817E-3"/>
    <n v="2.1518655841856705E-3"/>
    <n v="9.5988404019888701E-6"/>
    <n v="3.5214466009830512E-3"/>
    <n v="3.5401386825323505E-3"/>
    <n v="1.8692081549299272E-5"/>
    <n v="229"/>
    <n v="9.1270527316551275E-2"/>
    <n v="9.1679482563445325E-2"/>
    <n v="4.0895524689404938E-4"/>
    <n v="0.1500300040232779"/>
    <n v="0.15082637363719223"/>
    <n v="7.9636961391432726E-4"/>
    <n v="1230.875"/>
    <n v="0.49057908432646313"/>
    <n v="0.4927772187785186"/>
    <n v="2.1981344520554669E-3"/>
    <n v="0.80641127162511872"/>
    <n v="0.81069175829990825"/>
    <n v="4.2804866747895298E-3"/>
    <n v="5.44"/>
    <n v="2.1681732253364147E-3"/>
    <n v="2.1778881447386137E-3"/>
    <n v="9.7149194021989814E-6"/>
    <n v="3.5640315366228465E-3"/>
    <n v="3.582949661949021E-3"/>
    <n v="1.8918125326174498E-5"/>
    <n v="0.01"/>
    <n v="3.9856125465742917E-6"/>
    <n v="4.0034708542989224E-6"/>
    <n v="1.785830772463068E-8"/>
    <n v="6.5515285599684676E-6"/>
    <n v="6.5863045256415827E-6"/>
    <n v="3.4775965673115085E-8"/>
    <n v="96.38"/>
    <n v="3.8413333723883024E-2"/>
    <n v="3.8585452093733014E-2"/>
    <n v="1.7211836984998979E-4"/>
    <n v="6.3143632260976093E-2"/>
    <n v="6.3478803018133564E-2"/>
    <n v="3.3517075715747136E-4"/>
  </r>
  <r>
    <x v="0"/>
    <x v="1"/>
    <x v="0"/>
    <x v="0"/>
    <x v="1"/>
    <x v="2"/>
    <x v="8"/>
    <s v="US588056AV34"/>
    <s v="US588056AW17"/>
    <n v="0"/>
    <n v="0"/>
    <x v="150"/>
    <x v="100"/>
    <x v="150"/>
    <n v="5.5"/>
    <d v="2026-01-15T00:00:00"/>
    <n v="7.2164383561643834"/>
    <n v="0.13420000000000001"/>
    <n v="0"/>
    <n v="1"/>
    <n v="2014255"/>
    <n v="1225369"/>
    <n v="2005270"/>
    <n v="1218899"/>
    <n v="0"/>
    <n v="0"/>
    <n v="300"/>
    <n v="300"/>
    <n v="294.358"/>
    <n v="1.4613740564129171E-2"/>
    <n v="1.4679220254629054E-2"/>
    <n v="6.5479690499883197E-5"/>
    <n v="2.4021988478572575E-2"/>
    <n v="2.4149498851012266E-2"/>
    <n v="1.2751037243969102E-4"/>
    <x v="0"/>
    <x v="1"/>
    <x v="0"/>
    <s v="B+"/>
    <x v="5"/>
    <s v="CANADA"/>
    <s v="CA"/>
    <s v="INDUSTRIALS"/>
    <x v="1"/>
    <s v="FORESTRY/PAPER"/>
    <s v="SENR"/>
    <n v="5.2"/>
    <n v="7.5991450933471686E-4"/>
    <n v="7.6331945324071074E-4"/>
    <n v="3.4049439059938768E-6"/>
    <n v="1.2491434008857741E-3"/>
    <n v="1.2557739402526379E-3"/>
    <n v="6.6305393668637629E-6"/>
    <n v="4.7149999999999999"/>
    <n v="6.8903786759869036E-4"/>
    <n v="6.9212523500575978E-4"/>
    <n v="3.0873674070694282E-6"/>
    <n v="1.1326367567646969E-3"/>
    <n v="1.1386488708252283E-3"/>
    <n v="6.0121140605313202E-6"/>
    <n v="295"/>
    <n v="4.3110534664181049E-2"/>
    <n v="4.3303699751155708E-2"/>
    <n v="1.9316508697465873E-4"/>
    <n v="7.0864866011789096E-2"/>
    <n v="7.1241021610486191E-2"/>
    <n v="3.7615559869709492E-4"/>
    <n v="1390.925"/>
    <n v="0.20326617094161364"/>
    <n v="0.20417694432669914"/>
    <n v="9.1077338508549488E-4"/>
    <n v="0.33412784324558559"/>
    <n v="0.33590141689344233"/>
    <n v="1.773573647856741E-3"/>
    <n v="6.11"/>
    <n v="8.9289954846829233E-4"/>
    <n v="8.9690035755783518E-4"/>
    <n v="4.0008090895428568E-6"/>
    <n v="1.4677434960407845E-3"/>
    <n v="1.4755343797968495E-3"/>
    <n v="7.7908837560649973E-6"/>
    <n v="-0.05"/>
    <n v="-7.3068702820645853E-6"/>
    <n v="-7.339610127314527E-6"/>
    <n v="-3.2739845249941775E-8"/>
    <n v="-1.2010994239286288E-5"/>
    <n v="-1.2074749425506134E-5"/>
    <n v="-6.3755186219845698E-8"/>
    <n v="96.5"/>
    <n v="1.4102259644384649E-2"/>
    <n v="1.4165447545717037E-2"/>
    <n v="6.3187901332388205E-5"/>
    <n v="2.3181218881822535E-2"/>
    <n v="2.3304266391226836E-2"/>
    <n v="1.2304750940430112E-4"/>
  </r>
  <r>
    <x v="0"/>
    <x v="1"/>
    <x v="0"/>
    <x v="0"/>
    <x v="1"/>
    <x v="2"/>
    <x v="1"/>
    <s v="CCC+"/>
    <s v="B-"/>
    <n v="1"/>
    <n v="0"/>
    <x v="151"/>
    <x v="101"/>
    <x v="151"/>
    <n v="7.25"/>
    <d v="2021-02-15T00:00:00"/>
    <n v="2.2986301369863016"/>
    <n v="5.2465999999999999"/>
    <n v="0"/>
    <n v="1"/>
    <n v="2014255"/>
    <n v="1225369"/>
    <n v="2005270"/>
    <n v="1218899"/>
    <n v="0"/>
    <n v="0"/>
    <n v="374"/>
    <n v="374"/>
    <n v="376.46600000000001"/>
    <n v="1.8690086409119004E-2"/>
    <n v="1.8773830955432436E-2"/>
    <n v="8.3744546313432172E-5"/>
    <n v="3.0722663948573859E-2"/>
    <n v="3.0885741968776741E-2"/>
    <n v="1.6307802020288156E-4"/>
    <x v="0"/>
    <x v="1"/>
    <x v="0"/>
    <s v="B-"/>
    <x v="5"/>
    <s v="UNITED STATES"/>
    <s v="US"/>
    <s v="INDUSTRIALS"/>
    <x v="3"/>
    <s v="GAS DISTRIBUTION"/>
    <s v="SENR"/>
    <n v="1.7"/>
    <n v="3.1773146895502306E-4"/>
    <n v="3.1915512624235137E-4"/>
    <n v="1.4236572873283144E-6"/>
    <n v="5.2228528712575562E-4"/>
    <n v="5.2505761346920458E-4"/>
    <n v="2.7723263434489614E-6"/>
    <n v="1.63"/>
    <n v="3.0464840846863975E-4"/>
    <n v="3.0601344457354866E-4"/>
    <n v="1.3650361049089097E-6"/>
    <n v="5.0077942236175389E-4"/>
    <n v="5.0343759409106088E-4"/>
    <n v="2.6581717293069906E-6"/>
    <n v="474"/>
    <n v="8.859100957922407E-2"/>
    <n v="8.8987958728749747E-2"/>
    <n v="3.9694914952567717E-4"/>
    <n v="0.14562542711624007"/>
    <n v="0.14639841693200176"/>
    <n v="7.7298981576168213E-4"/>
    <n v="772.62"/>
    <n v="0.14440334561413523"/>
    <n v="0.14505037272786209"/>
    <n v="6.4702711372685573E-4"/>
    <n v="0.23736944619947134"/>
    <n v="0.23862941959916284"/>
    <n v="1.2599733996914997E-3"/>
    <n v="7.61"/>
    <n v="1.4223155757339561E-3"/>
    <n v="1.4286885357084084E-3"/>
    <n v="6.3729599744522924E-6"/>
    <n v="2.3379947264864707E-3"/>
    <n v="2.35040496382391E-3"/>
    <n v="1.2410237337439223E-5"/>
    <n v="-0.74"/>
    <n v="-1.3830663942748062E-4"/>
    <n v="-1.3892634907020001E-4"/>
    <n v="-6.1970964271938615E-7"/>
    <n v="-2.2734771321944653E-4"/>
    <n v="-2.2855449056894786E-4"/>
    <n v="-1.2067773495013257E-6"/>
    <n v="99.25"/>
    <n v="1.8549910761050611E-2"/>
    <n v="1.8633027223266693E-2"/>
    <n v="8.3116462216082515E-5"/>
    <n v="3.0492243968959554E-2"/>
    <n v="3.0654098904010912E-2"/>
    <n v="1.6185493505135873E-4"/>
  </r>
  <r>
    <x v="0"/>
    <x v="1"/>
    <x v="0"/>
    <x v="0"/>
    <x v="1"/>
    <x v="2"/>
    <x v="2"/>
    <n v="650"/>
    <n v="614"/>
    <n v="0"/>
    <n v="-36"/>
    <x v="152"/>
    <x v="102"/>
    <x v="152"/>
    <n v="7.375"/>
    <d v="2022-01-15T00:00:00"/>
    <n v="3.2136986301369861"/>
    <n v="4.9150999999999998"/>
    <n v="0"/>
    <n v="1"/>
    <n v="2014255"/>
    <n v="1225369"/>
    <n v="2005270"/>
    <n v="1218899"/>
    <n v="0"/>
    <n v="0"/>
    <n v="614"/>
    <n v="614"/>
    <n v="477.166"/>
    <n v="2.3689453420743651E-2"/>
    <n v="2.3795598597695072E-2"/>
    <n v="1.0614517695142073E-4"/>
    <n v="3.8940596669248206E-2"/>
    <n v="3.9147296043396541E-2"/>
    <n v="2.06699374148335E-4"/>
    <x v="0"/>
    <x v="1"/>
    <x v="0"/>
    <s v="B"/>
    <x v="2"/>
    <s v="GREECE"/>
    <s v="GR"/>
    <s v="INDUSTRIALS"/>
    <x v="14"/>
    <s v="TRANSPORT INFRASTRUCTURE/SERVICES"/>
    <s v="SECR"/>
    <n v="2.56"/>
    <n v="6.0645000757103746E-4"/>
    <n v="6.0916732410099385E-4"/>
    <n v="2.7173165299563878E-6"/>
    <n v="9.9687927473275412E-4"/>
    <n v="1.0021707787109513E-3"/>
    <n v="5.2915039781972154E-6"/>
    <n v="2.5569999999999999"/>
    <n v="6.0573932396841513E-4"/>
    <n v="6.08453456143063E-4"/>
    <n v="2.7141321746478693E-6"/>
    <n v="9.9571105683267662E-4"/>
    <n v="1.0009963598296495E-3"/>
    <n v="5.2853029969728363E-6"/>
    <n v="1483"/>
    <n v="0.35131459422962835"/>
    <n v="0.35288872720381792"/>
    <n v="1.5741329741895682E-3"/>
    <n v="0.57748904860495098"/>
    <n v="0.58055440032357064"/>
    <n v="3.0653517186196577E-3"/>
    <n v="3792.0309999999999"/>
    <n v="0.89831141744515963"/>
    <n v="0.90233647546016238"/>
    <n v="4.0250580150027471E-3"/>
    <n v="1.4766394972828596"/>
    <n v="1.4844776016273702"/>
    <n v="7.8381043445105991E-3"/>
    <n v="17.7"/>
    <n v="4.1930332554716261E-3"/>
    <n v="4.2118209517920278E-3"/>
    <n v="1.8787696320401656E-5"/>
    <n v="6.8924856104569327E-3"/>
    <n v="6.9290713996811876E-3"/>
    <n v="3.6585789224254962E-5"/>
    <n v="0.08"/>
    <n v="1.8951562736594921E-5"/>
    <n v="1.9036478878156058E-5"/>
    <n v="8.4916141561137119E-8"/>
    <n v="3.1152477335398566E-5"/>
    <n v="3.1317836834717229E-5"/>
    <n v="1.6535949931866298E-7"/>
    <n v="75.5"/>
    <n v="1.7885537332661457E-2"/>
    <n v="1.7965676941259778E-2"/>
    <n v="8.0139608598320949E-5"/>
    <n v="2.9400150485282397E-2"/>
    <n v="2.9556208512764387E-2"/>
    <n v="1.5605802748198949E-4"/>
  </r>
  <r>
    <x v="0"/>
    <x v="1"/>
    <x v="0"/>
    <x v="0"/>
    <x v="1"/>
    <x v="2"/>
    <x v="1"/>
    <s v="B+"/>
    <s v="BB-"/>
    <n v="1"/>
    <n v="0"/>
    <x v="153"/>
    <x v="103"/>
    <x v="153"/>
    <n v="5.875"/>
    <d v="2022-09-15T00:00:00"/>
    <n v="3.8794520547945206"/>
    <n v="3.3867214236824092"/>
    <n v="0"/>
    <n v="1"/>
    <n v="2014255"/>
    <n v="1225369"/>
    <n v="2005270"/>
    <n v="1218899"/>
    <n v="0"/>
    <n v="0"/>
    <n v="450"/>
    <n v="450"/>
    <n v="463.18949999999995"/>
    <n v="2.2995574045987226E-2"/>
    <n v="2.3098610162222543E-2"/>
    <n v="1.030361162353173E-4"/>
    <n v="3.7800001468945271E-2"/>
    <n v="3.8000646485065619E-2"/>
    <n v="2.0064501612034741E-4"/>
    <x v="0"/>
    <x v="1"/>
    <x v="2"/>
    <s v="BB-"/>
    <x v="5"/>
    <s v="UNITED STATES"/>
    <s v="US"/>
    <s v="INDUSTRIALS"/>
    <x v="16"/>
    <s v="DIVERSIFIED CAPITAL GOODS"/>
    <s v="SENR"/>
    <n v="2.6276672683639229E-3"/>
    <n v="6.0424717237879577E-7"/>
    <n v="6.0695461867970454E-7"/>
    <n v="2.7074463009087744E-9"/>
    <n v="9.9325826604055689E-7"/>
    <n v="9.9853054945475485E-7"/>
    <n v="5.2722834141979631E-9"/>
    <n v="2.6270981950085293E-3"/>
    <n v="6.0411631069398028E-7"/>
    <n v="6.0682317064380511E-7"/>
    <n v="2.7068599498248328E-9"/>
    <n v="9.9304315630385879E-7"/>
    <n v="9.9831429790073094E-7"/>
    <n v="5.2711415968721457E-9"/>
    <n v="609.24111904042445"/>
    <n v="0.14009849264754198"/>
    <n v="0.14072623103510981"/>
    <n v="6.2773838756782774E-4"/>
    <n v="0.23029315194669905"/>
    <n v="0.23151556388820949"/>
    <n v="1.2224119415104318E-3"/>
    <n v="1.6005362441560755"/>
    <n v="3.6805249715777323E-4"/>
    <n v="3.6970162754269023E-4"/>
    <n v="1.6491303849169988E-6"/>
    <n v="6.0500272380199804E-4"/>
    <n v="6.0821412000709697E-4"/>
    <n v="3.2113962050989283E-6"/>
    <n v="7.1603528858874803"/>
    <n v="1.6465642498282387E-3"/>
    <n v="1.6539419993506007E-3"/>
    <n v="7.3777495223619621E-6"/>
    <n v="2.7066134960471327E-3"/>
    <n v="2.7209803872492951E-3"/>
    <n v="1.4366891202162446E-5"/>
    <n v="1.2678547929392228E-5"/>
    <n v="2.9155048770593704E-9"/>
    <n v="2.9285683604408489E-9"/>
    <n v="1.3063483381478514E-11"/>
    <n v="4.7924913035511925E-9"/>
    <n v="4.8179301780879473E-9"/>
    <n v="2.5438874536754786E-11"/>
    <n v="102.931"/>
    <n v="2.3669574321275113E-2"/>
    <n v="2.3775630426077284E-2"/>
    <n v="1.0605610480217062E-4"/>
    <n v="3.8907919512000053E-2"/>
    <n v="3.9114445433542894E-2"/>
    <n v="2.0652592154284111E-4"/>
  </r>
  <r>
    <x v="0"/>
    <x v="1"/>
    <x v="0"/>
    <x v="0"/>
    <x v="1"/>
    <x v="2"/>
    <x v="1"/>
    <s v="B+"/>
    <s v="BB-"/>
    <n v="1"/>
    <n v="0"/>
    <x v="154"/>
    <x v="42"/>
    <x v="154"/>
    <n v="6.25"/>
    <d v="2024-05-01T00:00:00"/>
    <n v="5.506849315068493"/>
    <n v="3.7562000000000002"/>
    <n v="0"/>
    <n v="1"/>
    <n v="2014255"/>
    <n v="1225369"/>
    <n v="2005270"/>
    <n v="1218899"/>
    <n v="0"/>
    <n v="0"/>
    <n v="734"/>
    <n v="734"/>
    <n v="748.11400000000003"/>
    <n v="3.714097768157458E-2"/>
    <n v="3.7307395014137747E-2"/>
    <n v="1.6641733256316654E-4"/>
    <n v="6.1052140212458451E-2"/>
    <n v="6.1376209185502656E-2"/>
    <n v="3.2406897304420451E-4"/>
    <x v="0"/>
    <x v="1"/>
    <x v="2"/>
    <s v="BB-"/>
    <x v="5"/>
    <s v="UNITED STATES"/>
    <s v="US"/>
    <s v="UTILITY"/>
    <x v="15"/>
    <s v="ELECTRIC-GENERATION"/>
    <s v="SENR"/>
    <n v="3.16"/>
    <n v="1.1736548947377569E-3"/>
    <n v="1.1789136824467529E-3"/>
    <n v="5.2587877089960763E-6"/>
    <n v="1.9292476307136873E-3"/>
    <n v="1.9394882102618839E-3"/>
    <n v="1.0240579548196661E-5"/>
    <n v="2.714"/>
    <n v="1.0080061342779341E-3"/>
    <n v="1.0125227006836984E-3"/>
    <n v="4.5165664057642864E-6"/>
    <n v="1.6569550853661225E-3"/>
    <n v="1.6657503172945419E-3"/>
    <n v="8.7952319284194218E-6"/>
    <n v="240"/>
    <n v="8.913834643577899E-2"/>
    <n v="8.9537748033930595E-2"/>
    <n v="3.9940159815160525E-4"/>
    <n v="0.14652513650990029"/>
    <n v="0.14730290204520635"/>
    <n v="7.7776553530606307E-4"/>
    <n v="651.36"/>
    <n v="0.24192147222670418"/>
    <n v="0.24300544816408765"/>
    <n v="1.0839759373834634E-3"/>
    <n v="0.3976692204878694"/>
    <n v="0.39978007615069011"/>
    <n v="2.1108556628207098E-3"/>
    <n v="5.62"/>
    <n v="2.0873229457044912E-3"/>
    <n v="2.0966755997945414E-3"/>
    <n v="9.3526540900501498E-6"/>
    <n v="3.4311302799401654E-3"/>
    <n v="3.4493429562252489E-3"/>
    <n v="1.8212676285083579E-5"/>
    <n v="-1.33"/>
    <n v="-4.9397500316494195E-4"/>
    <n v="-4.9618835368803204E-4"/>
    <n v="-2.2133505230900871E-6"/>
    <n v="-8.1199346482569747E-4"/>
    <n v="-8.1630358216718533E-4"/>
    <n v="-4.3101173414878628E-6"/>
    <n v="101.99"/>
    <n v="3.788008313743791E-2"/>
    <n v="3.8049812174919088E-2"/>
    <n v="1.6972903748117829E-4"/>
    <n v="6.2267077802686373E-2"/>
    <n v="6.2597595748294155E-2"/>
    <n v="3.3051794560778197E-4"/>
  </r>
  <r>
    <x v="0"/>
    <x v="1"/>
    <x v="0"/>
    <x v="0"/>
    <x v="1"/>
    <x v="2"/>
    <x v="1"/>
    <s v="B+"/>
    <s v="BB-"/>
    <n v="1"/>
    <n v="0"/>
    <x v="155"/>
    <x v="42"/>
    <x v="155"/>
    <n v="7.25"/>
    <d v="2026-05-15T00:00:00"/>
    <n v="7.5452054794520551"/>
    <n v="1.7040999999999999"/>
    <n v="0"/>
    <n v="1"/>
    <n v="2014255"/>
    <n v="1225369"/>
    <n v="2005270"/>
    <n v="1218899"/>
    <n v="0"/>
    <n v="0"/>
    <n v="1000"/>
    <n v="1000"/>
    <n v="1095.931"/>
    <n v="5.4408751622808435E-2"/>
    <n v="5.4652540555635898E-2"/>
    <n v="2.4378893282746283E-4"/>
    <n v="8.9436814543211063E-2"/>
    <n v="8.9911551326237862E-2"/>
    <n v="4.7473678302679956E-4"/>
    <x v="0"/>
    <x v="1"/>
    <x v="2"/>
    <s v="BB-"/>
    <x v="5"/>
    <s v="UNITED STATES"/>
    <s v="US"/>
    <s v="UTILITY"/>
    <x v="15"/>
    <s v="ELECTRIC-GENERATION"/>
    <s v="SENR"/>
    <n v="3.83"/>
    <n v="2.083855187153563E-3"/>
    <n v="2.0931923032808551E-3"/>
    <n v="9.3371161272921312E-6"/>
    <n v="3.425429997004984E-3"/>
    <n v="3.4436124157949102E-3"/>
    <n v="1.8182418789926182E-5"/>
    <n v="3.2240000000000002"/>
    <n v="1.7541381523193439E-3"/>
    <n v="1.7619979075137015E-3"/>
    <n v="7.8597551943576042E-6"/>
    <n v="2.8834429008731252E-3"/>
    <n v="2.8987484147579086E-3"/>
    <n v="1.530551388478343E-5"/>
    <n v="248"/>
    <n v="0.13493370402456492"/>
    <n v="0.13553830057797703"/>
    <n v="6.0459655341210672E-4"/>
    <n v="0.22180330006716345"/>
    <n v="0.22298064728906988"/>
    <n v="1.1773472219064329E-3"/>
    <n v="799.55200000000002"/>
    <n v="0.43502626177519726"/>
    <n v="0.43697548106339795"/>
    <n v="1.9492192882006876E-3"/>
    <n v="0.71509383941653493"/>
    <n v="0.71888960685996139"/>
    <n v="3.7957674434264677E-3"/>
    <n v="5.89"/>
    <n v="3.2046754705834166E-3"/>
    <n v="3.2190346387269541E-3"/>
    <n v="1.4359168143537535E-5"/>
    <n v="5.2678283765951314E-3"/>
    <n v="5.29579037311541E-3"/>
    <n v="2.796199652027858E-5"/>
    <n v="-0.68"/>
    <n v="-3.6997951103509737E-4"/>
    <n v="-3.7163727577832413E-4"/>
    <n v="-1.657764743226767E-6"/>
    <n v="-6.081703388938353E-4"/>
    <n v="-6.1139854901841751E-4"/>
    <n v="-3.228210124582207E-6"/>
    <n v="106.25"/>
    <n v="5.7809298599233956E-2"/>
    <n v="5.8068324340363138E-2"/>
    <n v="2.5902574112918186E-4"/>
    <n v="9.5026615452161761E-2"/>
    <n v="9.5531023284127728E-2"/>
    <n v="5.0440783196596672E-4"/>
  </r>
  <r>
    <x v="0"/>
    <x v="1"/>
    <x v="0"/>
    <x v="0"/>
    <x v="1"/>
    <x v="2"/>
    <x v="1"/>
    <s v="B+"/>
    <s v="BB-"/>
    <n v="1"/>
    <n v="0"/>
    <x v="156"/>
    <x v="42"/>
    <x v="156"/>
    <n v="6.625"/>
    <d v="2027-01-15T00:00:00"/>
    <n v="8.2164383561643834"/>
    <n v="1.5315000000000001"/>
    <n v="0"/>
    <n v="1"/>
    <n v="2014255"/>
    <n v="1225369"/>
    <n v="2005270"/>
    <n v="1218899"/>
    <n v="0"/>
    <n v="0"/>
    <n v="1248"/>
    <n v="1248"/>
    <n v="1313.336"/>
    <n v="6.5202072230179403E-2"/>
    <n v="6.5494222723124565E-2"/>
    <n v="2.9215049294516182E-4"/>
    <n v="0.10717881715630148"/>
    <n v="0.10774772971345452"/>
    <n v="5.6891255715303679E-4"/>
    <x v="0"/>
    <x v="1"/>
    <x v="2"/>
    <s v="BB-"/>
    <x v="5"/>
    <s v="UNITED STATES"/>
    <s v="US"/>
    <s v="UTILITY"/>
    <x v="15"/>
    <s v="ELECTRIC-GENERATION"/>
    <s v="SENR"/>
    <n v="4.7"/>
    <n v="3.0644973948184321E-3"/>
    <n v="3.0782284679868547E-3"/>
    <n v="1.3731073168422609E-5"/>
    <n v="5.0374044063461699E-3"/>
    <n v="5.0641432965323621E-3"/>
    <n v="2.673889018619223E-5"/>
    <n v="3.952"/>
    <n v="2.5767858945366898E-3"/>
    <n v="2.5883316820178828E-3"/>
    <n v="1.1545787481193059E-5"/>
    <n v="4.2357068540170347E-3"/>
    <n v="4.2581902782757221E-3"/>
    <n v="2.2483424258687434E-5"/>
    <n v="259"/>
    <n v="0.16887336707616465"/>
    <n v="0.16963003685289263"/>
    <n v="7.5666977672797509E-4"/>
    <n v="0.27759313643482086"/>
    <n v="0.27906661995784721"/>
    <n v="1.4734835230263421E-3"/>
    <n v="1023.568"/>
    <n v="0.66738754668500266"/>
    <n v="0.67037790564263167"/>
    <n v="2.9903589576290024E-3"/>
    <n v="1.0970480751904119"/>
    <n v="1.1028712820734121"/>
    <n v="5.8232068830001982E-3"/>
    <n v="5.94"/>
    <n v="3.8730030904726566E-3"/>
    <n v="3.8903568297535998E-3"/>
    <n v="1.735373928094322E-5"/>
    <n v="6.3664217390843082E-3"/>
    <n v="6.4002151449791987E-3"/>
    <n v="3.3793405894890459E-5"/>
    <n v="-0.55000000000000004"/>
    <n v="-3.5861139726598676E-4"/>
    <n v="-3.6021822497718514E-4"/>
    <n v="-1.60682771119838E-6"/>
    <n v="-5.8948349435965816E-4"/>
    <n v="-5.9261251342399989E-4"/>
    <n v="-3.1290190643417292E-6"/>
    <n v="103.25"/>
    <n v="6.7321139577660227E-2"/>
    <n v="6.7622784961626117E-2"/>
    <n v="3.0164538396589002E-4"/>
    <n v="0.11066212871388129"/>
    <n v="0.11124953092914179"/>
    <n v="5.8740221526050462E-4"/>
  </r>
  <r>
    <x v="0"/>
    <x v="1"/>
    <x v="0"/>
    <x v="0"/>
    <x v="1"/>
    <x v="2"/>
    <x v="1"/>
    <s v="B+"/>
    <s v="BB-"/>
    <n v="1"/>
    <n v="0"/>
    <x v="157"/>
    <x v="42"/>
    <x v="157"/>
    <n v="5.75"/>
    <d v="2028-01-15T00:00:00"/>
    <n v="9.2164383561643834"/>
    <n v="0.89527720739219707"/>
    <n v="0"/>
    <n v="1"/>
    <n v="2014255"/>
    <n v="1225369"/>
    <n v="2005270"/>
    <n v="1218899"/>
    <n v="0"/>
    <n v="0"/>
    <n v="841"/>
    <n v="841"/>
    <n v="833.08618999999999"/>
    <n v="4.1359519524588495E-2"/>
    <n v="4.154483884963122E-2"/>
    <n v="1.8531932504272514E-4"/>
    <n v="6.798655670251165E-2"/>
    <n v="6.8347434036782381E-2"/>
    <n v="3.6087733427073165E-4"/>
    <x v="0"/>
    <x v="1"/>
    <x v="2"/>
    <s v="BB-"/>
    <x v="5"/>
    <s v="UNITED STATES"/>
    <s v="US"/>
    <s v="UTILITY"/>
    <x v="15"/>
    <s v="ELECTRIC-GENERATION"/>
    <s v="SENR"/>
    <n v="6.2504456935180306"/>
    <n v="2.5851543069843907E-3"/>
    <n v="2.5967375907557807E-3"/>
    <n v="1.1583283771389973E-5"/>
    <n v="4.2494628055833334E-3"/>
    <n v="4.272019247382141E-3"/>
    <n v="2.2556441798807572E-5"/>
    <n v="5.6408578375534493"/>
    <n v="2.3330316986771992E-3"/>
    <n v="2.3434852983483731E-3"/>
    <n v="1.045359967117394E-5"/>
    <n v="3.8350250122363484E-3"/>
    <n v="3.8553815896305126E-3"/>
    <n v="2.0356577394164185E-5"/>
    <n v="263.24480709645661"/>
    <n v="0.10887678738852428"/>
    <n v="0.10936463088824548"/>
    <n v="4.8784349972119667E-4"/>
    <n v="0.1789710800430499"/>
    <n v="0.17992107088550569"/>
    <n v="9.4999084245578347E-4"/>
    <n v="1484.9265333052931"/>
    <n v="0.61415847946819779"/>
    <n v="0.61691033529709949"/>
    <n v="2.7518558289016948E-3"/>
    <n v="1.0095504195562437"/>
    <n v="1.0149091828455146"/>
    <n v="5.3587632892708736E-3"/>
    <n v="5.8719077222940452"/>
    <n v="2.4285928208680253E-3"/>
    <n v="2.4394746006261123E-3"/>
    <n v="1.0881779758087004E-5"/>
    <n v="3.9921078731366012E-3"/>
    <n v="4.013298257195653E-3"/>
    <n v="2.1190384059051846E-5"/>
    <n v="1.341631114006666E-2"/>
    <n v="5.5489218254554117E-6"/>
    <n v="5.5737848427058154E-6"/>
    <n v="2.486301725040365E-8"/>
    <n v="9.1212879806268072E-6"/>
    <n v="9.1697044066265458E-6"/>
    <n v="4.8416425999738596E-8"/>
    <n v="99.058999999999997"/>
    <n v="4.0970326445862112E-2"/>
    <n v="4.1153901916056189E-2"/>
    <n v="1.8357547019407644E-4"/>
    <n v="6.7346803203941014E-2"/>
    <n v="6.7704284682496257E-2"/>
    <n v="3.5748147855524381E-4"/>
  </r>
  <r>
    <x v="0"/>
    <x v="1"/>
    <x v="0"/>
    <x v="0"/>
    <x v="1"/>
    <x v="2"/>
    <x v="2"/>
    <n v="450"/>
    <n v="300"/>
    <n v="0"/>
    <n v="-150"/>
    <x v="158"/>
    <x v="104"/>
    <x v="158"/>
    <n v="5.375"/>
    <d v="2020-08-15T00:00:00"/>
    <n v="1.7945205479452055"/>
    <n v="6.2081999999999997"/>
    <n v="0"/>
    <n v="1"/>
    <n v="2014255"/>
    <n v="1225369"/>
    <n v="2005270"/>
    <n v="1218899"/>
    <n v="0"/>
    <n v="0"/>
    <n v="300"/>
    <n v="300"/>
    <n v="303.72500000000002"/>
    <n v="1.5078776023889727E-2"/>
    <n v="1.5146339395692352E-2"/>
    <n v="6.7563371802624797E-5"/>
    <n v="2.4786411276929644E-2"/>
    <n v="2.4917979258330676E-2"/>
    <n v="1.3156798140103246E-4"/>
    <x v="0"/>
    <x v="1"/>
    <x v="2"/>
    <s v="BB-"/>
    <x v="5"/>
    <s v="UNITED STATES"/>
    <s v="US"/>
    <s v="INDUSTRIALS"/>
    <x v="10"/>
    <s v="SOFTWARE/SERVICES"/>
    <s v="SENR"/>
    <n v="0.11"/>
    <n v="1.6586653626278698E-5"/>
    <n v="1.6660973335261588E-5"/>
    <n v="7.4319708982889613E-8"/>
    <n v="2.7265052404622607E-5"/>
    <n v="2.7409777184163743E-5"/>
    <n v="1.4472477954113617E-7"/>
    <n v="9.0999999999999998E-2"/>
    <n v="1.3721686181739651E-5"/>
    <n v="1.3783168850080039E-5"/>
    <n v="6.1482668340388219E-8"/>
    <n v="2.2555634262005974E-5"/>
    <n v="2.2675361125080915E-5"/>
    <n v="1.1972686307494085E-7"/>
    <n v="178"/>
    <n v="2.6840221322523714E-2"/>
    <n v="2.6960484124332385E-2"/>
    <n v="1.2026280180867099E-4"/>
    <n v="4.4119812072934764E-2"/>
    <n v="4.4354003079828598E-2"/>
    <n v="2.3419100689383437E-4"/>
    <n v="16.198"/>
    <n v="2.4424601403496581E-3"/>
    <n v="2.4534040553142473E-3"/>
    <n v="1.094391496458914E-5"/>
    <n v="4.0149028986370639E-3"/>
    <n v="4.0362142802644026E-3"/>
    <n v="2.1311381627338657E-5"/>
    <n v="4.07"/>
    <n v="6.1370618417231195E-4"/>
    <n v="6.1645601340467877E-4"/>
    <n v="2.7498292323668242E-6"/>
    <n v="1.0088069389710365E-3"/>
    <n v="1.0141617558140584E-3"/>
    <n v="5.3548168430219908E-6"/>
    <n v="-0.1"/>
    <n v="-1.5078776023889727E-5"/>
    <n v="-1.5146339395692352E-5"/>
    <n v="-6.7563371802624919E-8"/>
    <n v="-2.4786411276929643E-5"/>
    <n v="-2.4917979258330677E-5"/>
    <n v="-1.3156798140103319E-7"/>
    <n v="100.11"/>
    <n v="1.5095362677516006E-2"/>
    <n v="1.5163000369027613E-2"/>
    <n v="6.7637691511607256E-5"/>
    <n v="2.4813676329334265E-2"/>
    <n v="2.4945389035514839E-2"/>
    <n v="1.3171270618057493E-4"/>
  </r>
  <r>
    <x v="0"/>
    <x v="0"/>
    <x v="0"/>
    <x v="0"/>
    <x v="1"/>
    <x v="2"/>
    <x v="1"/>
    <s v="B-"/>
    <s v="CCC+"/>
    <n v="-1"/>
    <n v="0"/>
    <x v="159"/>
    <x v="44"/>
    <x v="159"/>
    <n v="6.875"/>
    <d v="2024-03-15T00:00:00"/>
    <n v="5.3780821917808215"/>
    <n v="1.6384000000000001"/>
    <n v="0"/>
    <n v="1"/>
    <n v="2014255"/>
    <n v="1225369"/>
    <n v="2005270"/>
    <n v="1218899"/>
    <n v="0"/>
    <n v="0"/>
    <n v="500"/>
    <n v="568.6"/>
    <n v="384.84199999999998"/>
    <n v="1.9105922537116699E-2"/>
    <n v="1.919153031761309E-2"/>
    <n v="8.5607780496391173E-5"/>
    <n v="0"/>
    <n v="0"/>
    <n v="0"/>
    <x v="1"/>
    <x v="1"/>
    <x v="1"/>
    <s v="CCC+"/>
    <x v="2"/>
    <s v="BELGIUM"/>
    <s v="BE"/>
    <s v="INDUSTRIALS"/>
    <x v="1"/>
    <s v="METALS/MINING EXCLUDING STEEL"/>
    <s v="SENR"/>
    <n v="4"/>
    <n v="7.6423690148466801E-4"/>
    <n v="7.6766121270452359E-4"/>
    <n v="3.4243112198555775E-6"/>
    <n v="0"/>
    <n v="0"/>
    <n v="0"/>
    <n v="3.9769999999999999"/>
    <n v="7.5984253930113114E-4"/>
    <n v="7.632471607314725E-4"/>
    <n v="3.4046214303413589E-6"/>
    <n v="0"/>
    <n v="0"/>
    <n v="0"/>
    <n v="1666"/>
    <n v="0.31830466946836422"/>
    <n v="0.3197308950914341"/>
    <n v="1.4262256230698767E-3"/>
    <n v="0"/>
    <n v="0"/>
    <n v="0"/>
    <n v="6625.6819999999998"/>
    <n v="1.2658976704756846"/>
    <n v="1.2715697697786332"/>
    <n v="5.6720993029486522E-3"/>
    <n v="0"/>
    <n v="0"/>
    <n v="0"/>
    <n v="16.440000000000001"/>
    <n v="3.1410136651019859E-3"/>
    <n v="3.1550875842155921E-3"/>
    <n v="1.4073919113606267E-5"/>
    <n v="0"/>
    <n v="0"/>
    <n v="0"/>
    <n v="0.22"/>
    <n v="4.203302958165674E-5"/>
    <n v="4.22213666987488E-5"/>
    <n v="1.8833711709206002E-7"/>
    <n v="0"/>
    <n v="0"/>
    <n v="0"/>
    <n v="66.7"/>
    <n v="1.2743650332256839E-2"/>
    <n v="1.2800750721847932E-2"/>
    <n v="5.7100389591092926E-5"/>
    <n v="0"/>
    <n v="0"/>
    <n v="0"/>
  </r>
  <r>
    <x v="0"/>
    <x v="0"/>
    <x v="0"/>
    <x v="0"/>
    <x v="1"/>
    <x v="2"/>
    <x v="1"/>
    <s v="B-"/>
    <s v="CCC+"/>
    <n v="-1"/>
    <n v="0"/>
    <x v="160"/>
    <x v="105"/>
    <x v="160"/>
    <n v="7.625"/>
    <d v="2022-08-01T00:00:00"/>
    <n v="3.7561643835616438"/>
    <n v="1.2438"/>
    <n v="0"/>
    <n v="1"/>
    <n v="2014255"/>
    <n v="1225369"/>
    <n v="2005270"/>
    <n v="1218899"/>
    <n v="0"/>
    <n v="0"/>
    <n v="300"/>
    <n v="300"/>
    <n v="210.31899999999999"/>
    <n v="1.0441528009115032E-2"/>
    <n v="1.0488313294469073E-2"/>
    <n v="4.678528535404132E-5"/>
    <n v="0"/>
    <n v="0"/>
    <n v="0"/>
    <x v="0"/>
    <x v="0"/>
    <x v="1"/>
    <s v="CCC+"/>
    <x v="2"/>
    <s v="TURKEY"/>
    <s v="TR"/>
    <s v="FINANCIAL"/>
    <x v="0"/>
    <s v="BANKING"/>
    <s v="T2"/>
    <n v="2.5099999999999998"/>
    <n v="2.6208235302878726E-4"/>
    <n v="2.632566636911737E-4"/>
    <n v="1.17431066238644E-6"/>
    <n v="0"/>
    <n v="0"/>
    <n v="0"/>
    <n v="5.3920000000000003"/>
    <n v="5.6300719025148256E-4"/>
    <n v="5.6552985283777246E-4"/>
    <n v="2.5226625862898987E-6"/>
    <n v="0"/>
    <n v="0"/>
    <n v="0"/>
    <n v="1172"/>
    <n v="0.12237470826682817"/>
    <n v="0.12292303181117753"/>
    <n v="5.4832354434936059E-4"/>
    <n v="0"/>
    <n v="0"/>
    <n v="0"/>
    <n v="6319.424"/>
    <n v="0.65984442697473744"/>
    <n v="0.66280098752586925"/>
    <n v="2.9565605511318038E-3"/>
    <n v="0"/>
    <n v="0"/>
    <n v="0"/>
    <n v="20.079999999999998"/>
    <n v="2.0966588242302981E-3"/>
    <n v="2.1060533095293896E-3"/>
    <n v="9.3944852990915199E-6"/>
    <n v="0"/>
    <n v="0"/>
    <n v="0"/>
    <n v="7.0000000000000007E-2"/>
    <n v="7.3090696063805229E-6"/>
    <n v="7.3418193061283519E-6"/>
    <n v="3.274969974782897E-8"/>
    <n v="0"/>
    <n v="0"/>
    <n v="0"/>
    <n v="68.2"/>
    <n v="7.121122102216452E-3"/>
    <n v="7.153029666827908E-3"/>
    <n v="3.1907564611455969E-5"/>
    <n v="0"/>
    <n v="0"/>
    <n v="0"/>
  </r>
  <r>
    <x v="0"/>
    <x v="0"/>
    <x v="0"/>
    <x v="0"/>
    <x v="1"/>
    <x v="2"/>
    <x v="2"/>
    <n v="393"/>
    <n v="338"/>
    <n v="0"/>
    <n v="-55"/>
    <x v="161"/>
    <x v="106"/>
    <x v="161"/>
    <n v="6.35"/>
    <d v="2021-12-01T00:00:00"/>
    <n v="3.0904109589041098"/>
    <n v="0.85209999999999997"/>
    <n v="0"/>
    <n v="1"/>
    <n v="2014255"/>
    <n v="1225369"/>
    <n v="2005270"/>
    <n v="1218899"/>
    <n v="0"/>
    <n v="0"/>
    <n v="338"/>
    <n v="338"/>
    <n v="334.108"/>
    <n v="1.6587174910823108E-2"/>
    <n v="1.6661496955522197E-2"/>
    <n v="7.4322044699089845E-5"/>
    <n v="0"/>
    <n v="0"/>
    <n v="0"/>
    <x v="0"/>
    <x v="0"/>
    <x v="0"/>
    <s v="B-"/>
    <x v="1"/>
    <s v="BRAZIL"/>
    <s v="BR"/>
    <s v="INDUSTRIALS"/>
    <x v="3"/>
    <s v="OIL FIELD EQUIPMENT &amp; SERVICES"/>
    <s v="SECR"/>
    <n v="2.42"/>
    <n v="4.0140963284191915E-4"/>
    <n v="4.0320822632363719E-4"/>
    <n v="1.7985934817180463E-6"/>
    <n v="0"/>
    <n v="0"/>
    <n v="0"/>
    <n v="2.2719999999999998"/>
    <n v="3.7686061397390093E-4"/>
    <n v="3.7854921082946429E-4"/>
    <n v="1.6885968555633603E-6"/>
    <n v="0"/>
    <n v="0"/>
    <n v="0"/>
    <n v="402"/>
    <n v="6.6680443141508894E-2"/>
    <n v="6.6979217761199236E-2"/>
    <n v="2.9877461969034236E-4"/>
    <n v="0"/>
    <n v="0"/>
    <n v="0"/>
    <n v="913.34399999999994"/>
    <n v="0.15149796681750818"/>
    <n v="0.15217678275344465"/>
    <n v="6.788159359364665E-4"/>
    <n v="0"/>
    <n v="0"/>
    <n v="0"/>
    <n v="6.95"/>
    <n v="1.1528086563022059E-3"/>
    <n v="1.1579740384087928E-3"/>
    <n v="5.1653821065869403E-6"/>
    <n v="0"/>
    <n v="0"/>
    <n v="0"/>
    <n v="-0.34"/>
    <n v="-5.6396394696798567E-5"/>
    <n v="-5.6649089648775476E-5"/>
    <n v="-2.526949519769095E-7"/>
    <n v="0"/>
    <n v="0"/>
    <n v="0"/>
    <n v="98.5"/>
    <n v="1.633836728716076E-2"/>
    <n v="1.6411574501189366E-2"/>
    <n v="7.3207214028606082E-5"/>
    <n v="0"/>
    <n v="0"/>
    <n v="0"/>
  </r>
  <r>
    <x v="0"/>
    <x v="0"/>
    <x v="0"/>
    <x v="0"/>
    <x v="1"/>
    <x v="2"/>
    <x v="2"/>
    <n v="459"/>
    <n v="435"/>
    <n v="0"/>
    <n v="-24"/>
    <x v="162"/>
    <x v="106"/>
    <x v="162"/>
    <n v="6.72"/>
    <d v="2022-12-01T00:00:00"/>
    <n v="4.0904109589041093"/>
    <n v="0.85209999999999997"/>
    <n v="0"/>
    <n v="1"/>
    <n v="2014255"/>
    <n v="1225369"/>
    <n v="2005270"/>
    <n v="1218899"/>
    <n v="0"/>
    <n v="0"/>
    <n v="435"/>
    <n v="435"/>
    <n v="423.74200000000002"/>
    <n v="2.1037157658786998E-2"/>
    <n v="2.1131418711694685E-2"/>
    <n v="9.426105290768691E-5"/>
    <n v="0"/>
    <n v="0"/>
    <n v="0"/>
    <x v="0"/>
    <x v="0"/>
    <x v="1"/>
    <s v="CCC+"/>
    <x v="1"/>
    <s v="BRAZIL"/>
    <s v="BR"/>
    <s v="INDUSTRIALS"/>
    <x v="3"/>
    <s v="OIL FIELD EQUIPMENT &amp; SERVICES"/>
    <s v="SECR"/>
    <n v="2.34"/>
    <n v="4.9226948921561576E-4"/>
    <n v="4.9447519785365563E-4"/>
    <n v="2.2057086380398733E-6"/>
    <n v="0"/>
    <n v="0"/>
    <n v="0"/>
    <n v="2.3410000000000002"/>
    <n v="4.9247986079220367E-4"/>
    <n v="4.9468651204077256E-4"/>
    <n v="2.2066512485688925E-6"/>
    <n v="0"/>
    <n v="0"/>
    <n v="0"/>
    <n v="551"/>
    <n v="0.11591473869991635"/>
    <n v="0.11643411710143771"/>
    <n v="5.1937840152135872E-4"/>
    <n v="0"/>
    <n v="0"/>
    <n v="0"/>
    <n v="1289.8910000000001"/>
    <n v="0.27135640329650418"/>
    <n v="0.27257226813446572"/>
    <n v="1.2158648379615444E-3"/>
    <n v="0"/>
    <n v="0"/>
    <n v="0"/>
    <n v="8.3699999999999992"/>
    <n v="1.7608100960404716E-3"/>
    <n v="1.7686997461688449E-3"/>
    <n v="7.8896501283733014E-6"/>
    <n v="0"/>
    <n v="0"/>
    <n v="0"/>
    <n v="0.08"/>
    <n v="1.6829726127029599E-5"/>
    <n v="1.6905134969355748E-5"/>
    <n v="7.5408842326149024E-8"/>
    <n v="0"/>
    <n v="0"/>
    <n v="0"/>
    <n v="96.25"/>
    <n v="2.0248264246582486E-2"/>
    <n v="2.0338990510006132E-2"/>
    <n v="9.0726263423646786E-5"/>
    <n v="0"/>
    <n v="0"/>
    <n v="0"/>
  </r>
  <r>
    <x v="0"/>
    <x v="0"/>
    <x v="0"/>
    <x v="0"/>
    <x v="1"/>
    <x v="2"/>
    <x v="8"/>
    <s v="US71647NAT63"/>
    <s v="US71647NAV10"/>
    <n v="0"/>
    <n v="0"/>
    <x v="163"/>
    <x v="107"/>
    <x v="163"/>
    <n v="5.2990000000000004"/>
    <d v="2025-01-27T00:00:00"/>
    <n v="6.2493150684931509"/>
    <n v="0.10680000000000001"/>
    <n v="0"/>
    <n v="1"/>
    <n v="2014255"/>
    <n v="1225369"/>
    <n v="2005270"/>
    <n v="1218899"/>
    <n v="0"/>
    <n v="0"/>
    <n v="3508"/>
    <n v="3508"/>
    <n v="3390.1640000000002"/>
    <n v="0.16830858059183174"/>
    <n v="0.16906271973350223"/>
    <n v="7.5413914167049567E-4"/>
    <n v="0"/>
    <n v="0"/>
    <n v="0"/>
    <x v="0"/>
    <x v="0"/>
    <x v="2"/>
    <s v="BB-"/>
    <x v="1"/>
    <s v="BRAZIL"/>
    <s v="BR"/>
    <s v="INDUSTRIALS"/>
    <x v="3"/>
    <s v="INTEGRATED ENERGY"/>
    <s v="SENR"/>
    <n v="5.14"/>
    <n v="8.6510610424201505E-3"/>
    <n v="8.6898237943020141E-3"/>
    <n v="3.8762751881863539E-5"/>
    <n v="0"/>
    <n v="0"/>
    <n v="0"/>
    <n v="5.1310000000000002"/>
    <n v="8.6359132701668857E-3"/>
    <n v="8.6746081495259995E-3"/>
    <n v="3.8694879359113879E-5"/>
    <n v="0"/>
    <n v="0"/>
    <n v="0"/>
    <n v="324"/>
    <n v="0.54531980111753475"/>
    <n v="0.5477632119365472"/>
    <n v="2.4434108190124482E-3"/>
    <n v="0"/>
    <n v="0"/>
    <n v="0"/>
    <n v="1662.444"/>
    <n v="2.7980358995340708"/>
    <n v="2.8105730404464238"/>
    <n v="1.2537140912352918E-2"/>
    <n v="0"/>
    <n v="0"/>
    <n v="0"/>
    <n v="6.23"/>
    <n v="1.0485624570871117E-2"/>
    <n v="1.053260743939719E-2"/>
    <n v="4.698286852607321E-5"/>
    <n v="0"/>
    <n v="0"/>
    <n v="0"/>
    <n v="0.32"/>
    <n v="5.3858745789386159E-4"/>
    <n v="5.4100070314720716E-4"/>
    <n v="2.4132452533455646E-6"/>
    <n v="0"/>
    <n v="0"/>
    <n v="0"/>
    <n v="95.25"/>
    <n v="0.16031392301371972"/>
    <n v="0.16103224054616089"/>
    <n v="7.1831753244117058E-4"/>
    <n v="0"/>
    <n v="0"/>
    <n v="0"/>
  </r>
  <r>
    <x v="0"/>
    <x v="0"/>
    <x v="0"/>
    <x v="0"/>
    <x v="1"/>
    <x v="2"/>
    <x v="8"/>
    <s v="US71647NAW92"/>
    <s v="US71647NAY58"/>
    <n v="0"/>
    <n v="0"/>
    <x v="164"/>
    <x v="107"/>
    <x v="164"/>
    <n v="5.9989999999999997"/>
    <d v="2028-01-27T00:00:00"/>
    <n v="9.24931506849315"/>
    <n v="0.10680000000000001"/>
    <n v="0"/>
    <n v="1"/>
    <n v="2014255"/>
    <n v="1225369"/>
    <n v="2005270"/>
    <n v="1218899"/>
    <n v="0"/>
    <n v="0"/>
    <n v="5401"/>
    <n v="5401"/>
    <n v="5220.5789999999997"/>
    <n v="0.25918163291142382"/>
    <n v="0.26034294633640354"/>
    <n v="1.1613134249797152E-3"/>
    <n v="0"/>
    <n v="0"/>
    <n v="0"/>
    <x v="0"/>
    <x v="0"/>
    <x v="2"/>
    <s v="BB-"/>
    <x v="1"/>
    <s v="BRAZIL"/>
    <s v="BR"/>
    <s v="INDUSTRIALS"/>
    <x v="3"/>
    <s v="INTEGRATED ENERGY"/>
    <s v="SENR"/>
    <n v="6.84"/>
    <n v="1.772802369114139E-2"/>
    <n v="1.7807457529410001E-2"/>
    <n v="7.9433838268611057E-5"/>
    <n v="0"/>
    <n v="0"/>
    <n v="0"/>
    <n v="6.8120000000000003"/>
    <n v="1.7655452833926191E-2"/>
    <n v="1.7734561504435812E-2"/>
    <n v="7.9108670509621393E-5"/>
    <n v="0"/>
    <n v="0"/>
    <n v="0"/>
    <n v="368"/>
    <n v="0.95378840911403973"/>
    <n v="0.95806204251796512"/>
    <n v="4.273633403925392E-3"/>
    <n v="0"/>
    <n v="0"/>
    <n v="0"/>
    <n v="2506.8160000000003"/>
    <n v="6.497206642884839"/>
    <n v="6.5263186336323784"/>
    <n v="2.9111990747539451E-2"/>
    <n v="0"/>
    <n v="0"/>
    <n v="0"/>
    <n v="6.72"/>
    <n v="1.7417005731647679E-2"/>
    <n v="1.7495045993806319E-2"/>
    <n v="7.8040262158639989E-5"/>
    <n v="0"/>
    <n v="0"/>
    <n v="0"/>
    <n v="0.59"/>
    <n v="1.5291716341774004E-3"/>
    <n v="1.5360233833847808E-3"/>
    <n v="6.8517492073803723E-6"/>
    <n v="0"/>
    <n v="0"/>
    <n v="0"/>
    <n v="95.1"/>
    <n v="0.24648173289876404"/>
    <n v="0.24758614196591977"/>
    <n v="1.1044090671557261E-3"/>
    <n v="0"/>
    <n v="0"/>
    <n v="0"/>
  </r>
  <r>
    <x v="0"/>
    <x v="0"/>
    <x v="0"/>
    <x v="0"/>
    <x v="1"/>
    <x v="2"/>
    <x v="2"/>
    <n v="750"/>
    <n v="677"/>
    <n v="0"/>
    <n v="-73"/>
    <x v="165"/>
    <x v="108"/>
    <x v="165"/>
    <n v="5.625"/>
    <d v="2020-04-29T00:00:00"/>
    <n v="1.4986301369863013"/>
    <n v="5.5014000000000003"/>
    <n v="0"/>
    <n v="1"/>
    <n v="2014255"/>
    <n v="1225369"/>
    <n v="2005270"/>
    <n v="1218899"/>
    <n v="0"/>
    <n v="0"/>
    <n v="677"/>
    <n v="677"/>
    <n v="683.28300000000002"/>
    <n v="3.3922368319800625E-2"/>
    <n v="3.4074364050726336E-2"/>
    <n v="1.5199573092571084E-4"/>
    <n v="0"/>
    <n v="0"/>
    <n v="0"/>
    <x v="0"/>
    <x v="0"/>
    <x v="2"/>
    <s v="BB-"/>
    <x v="2"/>
    <s v="RUSSIA"/>
    <s v="RU"/>
    <s v="INDUSTRIALS"/>
    <x v="1"/>
    <s v="METALS/MINING EXCLUDING STEEL"/>
    <s v="SENR"/>
    <n v="1.42"/>
    <n v="4.8169763014116885E-4"/>
    <n v="4.8385596952031391E-4"/>
    <n v="2.1583393791450552E-6"/>
    <n v="0"/>
    <n v="0"/>
    <n v="0"/>
    <n v="1.4159999999999999"/>
    <n v="4.8034073540837683E-4"/>
    <n v="4.8249299495828487E-4"/>
    <n v="2.1522595499080441E-6"/>
    <n v="0"/>
    <n v="0"/>
    <n v="0"/>
    <n v="233"/>
    <n v="7.9039118185135454E-2"/>
    <n v="7.9393268238192358E-2"/>
    <n v="3.5415005305690361E-4"/>
    <n v="0"/>
    <n v="0"/>
    <n v="0"/>
    <n v="329.928"/>
    <n v="0.1119193913501518"/>
    <n v="0.11242086782528038"/>
    <n v="5.0147647512857607E-4"/>
    <n v="0"/>
    <n v="0"/>
    <n v="0"/>
    <n v="5.04"/>
    <n v="1.7096873633179516E-3"/>
    <n v="1.7173479481566072E-3"/>
    <n v="7.6605848386556308E-6"/>
    <n v="0"/>
    <n v="0"/>
    <n v="0"/>
    <n v="0.03"/>
    <n v="1.0176710495940187E-5"/>
    <n v="1.0222309215217901E-5"/>
    <n v="4.559871927771346E-8"/>
    <n v="0"/>
    <n v="0"/>
    <n v="0"/>
    <n v="100.82"/>
    <n v="3.4200531740022987E-2"/>
    <n v="3.4353773835942285E-2"/>
    <n v="1.5324209591929816E-4"/>
    <n v="0"/>
    <n v="0"/>
    <n v="0"/>
  </r>
  <r>
    <x v="0"/>
    <x v="0"/>
    <x v="0"/>
    <x v="0"/>
    <x v="1"/>
    <x v="2"/>
    <x v="2"/>
    <n v="500"/>
    <n v="483"/>
    <n v="0"/>
    <n v="-17"/>
    <x v="166"/>
    <x v="108"/>
    <x v="166"/>
    <n v="4.6989999999999998"/>
    <d v="2022-03-28T00:00:00"/>
    <n v="3.4109589041095889"/>
    <n v="2.0082"/>
    <n v="0"/>
    <n v="1"/>
    <n v="2014255"/>
    <n v="1225369"/>
    <n v="2005270"/>
    <n v="1218899"/>
    <n v="0"/>
    <n v="0"/>
    <n v="483"/>
    <n v="483"/>
    <n v="465.61700000000002"/>
    <n v="2.3116090068040045E-2"/>
    <n v="2.321966617961671E-2"/>
    <n v="1.0357611157666563E-4"/>
    <n v="0"/>
    <n v="0"/>
    <n v="0"/>
    <x v="0"/>
    <x v="0"/>
    <x v="2"/>
    <s v="BB"/>
    <x v="2"/>
    <s v="RUSSIA"/>
    <s v="RU"/>
    <s v="INDUSTRIALS"/>
    <x v="1"/>
    <s v="METALS/MINING EXCLUDING STEEL"/>
    <s v="SENR"/>
    <n v="3.08"/>
    <n v="7.1197557409563334E-4"/>
    <n v="7.1516571833219464E-4"/>
    <n v="3.1901442365613085E-6"/>
    <n v="0"/>
    <n v="0"/>
    <n v="0"/>
    <n v="3.073"/>
    <n v="7.1035744779087058E-4"/>
    <n v="7.1354034169962154E-4"/>
    <n v="3.1828939087509599E-6"/>
    <n v="0"/>
    <n v="0"/>
    <n v="0"/>
    <n v="313"/>
    <n v="7.2353361912965333E-2"/>
    <n v="7.2677555142200298E-2"/>
    <n v="3.2419322923496474E-4"/>
    <n v="0"/>
    <n v="0"/>
    <n v="0"/>
    <n v="961.84899999999993"/>
    <n v="0.22234188115854248"/>
    <n v="0.22333812695198152"/>
    <n v="9.962457934390434E-4"/>
    <n v="0"/>
    <n v="0"/>
    <n v="0"/>
    <n v="6.01"/>
    <n v="1.3892770130892065E-3"/>
    <n v="1.3955019373949641E-3"/>
    <n v="6.22492430575757E-6"/>
    <n v="0"/>
    <n v="0"/>
    <n v="0"/>
    <n v="0.11"/>
    <n v="2.5427699074844049E-5"/>
    <n v="2.554163279757838E-5"/>
    <n v="1.13933722734331E-7"/>
    <n v="0"/>
    <n v="0"/>
    <n v="0"/>
    <n v="96.01"/>
    <n v="2.2193758074325248E-2"/>
    <n v="2.2293201499050005E-2"/>
    <n v="9.9443424724756507E-5"/>
    <n v="0"/>
    <n v="0"/>
    <n v="0"/>
  </r>
  <r>
    <x v="0"/>
    <x v="0"/>
    <x v="0"/>
    <x v="0"/>
    <x v="1"/>
    <x v="2"/>
    <x v="2"/>
    <n v="800"/>
    <n v="788"/>
    <n v="0"/>
    <n v="-12"/>
    <x v="167"/>
    <x v="108"/>
    <x v="167"/>
    <n v="5.25"/>
    <d v="2023-02-07T00:00:00"/>
    <n v="4.2767123287671236"/>
    <n v="1.7233000000000001"/>
    <n v="0"/>
    <n v="1"/>
    <n v="2014255"/>
    <n v="1225369"/>
    <n v="2005270"/>
    <n v="1218899"/>
    <n v="0"/>
    <n v="0"/>
    <n v="788"/>
    <n v="788"/>
    <n v="769.87800000000004"/>
    <n v="3.8221476426768208E-2"/>
    <n v="3.8392735142898468E-2"/>
    <n v="1.7125871613025978E-4"/>
    <n v="0"/>
    <n v="0"/>
    <n v="0"/>
    <x v="0"/>
    <x v="0"/>
    <x v="2"/>
    <s v="BB"/>
    <x v="2"/>
    <s v="RUSSIA"/>
    <s v="RU"/>
    <s v="INDUSTRIALS"/>
    <x v="1"/>
    <s v="METALS/MINING EXCLUDING STEEL"/>
    <s v="SENR"/>
    <n v="3.72"/>
    <n v="1.4218389230757774E-3"/>
    <n v="1.4282097473158231E-3"/>
    <n v="6.3708242400456905E-6"/>
    <n v="0"/>
    <n v="0"/>
    <n v="0"/>
    <n v="3.7080000000000002"/>
    <n v="1.4172523459045653E-3"/>
    <n v="1.4236026190986753E-3"/>
    <n v="6.3502731941099313E-6"/>
    <n v="0"/>
    <n v="0"/>
    <n v="0"/>
    <n v="327"/>
    <n v="0.12498422791553204"/>
    <n v="0.125544243917278"/>
    <n v="5.60016001745961E-4"/>
    <n v="0"/>
    <n v="0"/>
    <n v="0"/>
    <n v="1212.5160000000001"/>
    <n v="0.46344151711079284"/>
    <n v="0.46551805644526684"/>
    <n v="2.0765393344739924E-3"/>
    <n v="0"/>
    <n v="0"/>
    <n v="0"/>
    <n v="6.19"/>
    <n v="2.3659093908169524E-3"/>
    <n v="2.3765103053454157E-3"/>
    <n v="1.0600914528463307E-5"/>
    <n v="0"/>
    <n v="0"/>
    <n v="0"/>
    <n v="0.17"/>
    <n v="6.4976509925505964E-5"/>
    <n v="6.52676497429274E-5"/>
    <n v="2.9113981742143571E-7"/>
    <n v="0"/>
    <n v="0"/>
    <n v="0"/>
    <n v="96.5"/>
    <n v="3.6883724751831319E-2"/>
    <n v="3.7048989412897027E-2"/>
    <n v="1.6526466106570742E-4"/>
    <n v="0"/>
    <n v="0"/>
    <n v="0"/>
  </r>
  <r>
    <x v="0"/>
    <x v="0"/>
    <x v="0"/>
    <x v="0"/>
    <x v="1"/>
    <x v="2"/>
    <x v="2"/>
    <n v="500"/>
    <n v="470"/>
    <n v="0"/>
    <n v="-30"/>
    <x v="168"/>
    <x v="108"/>
    <x v="168"/>
    <n v="4.7"/>
    <d v="2024-01-29T00:00:00"/>
    <n v="5.2520547945205482"/>
    <n v="0.74790000000000001"/>
    <n v="0"/>
    <n v="1"/>
    <n v="2014255"/>
    <n v="1225369"/>
    <n v="2005270"/>
    <n v="1218899"/>
    <n v="0"/>
    <n v="0"/>
    <n v="470"/>
    <n v="470"/>
    <n v="443.13900000000001"/>
    <n v="2.200014397382655E-2"/>
    <n v="2.2098719873134293E-2"/>
    <n v="9.8575899307742909E-5"/>
    <n v="0"/>
    <n v="0"/>
    <n v="0"/>
    <x v="0"/>
    <x v="0"/>
    <x v="2"/>
    <s v="BB"/>
    <x v="2"/>
    <s v="RUSSIA"/>
    <s v="RU"/>
    <s v="INDUSTRIALS"/>
    <x v="1"/>
    <s v="METALS/MINING EXCLUDING STEEL"/>
    <s v="SENR"/>
    <n v="4.49"/>
    <n v="9.8780646442481212E-4"/>
    <n v="9.9223252230372979E-4"/>
    <n v="4.4260578789176701E-6"/>
    <n v="0"/>
    <n v="0"/>
    <n v="0"/>
    <n v="4.4829999999999997"/>
    <n v="9.8626645434664404E-4"/>
    <n v="9.9068561191261026E-4"/>
    <n v="4.4191575659662148E-6"/>
    <n v="0"/>
    <n v="0"/>
    <n v="0"/>
    <n v="331"/>
    <n v="7.2820476553365876E-2"/>
    <n v="7.3146762780074509E-2"/>
    <n v="3.2628622670863305E-4"/>
    <n v="0"/>
    <n v="0"/>
    <n v="0"/>
    <n v="1483.8729999999998"/>
    <n v="0.32645419638873918"/>
    <n v="0.32791693754307399"/>
    <n v="1.4627411543348123E-3"/>
    <n v="0"/>
    <n v="0"/>
    <n v="0"/>
    <n v="6.27"/>
    <n v="1.3794090271589245E-3"/>
    <n v="1.3855897360455201E-3"/>
    <n v="6.1807088865956355E-6"/>
    <n v="0"/>
    <n v="0"/>
    <n v="0"/>
    <n v="0.24"/>
    <n v="5.2800345537183714E-5"/>
    <n v="5.3036927695522301E-5"/>
    <n v="2.365821583385873E-7"/>
    <n v="0"/>
    <n v="0"/>
    <n v="0"/>
    <n v="93.06"/>
    <n v="2.0473333982042988E-2"/>
    <n v="2.0565068713938772E-2"/>
    <n v="9.1734731895783128E-5"/>
    <n v="0"/>
    <n v="0"/>
    <n v="0"/>
  </r>
  <r>
    <x v="0"/>
    <x v="1"/>
    <x v="0"/>
    <x v="0"/>
    <x v="1"/>
    <x v="2"/>
    <x v="1"/>
    <s v="B-"/>
    <s v="CCC+"/>
    <n v="-1"/>
    <n v="0"/>
    <x v="169"/>
    <x v="109"/>
    <x v="169"/>
    <n v="8.125"/>
    <d v="2022-11-14T00:00:00"/>
    <n v="4.043835616438356"/>
    <n v="0.95620000000000005"/>
    <n v="0"/>
    <n v="1"/>
    <n v="2014255"/>
    <n v="1225369"/>
    <n v="2005270"/>
    <n v="1218899"/>
    <n v="0"/>
    <n v="0"/>
    <n v="500"/>
    <n v="500"/>
    <n v="393.565"/>
    <n v="1.9538985878153461E-2"/>
    <n v="1.9626534082692108E-2"/>
    <n v="8.7548204538646229E-5"/>
    <n v="3.2118080349674262E-2"/>
    <n v="3.2288565336422465E-2"/>
    <n v="1.704849867482025E-4"/>
    <x v="0"/>
    <x v="1"/>
    <x v="1"/>
    <s v="CCC+"/>
    <x v="2"/>
    <s v="UNITED KINGDOM"/>
    <s v="GB"/>
    <s v="INDUSTRIALS"/>
    <x v="1"/>
    <s v="METALS/MINING EXCLUDING STEEL"/>
    <s v="SENR"/>
    <n v="3.01"/>
    <n v="5.881234749324192E-4"/>
    <n v="5.9075867588903239E-4"/>
    <n v="2.6352009566131844E-6"/>
    <n v="9.6675421852519523E-4"/>
    <n v="9.7188581662631618E-4"/>
    <n v="5.1315981011209461E-6"/>
    <n v="3.0059999999999998"/>
    <n v="5.8734191549729301E-4"/>
    <n v="5.8997361452572472E-4"/>
    <n v="2.6316990284317191E-6"/>
    <n v="9.6546949531120822E-4"/>
    <n v="9.7059427401285925E-4"/>
    <n v="5.1247787016510263E-6"/>
    <n v="1404"/>
    <n v="0.27432736172927463"/>
    <n v="0.27555653852099715"/>
    <n v="1.2291767917225194E-3"/>
    <n v="0.45093784810942666"/>
    <n v="0.45333145732337143"/>
    <n v="2.3936092139447696E-3"/>
    <n v="4220.424"/>
    <n v="0.82462804935819944"/>
    <n v="0.82832295479411755"/>
    <n v="3.6949054359181055E-3"/>
    <n v="1.3555191714169366"/>
    <n v="1.3627143607140546"/>
    <n v="7.1951892971180431E-3"/>
    <n v="16.940000000000001"/>
    <n v="3.3099042077591968E-3"/>
    <n v="3.3247348736080433E-3"/>
    <n v="1.483066584884651E-5"/>
    <n v="5.4408028112348204E-3"/>
    <n v="5.469682967989966E-3"/>
    <n v="2.8880156755145547E-5"/>
    <n v="0.12"/>
    <n v="2.3446783053784153E-5"/>
    <n v="2.3551840899230526E-5"/>
    <n v="1.0505784544637231E-7"/>
    <n v="3.854169641960911E-5"/>
    <n v="3.874627840370696E-5"/>
    <n v="2.0458198409784966E-7"/>
    <n v="74.94"/>
    <n v="1.4642516017088204E-2"/>
    <n v="1.4708124641569464E-2"/>
    <n v="6.5608624481260092E-5"/>
    <n v="2.4069289414045892E-2"/>
    <n v="2.4197050863114997E-2"/>
    <n v="1.2776144906910536E-4"/>
  </r>
  <r>
    <x v="0"/>
    <x v="1"/>
    <x v="0"/>
    <x v="0"/>
    <x v="1"/>
    <x v="2"/>
    <x v="7"/>
    <s v="AOI"/>
    <s v="PYX"/>
    <n v="0"/>
    <n v="0"/>
    <x v="170"/>
    <x v="110"/>
    <x v="170"/>
    <n v="9.875"/>
    <d v="2021-07-15T00:00:00"/>
    <n v="2.7095890410958905"/>
    <n v="4.8574999999999999"/>
    <n v="0"/>
    <n v="1"/>
    <n v="2014255"/>
    <n v="1225369"/>
    <n v="2005270"/>
    <n v="1218899"/>
    <n v="0"/>
    <n v="0"/>
    <n v="663"/>
    <n v="663"/>
    <n v="660.67600000000004"/>
    <n v="3.2800017872612955E-2"/>
    <n v="3.2946984695327808E-2"/>
    <n v="1.4696682271485295E-4"/>
    <n v="5.391649372556348E-2"/>
    <n v="5.420268619467241E-2"/>
    <n v="2.8619246910892987E-4"/>
    <x v="0"/>
    <x v="1"/>
    <x v="1"/>
    <s v="CCC"/>
    <x v="5"/>
    <s v="UNITED STATES"/>
    <s v="US"/>
    <s v="INDUSTRIALS"/>
    <x v="11"/>
    <s v="TOBACCO"/>
    <s v="SECR"/>
    <n v="2.23"/>
    <n v="7.314403985592689E-4"/>
    <n v="7.3471775870581006E-4"/>
    <n v="3.2773601465411594E-6"/>
    <n v="1.2023378100800657E-3"/>
    <n v="1.2087199021411947E-3"/>
    <n v="6.3820920611289914E-6"/>
    <n v="2.2120000000000002"/>
    <n v="7.2553639534219858E-4"/>
    <n v="7.2878730146065109E-4"/>
    <n v="3.2509061184525121E-6"/>
    <n v="1.1926328412094644E-3"/>
    <n v="1.1989634186261539E-3"/>
    <n v="6.3305774166894698E-6"/>
    <n v="847"/>
    <n v="0.27781615138103172"/>
    <n v="0.27906096036942651"/>
    <n v="1.2448089883947966E-3"/>
    <n v="0.45667270185552272"/>
    <n v="0.45909675206887529"/>
    <n v="2.4240502133525688E-3"/>
    <n v="1873.5640000000001"/>
    <n v="0.61452932685484218"/>
    <n v="0.61728284433717151"/>
    <n v="2.7535174823293262E-3"/>
    <n v="1.0101600165044162"/>
    <n v="1.0155220155763522"/>
    <n v="5.3619990719360189E-3"/>
    <n v="11.29"/>
    <n v="3.7031220178180024E-3"/>
    <n v="3.7197145721025089E-3"/>
    <n v="1.6592554284506483E-5"/>
    <n v="6.0871721416161165E-3"/>
    <n v="6.1194832713785145E-3"/>
    <n v="3.2311129762398021E-5"/>
    <n v="0.05"/>
    <n v="1.6400008936306477E-5"/>
    <n v="1.6473492347663903E-5"/>
    <n v="7.3483411357426178E-8"/>
    <n v="2.6958246862781744E-5"/>
    <n v="2.7101343097336207E-5"/>
    <n v="1.4309623455446274E-7"/>
    <n v="96.75"/>
    <n v="3.1734017291753035E-2"/>
    <n v="3.1876207692729655E-2"/>
    <n v="1.4219040097662033E-4"/>
    <n v="5.2164207679482669E-2"/>
    <n v="5.2441098893345556E-2"/>
    <n v="2.7689121386288706E-4"/>
  </r>
  <r>
    <x v="0"/>
    <x v="1"/>
    <x v="0"/>
    <x v="0"/>
    <x v="1"/>
    <x v="2"/>
    <x v="7"/>
    <s v="AOI"/>
    <s v="PYX"/>
    <n v="0"/>
    <n v="0"/>
    <x v="171"/>
    <x v="110"/>
    <x v="171"/>
    <n v="8.5"/>
    <d v="2021-04-15T00:00:00"/>
    <n v="2.4602739726027396"/>
    <n v="2.0411000000000001"/>
    <n v="0"/>
    <n v="1"/>
    <n v="2014255"/>
    <n v="1225369"/>
    <n v="2005270"/>
    <n v="1218899"/>
    <n v="0"/>
    <n v="0"/>
    <n v="275"/>
    <n v="275"/>
    <n v="284.28899999999999"/>
    <n v="1.4113853509113792E-2"/>
    <n v="1.4177093358999035E-2"/>
    <n v="6.3239849885243435E-5"/>
    <n v="2.3200276814575854E-2"/>
    <n v="2.3323425484802266E-2"/>
    <n v="1.2314867022641257E-4"/>
    <x v="0"/>
    <x v="1"/>
    <x v="0"/>
    <s v="B-"/>
    <x v="5"/>
    <s v="UNITED STATES"/>
    <s v="US"/>
    <s v="INDUSTRIALS"/>
    <x v="11"/>
    <s v="TOBACCO"/>
    <s v="SECR"/>
    <n v="1.76"/>
    <n v="2.4840382176040274E-4"/>
    <n v="2.4951684311838303E-4"/>
    <n v="1.1130213579802861E-6"/>
    <n v="4.0832487193653502E-4"/>
    <n v="4.1049228853251991E-4"/>
    <n v="2.16741659598489E-6"/>
    <n v="1.696"/>
    <n v="2.393709555145699E-4"/>
    <n v="2.4044350336862363E-4"/>
    <n v="1.0725478540537278E-6"/>
    <n v="3.9347669477520647E-4"/>
    <n v="3.9556529622224645E-4"/>
    <n v="2.088601447039983E-6"/>
    <n v="404"/>
    <n v="5.7019968176819716E-2"/>
    <n v="5.7275457170356106E-2"/>
    <n v="2.5548899353639021E-4"/>
    <n v="9.3729118330886457E-2"/>
    <n v="9.4226638958601158E-2"/>
    <n v="4.9752062771470096E-4"/>
    <n v="685.18399999999997"/>
    <n v="9.6705866027886236E-2"/>
    <n v="9.7139175360923952E-2"/>
    <n v="4.3330933303771524E-4"/>
    <n v="0.15896458468918342"/>
    <n v="0.15980837967378755"/>
    <n v="8.4379498460412927E-4"/>
    <n v="6.83"/>
    <n v="9.63976194672472E-4"/>
    <n v="9.6829547641963409E-4"/>
    <n v="4.3192817471620834E-6"/>
    <n v="1.5845789064355309E-3"/>
    <n v="1.5929899606119948E-3"/>
    <n v="8.4110541764639314E-6"/>
    <n v="-0.28999999999999998"/>
    <n v="-4.0930175176429992E-5"/>
    <n v="-4.1113570741097203E-5"/>
    <n v="-1.8339556466721147E-7"/>
    <n v="-6.7280802762269967E-5"/>
    <n v="-6.7637933905926567E-5"/>
    <n v="-3.5713114365659997E-7"/>
    <n v="103"/>
    <n v="1.4537269114387207E-2"/>
    <n v="1.4602406159769007E-2"/>
    <n v="6.5137045381800582E-5"/>
    <n v="2.3896285119013129E-2"/>
    <n v="2.4023128249346336E-2"/>
    <n v="1.2684313033320752E-4"/>
  </r>
  <r>
    <x v="0"/>
    <x v="1"/>
    <x v="0"/>
    <x v="0"/>
    <x v="1"/>
    <x v="2"/>
    <x v="1"/>
    <s v="B-"/>
    <s v="CCC+"/>
    <n v="-1"/>
    <n v="0"/>
    <x v="172"/>
    <x v="111"/>
    <x v="172"/>
    <n v="4.875"/>
    <d v="2022-06-01T00:00:00"/>
    <n v="3.5890410958904111"/>
    <n v="6.4410999999999996"/>
    <n v="0"/>
    <n v="1"/>
    <n v="2014255"/>
    <n v="1225369"/>
    <n v="2005270"/>
    <n v="1218899"/>
    <n v="0"/>
    <n v="0"/>
    <n v="621"/>
    <n v="621"/>
    <n v="603.94500000000005"/>
    <n v="2.9983542302240783E-2"/>
    <n v="3.0117889361532365E-2"/>
    <n v="1.34347059291582E-4"/>
    <n v="4.9286786266014571E-2"/>
    <n v="4.9548403928463318E-2"/>
    <n v="2.6161766244874735E-4"/>
    <x v="0"/>
    <x v="1"/>
    <x v="1"/>
    <s v="CCC+"/>
    <x v="5"/>
    <s v="UNITED STATES"/>
    <s v="US"/>
    <s v="INDUSTRIALS"/>
    <x v="3"/>
    <s v="OIL FIELD EQUIPMENT &amp; SERVICES"/>
    <s v="SENR"/>
    <n v="3.15"/>
    <n v="9.4448158252058466E-4"/>
    <n v="9.4871351488826951E-4"/>
    <n v="4.2319323676848425E-6"/>
    <n v="1.5525337673794588E-3"/>
    <n v="1.5607747237465946E-3"/>
    <n v="8.2409563671357287E-6"/>
    <n v="3.129"/>
    <n v="9.3818503863711403E-4"/>
    <n v="9.4238875812234773E-4"/>
    <n v="4.2037194852336934E-6"/>
    <n v="1.5421835422635959E-3"/>
    <n v="1.5503695589216173E-3"/>
    <n v="8.1860166580214038E-6"/>
    <n v="348"/>
    <n v="0.10434272721179792"/>
    <n v="0.10481025497813264"/>
    <n v="4.6752776633471327E-4"/>
    <n v="0.17151801620573071"/>
    <n v="0.17242844567105234"/>
    <n v="9.1042946532163271E-4"/>
    <n v="1088.8920000000001"/>
    <n v="0.32648839344571573"/>
    <n v="0.32795128782657701"/>
    <n v="1.4628943808612793E-3"/>
    <n v="0.53667987270773143"/>
    <n v="0.53952860650472279"/>
    <n v="2.848733796991354E-3"/>
    <n v="6.38"/>
    <n v="1.912949998882962E-3"/>
    <n v="1.9215213412657648E-3"/>
    <n v="8.5713423828028511E-6"/>
    <n v="3.1444969637717296E-3"/>
    <n v="3.1611881706359599E-3"/>
    <n v="1.6691206864230274E-5"/>
    <n v="0.11"/>
    <n v="3.2981896532464859E-5"/>
    <n v="3.3129678297685605E-5"/>
    <n v="1.4778176522074559E-7"/>
    <n v="5.421546489261603E-5"/>
    <n v="5.4503244321309654E-5"/>
    <n v="2.8777942869362378E-7"/>
    <n v="95.25"/>
    <n v="2.8559324042884346E-2"/>
    <n v="2.8687289616859579E-2"/>
    <n v="1.2796557397523264E-4"/>
    <n v="4.6945663918378878E-2"/>
    <n v="4.719485474186131E-2"/>
    <n v="2.4919082348243138E-4"/>
  </r>
  <r>
    <x v="0"/>
    <x v="1"/>
    <x v="0"/>
    <x v="0"/>
    <x v="1"/>
    <x v="2"/>
    <x v="1"/>
    <s v="B-"/>
    <s v="CCC+"/>
    <n v="-1"/>
    <n v="0"/>
    <x v="173"/>
    <x v="111"/>
    <x v="173"/>
    <n v="5.4"/>
    <d v="2042-12-01T00:00:00"/>
    <n v="24.104109589041094"/>
    <n v="5.8822000000000001"/>
    <n v="0"/>
    <n v="1"/>
    <n v="2014255"/>
    <n v="1225369"/>
    <n v="2005270"/>
    <n v="1218899"/>
    <n v="0"/>
    <n v="0"/>
    <n v="400"/>
    <n v="400"/>
    <n v="304"/>
    <n v="1.5092428714338552E-2"/>
    <n v="1.5160053259660793E-2"/>
    <n v="6.7624545322240992E-5"/>
    <n v="2.4808853496375377E-2"/>
    <n v="2.4940540602625814E-2"/>
    <n v="1.3168710625043739E-4"/>
    <x v="0"/>
    <x v="1"/>
    <x v="1"/>
    <s v="CCC+"/>
    <x v="5"/>
    <s v="UNITED STATES"/>
    <s v="US"/>
    <s v="INDUSTRIALS"/>
    <x v="3"/>
    <s v="OIL FIELD EQUIPMENT &amp; SERVICES"/>
    <s v="SENR"/>
    <n v="11.34"/>
    <n v="1.7114814162059917E-3"/>
    <n v="1.7191500396455338E-3"/>
    <n v="7.668623439542133E-6"/>
    <n v="2.8133239864889677E-3"/>
    <n v="2.8282573043377675E-3"/>
    <n v="1.4933317848799758E-5"/>
    <n v="11.129"/>
    <n v="1.6796363916187374E-3"/>
    <n v="1.6871623272676495E-3"/>
    <n v="7.5259356489120605E-6"/>
    <n v="2.7609773056116158E-3"/>
    <n v="2.7756327636662267E-3"/>
    <n v="1.4655458054610871E-5"/>
    <n v="459"/>
    <n v="6.9274247798813957E-2"/>
    <n v="6.9584644461843037E-2"/>
    <n v="3.1039666302908053E-4"/>
    <n v="0.11387263754836299"/>
    <n v="0.11447708136605249"/>
    <n v="6.0444381768949562E-4"/>
    <n v="5108.2110000000002"/>
    <n v="0.77095310375300052"/>
    <n v="0.77440750821585125"/>
    <n v="3.4544044628507242E-3"/>
    <n v="1.2672885832757317"/>
    <n v="1.2740154385227982"/>
    <n v="6.7268552470665099E-3"/>
    <n v="7.84"/>
    <n v="1.1832464112041423E-3"/>
    <n v="1.1885481755574061E-3"/>
    <n v="5.3017643532637156E-6"/>
    <n v="1.9450141141158295E-3"/>
    <n v="1.9553383832458639E-3"/>
    <n v="1.0324269130034371E-5"/>
    <n v="2.0299999999999998"/>
    <n v="3.0637630290107257E-4"/>
    <n v="3.0774908117111406E-4"/>
    <n v="1.3727782700414842E-6"/>
    <n v="5.0361972597642011E-4"/>
    <n v="5.0629297423330404E-4"/>
    <n v="2.6732482568839287E-6"/>
    <n v="73.75"/>
    <n v="1.1130666176824682E-2"/>
    <n v="1.1180539278999835E-2"/>
    <n v="4.9873102175152645E-5"/>
    <n v="1.8296529453576842E-2"/>
    <n v="1.8393648694436538E-2"/>
    <n v="9.7119240859696448E-5"/>
  </r>
  <r>
    <x v="0"/>
    <x v="1"/>
    <x v="0"/>
    <x v="0"/>
    <x v="1"/>
    <x v="2"/>
    <x v="1"/>
    <s v="B-"/>
    <s v="CCC+"/>
    <n v="-1"/>
    <n v="0"/>
    <x v="174"/>
    <x v="111"/>
    <x v="174"/>
    <n v="4.75"/>
    <d v="2024-01-15T00:00:00"/>
    <n v="5.2136986301369861"/>
    <n v="4.7862999999999998"/>
    <n v="0"/>
    <n v="1"/>
    <n v="2014255"/>
    <n v="1225369"/>
    <n v="2005270"/>
    <n v="1218899"/>
    <n v="0"/>
    <n v="0"/>
    <n v="398"/>
    <n v="398"/>
    <n v="345.95800000000003"/>
    <n v="1.7175481753799793E-2"/>
    <n v="1.7252439821071476E-2"/>
    <n v="7.695806727168325E-5"/>
    <n v="2.8232964927299452E-2"/>
    <n v="2.8382827453300067E-2"/>
    <n v="1.498625260006152E-4"/>
    <x v="0"/>
    <x v="1"/>
    <x v="1"/>
    <s v="CCC+"/>
    <x v="5"/>
    <s v="UNITED STATES"/>
    <s v="US"/>
    <s v="INDUSTRIALS"/>
    <x v="3"/>
    <s v="OIL FIELD EQUIPMENT &amp; SERVICES"/>
    <s v="SENR"/>
    <n v="4.38"/>
    <n v="7.5228610081643085E-4"/>
    <n v="7.5565686416293072E-4"/>
    <n v="3.370763346499878E-6"/>
    <n v="1.236603863815716E-3"/>
    <n v="1.2431678424545429E-3"/>
    <n v="6.5639786388268888E-6"/>
    <n v="4.3659999999999997"/>
    <n v="7.4988153337089886E-4"/>
    <n v="7.5324152258798068E-4"/>
    <n v="3.3599892170818168E-6"/>
    <n v="1.232651248725894E-3"/>
    <n v="1.2391942466110808E-3"/>
    <n v="6.5429978851868145E-6"/>
    <n v="527"/>
    <n v="9.051478884252491E-2"/>
    <n v="9.0920357857046691E-2"/>
    <n v="4.0556901452178107E-4"/>
    <n v="0.14878772516686811"/>
    <n v="0.14957750067889136"/>
    <n v="7.8977551202324969E-4"/>
    <n v="2300.8819999999996"/>
    <n v="0.39518756808646366"/>
    <n v="0.39695828240386577"/>
    <n v="1.7707143174021112E-3"/>
    <n v="0.64960720807854611"/>
    <n v="0.65305536796403951"/>
    <n v="3.448159885493407E-3"/>
    <n v="8.23"/>
    <n v="1.413542148337723E-3"/>
    <n v="1.4198757972741826E-3"/>
    <n v="6.3336489364595495E-6"/>
    <n v="2.3235730135167452E-3"/>
    <n v="2.3359066994065956E-3"/>
    <n v="1.2333685889850347E-5"/>
    <n v="0.23"/>
    <n v="3.9503608033739526E-5"/>
    <n v="3.9680611588464401E-5"/>
    <n v="1.7700355472487569E-7"/>
    <n v="6.493581933278875E-5"/>
    <n v="6.5280503142590158E-5"/>
    <n v="3.4468380980140782E-7"/>
    <n v="85.5"/>
    <n v="1.4685036899498823E-2"/>
    <n v="1.4750836047016113E-2"/>
    <n v="6.5799147517290116E-5"/>
    <n v="2.4139185012841031E-2"/>
    <n v="2.4267317472571558E-2"/>
    <n v="1.281324597305275E-4"/>
  </r>
  <r>
    <x v="0"/>
    <x v="1"/>
    <x v="0"/>
    <x v="0"/>
    <x v="1"/>
    <x v="2"/>
    <x v="1"/>
    <s v="B-"/>
    <s v="CCC+"/>
    <n v="-1"/>
    <n v="0"/>
    <x v="175"/>
    <x v="111"/>
    <x v="175"/>
    <n v="5.85"/>
    <d v="2044-01-15T00:00:00"/>
    <n v="25.227397260273971"/>
    <n v="4.7862999999999998"/>
    <n v="0"/>
    <n v="1"/>
    <n v="2014255"/>
    <n v="1225369"/>
    <n v="2005270"/>
    <n v="1218899"/>
    <n v="0"/>
    <n v="0"/>
    <n v="400"/>
    <n v="400"/>
    <n v="311.89"/>
    <n v="1.548413681485214E-2"/>
    <n v="1.555351648406449E-2"/>
    <n v="6.9379669212350087E-5"/>
    <n v="2.5452741174291173E-2"/>
    <n v="2.5587846080766332E-2"/>
    <n v="1.351049064751593E-4"/>
    <x v="0"/>
    <x v="1"/>
    <x v="1"/>
    <s v="CCC+"/>
    <x v="5"/>
    <s v="UNITED STATES"/>
    <s v="US"/>
    <s v="INDUSTRIALS"/>
    <x v="3"/>
    <s v="OIL FIELD EQUIPMENT &amp; SERVICES"/>
    <s v="SENR"/>
    <n v="11.22"/>
    <n v="1.7373201506264101E-3"/>
    <n v="1.7451045495120358E-3"/>
    <n v="7.7843988856257477E-6"/>
    <n v="2.85579755975547E-3"/>
    <n v="2.8709563302619827E-3"/>
    <n v="1.5158770506512684E-5"/>
    <n v="11.005000000000001"/>
    <n v="1.7040292564744781E-3"/>
    <n v="1.7116644890712972E-3"/>
    <n v="7.6352325968191692E-6"/>
    <n v="2.8010741662307438E-3"/>
    <n v="2.815942461188335E-3"/>
    <n v="1.486829495759125E-5"/>
    <n v="481"/>
    <n v="7.4478698079438799E-2"/>
    <n v="7.4812414288350199E-2"/>
    <n v="3.3371620891139986E-4"/>
    <n v="0.12242768504834055"/>
    <n v="0.12307753964848606"/>
    <n v="6.49854600145508E-4"/>
    <n v="5293.4050000000007"/>
    <n v="0.81963807236422404"/>
    <n v="0.82331061924329396"/>
    <n v="3.6725468790699267E-3"/>
    <n v="1.347316673956988"/>
    <n v="1.3544683238315891"/>
    <n v="7.1516498746011514E-3"/>
    <n v="8.07"/>
    <n v="1.2495698409585676E-3"/>
    <n v="1.2551687802640043E-3"/>
    <n v="5.5989393054367044E-6"/>
    <n v="2.054036212765298E-3"/>
    <n v="2.0649391787178431E-3"/>
    <n v="1.0902965952545082E-5"/>
    <n v="2.02"/>
    <n v="3.127795636600132E-4"/>
    <n v="3.1418103297810269E-4"/>
    <n v="1.4014693180894864E-6"/>
    <n v="5.1414537172068172E-4"/>
    <n v="5.1687449083147991E-4"/>
    <n v="2.7291191107981904E-6"/>
    <n v="76.25"/>
    <n v="1.1806654321324756E-2"/>
    <n v="1.1859556319099173E-2"/>
    <n v="5.2901997774416204E-5"/>
    <n v="1.940771514539702E-2"/>
    <n v="1.9510732636584326E-2"/>
    <n v="1.0301749118730649E-4"/>
  </r>
  <r>
    <x v="0"/>
    <x v="1"/>
    <x v="0"/>
    <x v="0"/>
    <x v="1"/>
    <x v="2"/>
    <x v="1"/>
    <s v="B-"/>
    <s v="CCC+"/>
    <n v="-1"/>
    <n v="0"/>
    <x v="176"/>
    <x v="111"/>
    <x v="176"/>
    <n v="7.375"/>
    <d v="2025-06-15T00:00:00"/>
    <n v="6.6301369863013697"/>
    <n v="1.8603000000000001"/>
    <n v="0"/>
    <n v="1"/>
    <n v="2014255"/>
    <n v="1225369"/>
    <n v="2005270"/>
    <n v="1218899"/>
    <n v="0"/>
    <n v="0"/>
    <n v="500"/>
    <n v="500"/>
    <n v="488.93599999999998"/>
    <n v="2.4273788571953402E-2"/>
    <n v="2.4382551975544439E-2"/>
    <n v="1.0876340359103689E-4"/>
    <n v="3.990112366152563E-2"/>
    <n v="4.0112921579228467E-2"/>
    <n v="2.1179791770283701E-4"/>
    <x v="0"/>
    <x v="1"/>
    <x v="1"/>
    <s v="CCC+"/>
    <x v="5"/>
    <s v="UNITED STATES"/>
    <s v="US"/>
    <s v="INDUSTRIALS"/>
    <x v="3"/>
    <s v="OIL FIELD EQUIPMENT &amp; SERVICES"/>
    <s v="SENR"/>
    <n v="4.95"/>
    <n v="1.2015525343116935E-3"/>
    <n v="1.2069363227894497E-3"/>
    <n v="5.3837884777562569E-6"/>
    <n v="1.975105621245519E-3"/>
    <n v="1.9855896181718092E-3"/>
    <n v="1.0483996926290151E-5"/>
    <n v="4.9059999999999997"/>
    <n v="1.1908720673400339E-3"/>
    <n v="1.1962079999202101E-3"/>
    <n v="5.3359325801762524E-6"/>
    <n v="1.9575491268344473E-3"/>
    <n v="1.9679399326769484E-3"/>
    <n v="1.0390805842501113E-5"/>
    <n v="538"/>
    <n v="0.1305929825171093"/>
    <n v="0.13117812962842909"/>
    <n v="5.851471113197948E-4"/>
    <n v="0.2146680452990079"/>
    <n v="0.21580751809624915"/>
    <n v="1.1394727972412477E-3"/>
    <n v="2639.4279999999999"/>
    <n v="0.64068917222893818"/>
    <n v="0.64355990395707308"/>
    <n v="2.870731728134901E-3"/>
    <n v="1.0531614302369328"/>
    <n v="1.0587516837801982"/>
    <n v="5.5902535432654776E-3"/>
    <n v="8.3699999999999992"/>
    <n v="2.0317161034724995E-3"/>
    <n v="2.0408196003530695E-3"/>
    <n v="9.103496880569998E-6"/>
    <n v="3.3397240504696949E-3"/>
    <n v="3.3574515361814222E-3"/>
    <n v="1.7727485711727282E-5"/>
    <n v="0.3"/>
    <n v="7.2821365715860197E-5"/>
    <n v="7.3147655926633317E-5"/>
    <n v="3.2629021077312044E-7"/>
    <n v="1.1970337098457688E-4"/>
    <n v="1.2033876473768539E-4"/>
    <n v="6.3539375310851126E-7"/>
    <n v="95"/>
    <n v="2.3060099143355731E-2"/>
    <n v="2.3163424376767217E-2"/>
    <n v="1.0332523341148592E-4"/>
    <n v="3.7906067478449351E-2"/>
    <n v="3.8107275500267046E-2"/>
    <n v="2.0120802181769482E-4"/>
  </r>
  <r>
    <x v="0"/>
    <x v="1"/>
    <x v="0"/>
    <x v="0"/>
    <x v="1"/>
    <x v="2"/>
    <x v="1"/>
    <s v="BB-"/>
    <s v="B+"/>
    <n v="-1"/>
    <n v="0"/>
    <x v="177"/>
    <x v="112"/>
    <x v="177"/>
    <n v="7.75"/>
    <d v="2024-10-15T00:00:00"/>
    <n v="5.9643835616438352"/>
    <n v="2.0274000000000001"/>
    <n v="0"/>
    <n v="1"/>
    <n v="2014255"/>
    <n v="1225369"/>
    <n v="2005270"/>
    <n v="1218899"/>
    <n v="0"/>
    <n v="0"/>
    <n v="510"/>
    <n v="510"/>
    <n v="496.053"/>
    <n v="2.4627120200769018E-2"/>
    <n v="2.4737466775047748E-2"/>
    <n v="1.1034657427872949E-4"/>
    <n v="4.0481928300781234E-2"/>
    <n v="4.0696809169586651E-2"/>
    <n v="2.1488086880541712E-4"/>
    <x v="0"/>
    <x v="1"/>
    <x v="0"/>
    <s v="B+"/>
    <x v="5"/>
    <s v="UNITED STATES"/>
    <s v="US"/>
    <s v="INDUSTRIALS"/>
    <x v="3"/>
    <s v="OIL FIELD EQUIPMENT &amp; SERVICES"/>
    <s v="SECR"/>
    <n v="2.9"/>
    <n v="7.1418648582230156E-4"/>
    <n v="7.1738653647638467E-4"/>
    <n v="3.2000506540831109E-6"/>
    <n v="1.1739759207226557E-3"/>
    <n v="1.1802074659180129E-3"/>
    <n v="6.2315451953571643E-6"/>
    <n v="2.698"/>
    <n v="6.6443970301674818E-4"/>
    <n v="6.6741685359078822E-4"/>
    <n v="2.9771505740400347E-6"/>
    <n v="1.0922024255550777E-3"/>
    <n v="1.0979999113954479E-3"/>
    <n v="5.7974858403701986E-6"/>
    <n v="376"/>
    <n v="9.2597971954891514E-2"/>
    <n v="9.3012875074179532E-2"/>
    <n v="4.1490311928801815E-4"/>
    <n v="0.15221205041093744"/>
    <n v="0.1530200024776458"/>
    <n v="8.0795206670836173E-4"/>
    <n v="1014.448"/>
    <n v="0.2498293283342973"/>
    <n v="0.25094873695013636"/>
    <n v="1.1194086158390626E-3"/>
    <n v="0.41066811200870917"/>
    <n v="0.41284796668468837"/>
    <n v="2.1798546759791981E-3"/>
    <n v="6.76"/>
    <n v="1.6647933255719857E-3"/>
    <n v="1.6722527539932278E-3"/>
    <n v="7.4594284212420835E-6"/>
    <n v="2.7365783531328111E-3"/>
    <n v="2.7511042998640575E-3"/>
    <n v="1.4525946731246391E-5"/>
    <n v="-0.14000000000000001"/>
    <n v="-3.4477968281076632E-5"/>
    <n v="-3.463245348506685E-5"/>
    <n v="-1.5448520399021854E-7"/>
    <n v="-5.6674699621093731E-5"/>
    <n v="-5.6975532837421317E-5"/>
    <n v="-3.008332163275857E-7"/>
    <n v="103"/>
    <n v="2.5365933806792092E-2"/>
    <n v="2.5479590778299182E-2"/>
    <n v="1.1365697150709023E-4"/>
    <n v="4.1696386149804671E-2"/>
    <n v="4.1917713444674251E-2"/>
    <n v="2.2132729486958047E-4"/>
  </r>
  <r>
    <x v="0"/>
    <x v="1"/>
    <x v="0"/>
    <x v="0"/>
    <x v="1"/>
    <x v="2"/>
    <x v="1"/>
    <s v="BB-"/>
    <s v="B+"/>
    <n v="-1"/>
    <n v="0"/>
    <x v="178"/>
    <x v="112"/>
    <x v="178"/>
    <n v="6.25"/>
    <d v="2024-12-01T00:00:00"/>
    <n v="6.0931506849315067"/>
    <n v="1.8904000000000001"/>
    <n v="0"/>
    <n v="1"/>
    <n v="2014255"/>
    <n v="1225369"/>
    <n v="2005270"/>
    <n v="1218899"/>
    <n v="0"/>
    <n v="0"/>
    <n v="531"/>
    <n v="531"/>
    <n v="541.1"/>
    <n v="2.6863530188580891E-2"/>
    <n v="2.6983897430271235E-2"/>
    <n v="1.2036724169034452E-4"/>
    <n v="4.4158127062133935E-2"/>
    <n v="4.4392521447634302E-2"/>
    <n v="2.3439438550036662E-4"/>
    <x v="0"/>
    <x v="1"/>
    <x v="0"/>
    <s v="B+"/>
    <x v="5"/>
    <s v="UNITED STATES"/>
    <s v="US"/>
    <s v="INDUSTRIALS"/>
    <x v="3"/>
    <s v="OIL FIELD EQUIPMENT &amp; SERVICES"/>
    <s v="SECR"/>
    <n v="3.03"/>
    <n v="8.1396496471400099E-4"/>
    <n v="8.1761209213721832E-4"/>
    <n v="3.6471274232173371E-6"/>
    <n v="1.337991249982658E-3"/>
    <n v="1.3450933998633192E-3"/>
    <n v="7.1021498806612005E-6"/>
    <n v="2.9279999999999999"/>
    <n v="7.8656416392164851E-4"/>
    <n v="7.9008851675834173E-4"/>
    <n v="3.5243528366932144E-6"/>
    <n v="1.2929499603792816E-3"/>
    <n v="1.2998130279867322E-3"/>
    <n v="6.8630676074506354E-6"/>
    <n v="351"/>
    <n v="9.4290990961918925E-2"/>
    <n v="9.4713479980252036E-2"/>
    <n v="4.2248901833311092E-4"/>
    <n v="0.15499502598809012"/>
    <n v="0.1558177502811964"/>
    <n v="8.2272429310628614E-4"/>
    <n v="1027.7280000000001"/>
    <n v="0.27608402153649864"/>
    <n v="0.27732106938217799"/>
    <n v="1.237047845679351E-3"/>
    <n v="0.45382543609312787"/>
    <n v="0.45623437282334306"/>
    <n v="2.4089367302151943E-3"/>
    <n v="6.48"/>
    <n v="1.7407567562200419E-3"/>
    <n v="1.7485565534815762E-3"/>
    <n v="7.7997972615343088E-6"/>
    <n v="2.8614466336262792E-3"/>
    <n v="2.8766353898067028E-3"/>
    <n v="1.518875618042358E-5"/>
    <n v="0.06"/>
    <n v="1.6118118113148535E-5"/>
    <n v="1.6190338458162741E-5"/>
    <n v="7.2220345014205935E-8"/>
    <n v="2.649487623728036E-5"/>
    <n v="2.663551286858058E-5"/>
    <n v="1.4063663130022022E-7"/>
    <n v="99.25"/>
    <n v="2.6662053712166536E-2"/>
    <n v="2.6781518199544201E-2"/>
    <n v="1.1946448737766568E-4"/>
    <n v="4.3826941109167926E-2"/>
    <n v="4.4059577536777042E-2"/>
    <n v="2.3263642760911613E-4"/>
  </r>
  <r>
    <x v="0"/>
    <x v="1"/>
    <x v="0"/>
    <x v="0"/>
    <x v="1"/>
    <x v="2"/>
    <x v="2"/>
    <n v="411"/>
    <n v="411"/>
    <n v="0"/>
    <n v="0"/>
    <x v="179"/>
    <x v="112"/>
    <x v="179"/>
    <n v="5.8"/>
    <d v="2022-10-15T00:00:00"/>
    <n v="3.9616438356164383"/>
    <n v="6.1260000000000003"/>
    <n v="0"/>
    <n v="1"/>
    <n v="2014255"/>
    <n v="1225369"/>
    <n v="2005270"/>
    <n v="1218899"/>
    <n v="0"/>
    <n v="0"/>
    <n v="411"/>
    <n v="411"/>
    <n v="401.536"/>
    <n v="1.9934715316581069E-2"/>
    <n v="2.0024036663391961E-2"/>
    <n v="8.9321346810892349E-5"/>
    <n v="3.2768578281317712E-2"/>
    <n v="3.2942516155973545E-2"/>
    <n v="1.7393787465583288E-4"/>
    <x v="0"/>
    <x v="1"/>
    <x v="1"/>
    <s v="CCC+"/>
    <x v="5"/>
    <s v="UNITED STATES"/>
    <s v="US"/>
    <s v="INDUSTRIALS"/>
    <x v="3"/>
    <s v="OIL FIELD EQUIPMENT &amp; SERVICES"/>
    <s v="SENR"/>
    <n v="3.43"/>
    <n v="6.8376073535873067E-4"/>
    <n v="6.8682445755434429E-4"/>
    <n v="3.0637221956136221E-6"/>
    <n v="1.1239622350491976E-3"/>
    <n v="1.1299283041498927E-3"/>
    <n v="5.9660691006950452E-6"/>
    <n v="3.4"/>
    <n v="6.7778032076375627E-4"/>
    <n v="6.8081724655532662E-4"/>
    <n v="3.0369257915703477E-6"/>
    <n v="1.114131661564802E-3"/>
    <n v="1.1200455493031005E-3"/>
    <n v="5.913887738298422E-6"/>
    <n v="361"/>
    <n v="7.1964322292857652E-2"/>
    <n v="7.2286772354844986E-2"/>
    <n v="3.2245006198733384E-4"/>
    <n v="0.11829456759555694"/>
    <n v="0.11892248332306449"/>
    <n v="6.2791572750754698E-4"/>
    <n v="1227.3999999999999"/>
    <n v="0.24467869579571599"/>
    <n v="0.24577502600647291"/>
    <n v="1.0963302107569184E-3"/>
    <n v="0.40220152982489354"/>
    <n v="0.40433644329841922"/>
    <n v="2.1349134735256792E-3"/>
    <n v="6.53"/>
    <n v="1.3017369101727438E-3"/>
    <n v="1.3075695941194951E-3"/>
    <n v="5.8326839467513335E-6"/>
    <n v="2.1397881617700467E-3"/>
    <n v="2.1511463049850724E-3"/>
    <n v="1.1358143215025717E-5"/>
    <n v="0.11"/>
    <n v="2.1928186848239176E-5"/>
    <n v="2.2026440329731159E-5"/>
    <n v="9.8253481491982674E-8"/>
    <n v="3.6045436109449482E-5"/>
    <n v="3.6236767771570899E-5"/>
    <n v="1.9133166212141714E-7"/>
    <n v="97.5"/>
    <n v="1.9436347433666543E-2"/>
    <n v="1.9523435746807163E-2"/>
    <n v="8.7088313140620127E-5"/>
    <n v="3.1949363824284767E-2"/>
    <n v="3.21189532520742E-2"/>
    <n v="1.6958942778943359E-4"/>
  </r>
  <r>
    <x v="0"/>
    <x v="1"/>
    <x v="0"/>
    <x v="0"/>
    <x v="1"/>
    <x v="2"/>
    <x v="1"/>
    <s v="B"/>
    <s v="B-"/>
    <n v="-1"/>
    <n v="0"/>
    <x v="180"/>
    <x v="112"/>
    <x v="180"/>
    <n v="9"/>
    <d v="2023-07-15T00:00:00"/>
    <n v="4.7095890410958905"/>
    <n v="2.274"/>
    <n v="0"/>
    <n v="1"/>
    <n v="2014255"/>
    <n v="1225369"/>
    <n v="2005270"/>
    <n v="1218899"/>
    <n v="0"/>
    <n v="0"/>
    <n v="1250"/>
    <n v="1250"/>
    <n v="1346.9"/>
    <n v="6.6868395510995396E-2"/>
    <n v="6.716801228762212E-2"/>
    <n v="2.9961677662672381E-4"/>
    <n v="0.10991791044167105"/>
    <n v="0.11050136229498918"/>
    <n v="5.8345185331812321E-4"/>
    <x v="0"/>
    <x v="1"/>
    <x v="0"/>
    <s v="B-"/>
    <x v="5"/>
    <s v="UNITED STATES"/>
    <s v="US"/>
    <s v="INDUSTRIALS"/>
    <x v="3"/>
    <s v="OIL FIELD EQUIPMENT &amp; SERVICES"/>
    <s v="SENR"/>
    <n v="3.1"/>
    <n v="2.0729202608408574E-3"/>
    <n v="2.0822083809162858E-3"/>
    <n v="9.2881200754284243E-6"/>
    <n v="3.4074552236918027E-3"/>
    <n v="3.4255422311446643E-3"/>
    <n v="1.8087007452861643E-5"/>
    <n v="2.86"/>
    <n v="1.9124361116144683E-3"/>
    <n v="1.9210051514259923E-3"/>
    <n v="8.5690398115240238E-6"/>
    <n v="3.1436522386317921E-3"/>
    <n v="3.1603389616366904E-3"/>
    <n v="1.668672300489827E-5"/>
    <n v="440"/>
    <n v="0.29422094024837975"/>
    <n v="0.29553925406553733"/>
    <n v="1.3183138171575792E-3"/>
    <n v="0.48363880594335262"/>
    <n v="0.48620599409795234"/>
    <n v="2.5671881545997199E-3"/>
    <n v="1258.3999999999999"/>
    <n v="0.84147188911036608"/>
    <n v="0.84524226662743662"/>
    <n v="3.7703775170705445E-3"/>
    <n v="1.3832069849979884"/>
    <n v="1.3905491431201435"/>
    <n v="7.3421581221551069E-3"/>
    <n v="7.39"/>
    <n v="4.9415744282625598E-3"/>
    <n v="4.9637161080552739E-3"/>
    <n v="2.2141679792714135E-5"/>
    <n v="8.1229335816394906E-3"/>
    <n v="8.1660506735996997E-3"/>
    <n v="4.3117091960209047E-5"/>
    <n v="-0.27"/>
    <n v="-1.805446678796876E-4"/>
    <n v="-1.8135363317657973E-4"/>
    <n v="-8.0896529689212528E-7"/>
    <n v="-2.9677835819251188E-4"/>
    <n v="-2.9835367819647078E-4"/>
    <n v="-1.5753200039589029E-6"/>
    <n v="105.1"/>
    <n v="7.0278683682056156E-2"/>
    <n v="7.059358091429084E-2"/>
    <n v="3.1489723223468435E-4"/>
    <n v="0.11552372387419628"/>
    <n v="0.11613693177203362"/>
    <n v="6.1320789783733676E-4"/>
  </r>
  <r>
    <x v="0"/>
    <x v="1"/>
    <x v="0"/>
    <x v="0"/>
    <x v="1"/>
    <x v="2"/>
    <x v="1"/>
    <s v="B"/>
    <s v="B-"/>
    <n v="-1"/>
    <n v="0"/>
    <x v="181"/>
    <x v="112"/>
    <x v="181"/>
    <n v="7.5"/>
    <d v="2026-01-15T00:00:00"/>
    <n v="7.2164383561643834"/>
    <n v="1.0328999999999999"/>
    <n v="0"/>
    <n v="1"/>
    <n v="2014255"/>
    <n v="1225369"/>
    <n v="2005270"/>
    <n v="1218899"/>
    <n v="0"/>
    <n v="0"/>
    <n v="750"/>
    <n v="750"/>
    <n v="751.56299999999999"/>
    <n v="3.73122072428764E-2"/>
    <n v="3.7479391802600147E-2"/>
    <n v="1.6718455972374729E-4"/>
    <n v="6.1333606448343313E-2"/>
    <n v="6.1659169463589687E-2"/>
    <n v="3.2556301524637454E-4"/>
    <x v="0"/>
    <x v="1"/>
    <x v="0"/>
    <s v="B-"/>
    <x v="5"/>
    <s v="UNITED STATES"/>
    <s v="US"/>
    <s v="INDUSTRIALS"/>
    <x v="3"/>
    <s v="OIL FIELD EQUIPMENT &amp; SERVICES"/>
    <s v="SENR"/>
    <n v="4.99"/>
    <n v="1.8618791414195324E-3"/>
    <n v="1.8702216509497475E-3"/>
    <n v="8.3425095302150538E-6"/>
    <n v="3.0605469617723314E-3"/>
    <n v="3.0767925562331256E-3"/>
    <n v="1.6245594460794193E-5"/>
    <n v="4.68"/>
    <n v="1.7462112989666153E-3"/>
    <n v="1.7540355363616868E-3"/>
    <n v="7.824237395071508E-6"/>
    <n v="2.870412781782467E-3"/>
    <n v="2.8856491308959973E-3"/>
    <n v="1.5236349113530254E-5"/>
    <n v="474"/>
    <n v="0.17685986233123413"/>
    <n v="0.1776523171443247"/>
    <n v="7.9245481309056509E-4"/>
    <n v="0.29072129456514734"/>
    <n v="0.29226446325741512"/>
    <n v="1.5431686922677823E-3"/>
    <n v="2218.3199999999997"/>
    <n v="0.82770415571017564"/>
    <n v="0.83141284423543949"/>
    <n v="3.708688525263848E-3"/>
    <n v="1.3605756585648892"/>
    <n v="1.3677976880447025"/>
    <n v="7.2220294798133189E-3"/>
    <n v="7.87"/>
    <n v="2.9364707100143724E-3"/>
    <n v="2.9496281348646318E-3"/>
    <n v="1.3157424850259326E-5"/>
    <n v="4.8269548274846186E-3"/>
    <n v="4.8525766367845087E-3"/>
    <n v="2.5621809299890101E-5"/>
    <n v="0.11"/>
    <n v="4.104342796716404E-5"/>
    <n v="4.1227330982860162E-5"/>
    <n v="1.8390301569612183E-7"/>
    <n v="6.7466967093177642E-5"/>
    <n v="6.782508640994865E-5"/>
    <n v="3.581193167710077E-7"/>
    <n v="98"/>
    <n v="3.6565963098018871E-2"/>
    <n v="3.6729803966548145E-2"/>
    <n v="1.6384086852927471E-4"/>
    <n v="6.010693431937645E-2"/>
    <n v="6.0425986074317893E-2"/>
    <n v="3.1905175494144344E-4"/>
  </r>
  <r>
    <x v="0"/>
    <x v="0"/>
    <x v="0"/>
    <x v="0"/>
    <x v="1"/>
    <x v="2"/>
    <x v="2"/>
    <n v="650"/>
    <n v="800"/>
    <n v="0"/>
    <n v="150"/>
    <x v="182"/>
    <x v="113"/>
    <x v="182"/>
    <n v="8.25"/>
    <d v="2021-02-01T00:00:00"/>
    <n v="2.2602739726027399"/>
    <n v="0.73970000000000002"/>
    <n v="0"/>
    <n v="1"/>
    <n v="2014255"/>
    <n v="1225369"/>
    <n v="2005270"/>
    <n v="1218899"/>
    <n v="0"/>
    <n v="0"/>
    <n v="800"/>
    <n v="800"/>
    <n v="764.58399999999995"/>
    <n v="3.7958649724091534E-2"/>
    <n v="3.8128730794356865E-2"/>
    <n v="1.7008107026533076E-4"/>
    <n v="0"/>
    <n v="0"/>
    <n v="0"/>
    <x v="0"/>
    <x v="0"/>
    <x v="0"/>
    <s v="B+"/>
    <x v="4"/>
    <s v="CHINA"/>
    <s v="CN"/>
    <s v="INDUSTRIALS"/>
    <x v="2"/>
    <s v="REALESTATE DEV &amp; MGT"/>
    <s v="SECR"/>
    <n v="1.1100000000000001"/>
    <n v="4.2134101193741605E-4"/>
    <n v="4.2322891181736125E-4"/>
    <n v="1.887899879945195E-6"/>
    <n v="0"/>
    <n v="0"/>
    <n v="0"/>
    <n v="1.1120000000000001"/>
    <n v="4.2210018493189788E-4"/>
    <n v="4.2399148643324836E-4"/>
    <n v="1.891301501350483E-6"/>
    <n v="0"/>
    <n v="0"/>
    <n v="0"/>
    <n v="1134"/>
    <n v="0.43045108787119801"/>
    <n v="0.43237980720800684"/>
    <n v="1.9287193368088262E-3"/>
    <n v="0"/>
    <n v="0"/>
    <n v="0"/>
    <n v="1261.008"/>
    <n v="0.47866160971277216"/>
    <n v="0.48080634561530367"/>
    <n v="2.1447359025315027E-3"/>
    <n v="0"/>
    <n v="0"/>
    <n v="0"/>
    <n v="14.06"/>
    <n v="5.33698615120727E-3"/>
    <n v="5.3608995496865755E-3"/>
    <n v="2.3913398479305514E-5"/>
    <n v="0"/>
    <n v="0"/>
    <n v="0"/>
    <n v="0.02"/>
    <n v="7.5917299448183065E-6"/>
    <n v="7.6257461588713738E-6"/>
    <n v="3.401621405306721E-8"/>
    <n v="0"/>
    <n v="0"/>
    <n v="0"/>
    <n v="93.51"/>
    <n v="3.5495133356997992E-2"/>
    <n v="3.565417616580311E-2"/>
    <n v="1.5904280880511823E-4"/>
    <n v="0"/>
    <n v="0"/>
    <n v="0"/>
  </r>
  <r>
    <x v="0"/>
    <x v="1"/>
    <x v="0"/>
    <x v="0"/>
    <x v="1"/>
    <x v="2"/>
    <x v="2"/>
    <n v="450"/>
    <n v="448"/>
    <n v="0"/>
    <n v="-2"/>
    <x v="183"/>
    <x v="114"/>
    <x v="183"/>
    <n v="7.875"/>
    <d v="2021-03-15T00:00:00"/>
    <n v="2.3753424657534246"/>
    <n v="5.6290212183435999"/>
    <n v="0"/>
    <n v="1"/>
    <n v="2014255"/>
    <n v="1225369"/>
    <n v="2005270"/>
    <n v="1218899"/>
    <n v="0"/>
    <n v="0"/>
    <n v="448"/>
    <n v="448"/>
    <n v="461.85216000000003"/>
    <n v="2.2929180267642381E-2"/>
    <n v="2.3031918893715062E-2"/>
    <n v="1.0273862607268133E-4"/>
    <n v="3.7690863731659613E-2"/>
    <n v="3.7890929437139585E-2"/>
    <n v="2.0006570547997232E-4"/>
    <x v="0"/>
    <x v="1"/>
    <x v="0"/>
    <s v="B-"/>
    <x v="5"/>
    <s v="UNITED STATES"/>
    <s v="US"/>
    <s v="INDUSTRIALS"/>
    <x v="13"/>
    <s v="PRINTING &amp; PUBLISHING"/>
    <s v="SENR"/>
    <n v="2.1236203440006691"/>
    <n v="4.8692873687624071E-4"/>
    <n v="4.8911051524066693E-4"/>
    <n v="2.181778364426215E-6"/>
    <n v="8.004108500350933E-4"/>
    <n v="8.0465948605803442E-4"/>
    <n v="4.2486360229411187E-6"/>
    <n v="2.1177615347646266"/>
    <n v="4.855853599449712E-4"/>
    <n v="4.8776111904928412E-4"/>
    <n v="2.1757591043129222E-6"/>
    <n v="7.9820261422963853E-4"/>
    <n v="8.0243952878454887E-4"/>
    <n v="4.2369145549103369E-6"/>
    <n v="360.41623128569427"/>
    <n v="8.2640487385339745E-2"/>
    <n v="8.3010774069505605E-2"/>
    <n v="3.702866841658603E-4"/>
    <n v="0.13584399060067415"/>
    <n v="0.1365650598764602"/>
    <n v="7.2106927578605151E-4"/>
    <n v="763.27563112167456"/>
    <n v="0.17501284539887385"/>
    <n v="0.17579702429543587"/>
    <n v="7.8417889656201556E-4"/>
    <n v="0.28768517802303523"/>
    <n v="0.2892122307991955"/>
    <n v="1.5270527761602759E-3"/>
    <n v="6.3650815965948855"/>
    <n v="1.4594610334657712E-3"/>
    <n v="1.4660004308465178E-3"/>
    <n v="6.5393973807466484E-6"/>
    <n v="2.3990542309815224E-3"/>
    <n v="2.4117885763821258E-3"/>
    <n v="1.273434540060344E-5"/>
    <n v="5.7636115309846053E-2"/>
    <n v="1.3215488778660832E-5"/>
    <n v="1.3274703331651834E-5"/>
    <n v="5.9214552991001927E-8"/>
    <n v="2.172354968165628E-5"/>
    <n v="2.1838859782362171E-5"/>
    <n v="1.153101007058912E-7"/>
    <n v="103.092"/>
    <n v="2.3638150521517885E-2"/>
    <n v="2.3744065825908732E-2"/>
    <n v="1.0591530439084743E-4"/>
    <n v="3.8856265238242524E-2"/>
    <n v="3.9062516975335936E-2"/>
    <n v="2.0625173709341166E-4"/>
  </r>
  <r>
    <x v="0"/>
    <x v="0"/>
    <x v="0"/>
    <x v="0"/>
    <x v="1"/>
    <x v="2"/>
    <x v="2"/>
    <n v="500"/>
    <n v="354"/>
    <n v="0"/>
    <n v="-146"/>
    <x v="184"/>
    <x v="115"/>
    <x v="184"/>
    <n v="6.125"/>
    <d v="2022-06-27T00:00:00"/>
    <n v="3.6602739726027398"/>
    <n v="1.3396999999999999"/>
    <n v="0"/>
    <n v="1"/>
    <n v="2014255"/>
    <n v="1225369"/>
    <n v="2005270"/>
    <n v="1218899"/>
    <n v="0"/>
    <n v="0"/>
    <n v="354"/>
    <n v="354"/>
    <n v="345.21600000000001"/>
    <n v="1.7138644312661506E-2"/>
    <n v="1.7215437322654806E-2"/>
    <n v="7.6793009993299938E-5"/>
    <n v="0"/>
    <n v="0"/>
    <n v="0"/>
    <x v="0"/>
    <x v="0"/>
    <x v="2"/>
    <s v="BB-"/>
    <x v="7"/>
    <s v="SOUTH AFRICA"/>
    <s v="ZA"/>
    <s v="INDUSTRIALS"/>
    <x v="1"/>
    <s v="METALS/MINING EXCLUDING STEEL"/>
    <s v="SENR"/>
    <n v="3.1"/>
    <n v="5.3129797369250674E-4"/>
    <n v="5.3367855700229899E-4"/>
    <n v="2.3805833097922469E-6"/>
    <n v="0"/>
    <n v="0"/>
    <n v="0"/>
    <n v="3.0379999999999998"/>
    <n v="5.2067201421865654E-4"/>
    <n v="5.2300498586225293E-4"/>
    <n v="2.3329716435963824E-6"/>
    <n v="0"/>
    <n v="0"/>
    <n v="0"/>
    <n v="466"/>
    <n v="7.9866082497002625E-2"/>
    <n v="8.0223937923571395E-2"/>
    <n v="3.5785542656877056E-4"/>
    <n v="0"/>
    <n v="0"/>
    <n v="0"/>
    <n v="1415.7079999999999"/>
    <n v="0.24263315862589394"/>
    <n v="0.24372032341180985"/>
    <n v="1.0871647859159173E-3"/>
    <n v="0"/>
    <n v="0"/>
    <n v="0"/>
    <n v="7.55"/>
    <n v="1.2939676456059437E-3"/>
    <n v="1.2997655178604377E-3"/>
    <n v="5.7978722544939874E-6"/>
    <n v="0"/>
    <n v="0"/>
    <n v="0"/>
    <n v="7.0000000000000007E-2"/>
    <n v="1.1997051018863056E-5"/>
    <n v="1.2050806125858364E-5"/>
    <n v="5.3755106995307555E-8"/>
    <n v="0"/>
    <n v="0"/>
    <n v="0"/>
    <n v="95.5"/>
    <n v="1.6367405318591738E-2"/>
    <n v="1.6440742643135338E-2"/>
    <n v="7.3337324543600035E-5"/>
    <n v="0"/>
    <n v="0"/>
    <n v="0"/>
  </r>
  <r>
    <x v="0"/>
    <x v="0"/>
    <x v="0"/>
    <x v="0"/>
    <x v="1"/>
    <x v="2"/>
    <x v="2"/>
    <n v="550"/>
    <n v="347"/>
    <n v="0"/>
    <n v="-203"/>
    <x v="185"/>
    <x v="115"/>
    <x v="185"/>
    <n v="7.125"/>
    <d v="2025-06-27T00:00:00"/>
    <n v="6.6630136986301371"/>
    <n v="1.3396999999999999"/>
    <n v="0"/>
    <n v="1"/>
    <n v="2014255"/>
    <n v="1225369"/>
    <n v="2005270"/>
    <n v="1218899"/>
    <n v="0"/>
    <n v="0"/>
    <n v="347"/>
    <n v="347"/>
    <n v="338.50299999999999"/>
    <n v="1.6805369727268891E-2"/>
    <n v="1.6880669436036045E-2"/>
    <n v="7.52997087671535E-5"/>
    <n v="0"/>
    <n v="0"/>
    <n v="0"/>
    <x v="0"/>
    <x v="0"/>
    <x v="2"/>
    <s v="BB-"/>
    <x v="7"/>
    <s v="SOUTH AFRICA"/>
    <s v="ZA"/>
    <s v="INDUSTRIALS"/>
    <x v="1"/>
    <s v="METALS/MINING EXCLUDING STEEL"/>
    <s v="SENR"/>
    <n v="4.84"/>
    <n v="8.1337989479981436E-4"/>
    <n v="8.1702440070414452E-4"/>
    <n v="3.6445059043301682E-6"/>
    <n v="0"/>
    <n v="0"/>
    <n v="0"/>
    <n v="4.5860000000000003"/>
    <n v="7.7069425569255149E-4"/>
    <n v="7.7414750033661306E-4"/>
    <n v="3.4532446440615691E-6"/>
    <n v="0"/>
    <n v="0"/>
    <n v="0"/>
    <n v="504"/>
    <n v="8.469906342543522E-2"/>
    <n v="8.5078573957621667E-2"/>
    <n v="3.7951053218644726E-4"/>
    <n v="0"/>
    <n v="0"/>
    <n v="0"/>
    <n v="2311.3440000000001"/>
    <n v="0.38842990486904594"/>
    <n v="0.39017034016965296"/>
    <n v="1.7404353006070239E-3"/>
    <n v="0"/>
    <n v="0"/>
    <n v="0"/>
    <n v="8.08"/>
    <n v="1.3578738739633265E-3"/>
    <n v="1.3639580904317124E-3"/>
    <n v="6.0842164683859185E-6"/>
    <n v="0"/>
    <n v="0"/>
    <n v="0"/>
    <n v="0.13"/>
    <n v="2.1846980645449563E-5"/>
    <n v="2.1944870266846859E-5"/>
    <n v="9.788962139729645E-8"/>
    <n v="0"/>
    <n v="0"/>
    <n v="0"/>
    <n v="95.12"/>
    <n v="1.5985267684578173E-2"/>
    <n v="1.6056892767557486E-2"/>
    <n v="7.1625082979313165E-5"/>
    <n v="0"/>
    <n v="0"/>
    <n v="0"/>
  </r>
  <r>
    <x v="0"/>
    <x v="1"/>
    <x v="0"/>
    <x v="0"/>
    <x v="1"/>
    <x v="2"/>
    <x v="1"/>
    <s v="BB"/>
    <s v="BB+"/>
    <n v="1"/>
    <n v="0"/>
    <x v="186"/>
    <x v="116"/>
    <x v="186"/>
    <n v="4.125"/>
    <d v="2021-09-15T00:00:00"/>
    <n v="2.8794520547945206"/>
    <n v="2.1013999999999999"/>
    <n v="0"/>
    <n v="1"/>
    <n v="2014255"/>
    <n v="1225369"/>
    <n v="2005270"/>
    <n v="1218899"/>
    <n v="0"/>
    <n v="0"/>
    <n v="500"/>
    <n v="500"/>
    <n v="493.26"/>
    <n v="2.4488458511956034E-2"/>
    <n v="2.4598183785724613E-2"/>
    <n v="1.0972527376857874E-4"/>
    <n v="4.0253996959283285E-2"/>
    <n v="4.0467667952800025E-2"/>
    <n v="2.1367099351674024E-4"/>
    <x v="0"/>
    <x v="1"/>
    <x v="2"/>
    <s v="BB+"/>
    <x v="2"/>
    <s v="GERMANY"/>
    <s v="DE"/>
    <s v="INDUSTRIALS"/>
    <x v="9"/>
    <s v="AUTO PARTS &amp; EQUIPMENT"/>
    <s v="SECR"/>
    <n v="2.59"/>
    <n v="6.3425107545966126E-4"/>
    <n v="6.3709296005026749E-4"/>
    <n v="2.8418845906062317E-6"/>
    <n v="1.042578521245437E-3"/>
    <n v="1.0481125999775205E-3"/>
    <n v="5.534078732083534E-6"/>
    <n v="2.5449999999999999"/>
    <n v="6.2323126912928106E-4"/>
    <n v="6.2602377734669143E-4"/>
    <n v="2.7925082174103718E-6"/>
    <n v="1.0244642226137596E-3"/>
    <n v="1.0299021493987606E-3"/>
    <n v="5.43792678500102E-6"/>
    <n v="250"/>
    <n v="6.1221146279890087E-2"/>
    <n v="6.1495459464311536E-2"/>
    <n v="2.7431318442144859E-4"/>
    <n v="0.10063499239820821"/>
    <n v="0.10116916988200006"/>
    <n v="5.3417748379185059E-4"/>
    <n v="636.25"/>
    <n v="0.15580781728232027"/>
    <n v="0.15650594433667286"/>
    <n v="6.9812705435259859E-4"/>
    <n v="0.25611605565343987"/>
    <n v="0.25747553734969014"/>
    <n v="1.3594816962502754E-3"/>
    <n v="5.36"/>
    <n v="1.3125813762408435E-3"/>
    <n v="1.3184626509148395E-3"/>
    <n v="5.8812746739959031E-6"/>
    <n v="2.1576142370175839E-3"/>
    <n v="2.1690670022700815E-3"/>
    <n v="1.1452765252497558E-5"/>
    <n v="0.03"/>
    <n v="7.3465375535868101E-6"/>
    <n v="7.3794551357173842E-6"/>
    <n v="3.2917582130574122E-8"/>
    <n v="1.2076199087784984E-5"/>
    <n v="1.2140300385840007E-5"/>
    <n v="6.4101298055023467E-8"/>
    <n v="96.75"/>
    <n v="2.3692583610317463E-2"/>
    <n v="2.3798742812688563E-2"/>
    <n v="1.0615920237110055E-4"/>
    <n v="3.8945742058106574E-2"/>
    <n v="3.9152468744334021E-2"/>
    <n v="2.0672668622744722E-4"/>
  </r>
  <r>
    <x v="0"/>
    <x v="1"/>
    <x v="0"/>
    <x v="0"/>
    <x v="1"/>
    <x v="2"/>
    <x v="1"/>
    <s v="BB"/>
    <s v="BB+"/>
    <n v="1"/>
    <n v="0"/>
    <x v="187"/>
    <x v="116"/>
    <x v="187"/>
    <n v="4.5"/>
    <d v="2023-09-15T00:00:00"/>
    <n v="4.8794520547945206"/>
    <n v="2.1013999999999999"/>
    <n v="0"/>
    <n v="1"/>
    <n v="2014255"/>
    <n v="1225369"/>
    <n v="2005270"/>
    <n v="1218899"/>
    <n v="0"/>
    <n v="0"/>
    <n v="500"/>
    <n v="500"/>
    <n v="477.875"/>
    <n v="2.3724652539028078E-2"/>
    <n v="2.3830955432435533E-2"/>
    <n v="1.0630289340745475E-4"/>
    <n v="3.8998456791382842E-2"/>
    <n v="3.9205463291052005E-2"/>
    <n v="2.0700649966916285E-4"/>
    <x v="0"/>
    <x v="1"/>
    <x v="2"/>
    <s v="BB+"/>
    <x v="2"/>
    <s v="GERMANY"/>
    <s v="DE"/>
    <s v="INDUSTRIALS"/>
    <x v="9"/>
    <s v="AUTO PARTS &amp; EQUIPMENT"/>
    <s v="SECR"/>
    <n v="4.13"/>
    <n v="9.7982814986185955E-4"/>
    <n v="9.8421845935958751E-4"/>
    <n v="4.3903094977279598E-6"/>
    <n v="1.6106362654841114E-3"/>
    <n v="1.6191856339204476E-3"/>
    <n v="8.5493684363361841E-6"/>
    <n v="4.0090000000000003"/>
    <n v="9.5112132028963572E-4"/>
    <n v="9.5538300328634057E-4"/>
    <n v="4.2616829967048525E-6"/>
    <n v="1.5634481327665383E-3"/>
    <n v="1.571747023338275E-3"/>
    <n v="8.2988905717366977E-6"/>
    <n v="310"/>
    <n v="7.3546422870987033E-2"/>
    <n v="7.3875961840550147E-2"/>
    <n v="3.2953896956311457E-4"/>
    <n v="0.12089521605328682"/>
    <n v="0.12153693620226121"/>
    <n v="6.4172014897438678E-4"/>
    <n v="1242.7900000000002"/>
    <n v="0.29484760928978709"/>
    <n v="0.29616873101876562"/>
    <n v="1.3211217289785249E-3"/>
    <n v="0.48466892115762694"/>
    <n v="0.48724157723486528"/>
    <n v="2.5726560772383333E-3"/>
    <n v="6.06"/>
    <n v="1.4377139438651013E-3"/>
    <n v="1.4441558992055931E-3"/>
    <n v="6.44195534049187E-6"/>
    <n v="2.3633064815578001E-3"/>
    <n v="2.3758510754377511E-3"/>
    <n v="1.2544593879951042E-5"/>
    <n v="0.14000000000000001"/>
    <n v="3.3214513554639309E-5"/>
    <n v="3.3363337605409746E-5"/>
    <n v="1.4882405077043656E-7"/>
    <n v="5.4597839507935986E-5"/>
    <n v="5.488764860747281E-5"/>
    <n v="2.8980909953682348E-7"/>
    <n v="93.5"/>
    <n v="2.2182550123991254E-2"/>
    <n v="2.2281943329327224E-2"/>
    <n v="9.9393205335970153E-5"/>
    <n v="3.6463557099942957E-2"/>
    <n v="3.6657108177133621E-2"/>
    <n v="1.9355107719066372E-4"/>
  </r>
  <r>
    <x v="0"/>
    <x v="1"/>
    <x v="0"/>
    <x v="0"/>
    <x v="1"/>
    <x v="2"/>
    <x v="1"/>
    <s v="BB"/>
    <s v="BB+"/>
    <n v="1"/>
    <n v="0"/>
    <x v="188"/>
    <x v="116"/>
    <x v="188"/>
    <n v="4.75"/>
    <d v="2026-09-15T00:00:00"/>
    <n v="7.882191780821918"/>
    <n v="2.1013999999999999"/>
    <n v="0"/>
    <n v="1"/>
    <n v="2014255"/>
    <n v="1225369"/>
    <n v="2005270"/>
    <n v="1218899"/>
    <n v="0"/>
    <n v="0"/>
    <n v="500"/>
    <n v="500"/>
    <n v="462.20100000000002"/>
    <n v="2.2946498829592085E-2"/>
    <n v="2.3049315054830523E-2"/>
    <n v="1.0281622523843764E-4"/>
    <n v="3.7719331891046697E-2"/>
    <n v="3.7919548707481099E-2"/>
    <n v="2.0021681643440231E-4"/>
    <x v="0"/>
    <x v="1"/>
    <x v="2"/>
    <s v="BB+"/>
    <x v="2"/>
    <s v="GERMANY"/>
    <s v="DE"/>
    <s v="INDUSTRIALS"/>
    <x v="9"/>
    <s v="AUTO PARTS &amp; EQUIPMENT"/>
    <s v="SECR"/>
    <n v="6.16"/>
    <n v="1.4135043279028725E-3"/>
    <n v="1.4198378073775602E-3"/>
    <n v="6.3334794746876776E-6"/>
    <n v="2.3235108444884765E-3"/>
    <n v="2.3358442003808357E-3"/>
    <n v="1.2333355892359208E-5"/>
    <n v="5.9489999999999998"/>
    <n v="1.3650872153724331E-3"/>
    <n v="1.3712037526118679E-3"/>
    <n v="6.1165372394348175E-6"/>
    <n v="2.2439230541983677E-3"/>
    <n v="2.2558339526080502E-3"/>
    <n v="1.1910898409682544E-5"/>
    <n v="331"/>
    <n v="7.5952911125949804E-2"/>
    <n v="7.6293232831489033E-2"/>
    <n v="3.403217055392288E-4"/>
    <n v="0.12485098855936455"/>
    <n v="0.12551370622176242"/>
    <n v="6.6271766239786589E-4"/>
    <n v="1969.1189999999999"/>
    <n v="0.45184386828827533"/>
    <n v="0.4538684421145282"/>
    <n v="2.0245738262528734E-3"/>
    <n v="0.74273853093965969"/>
    <n v="0.7466810383132646"/>
    <n v="3.9425073736049088E-3"/>
    <n v="6.34"/>
    <n v="1.4548080257961382E-3"/>
    <n v="1.4613265744762552E-3"/>
    <n v="6.5185486801170277E-6"/>
    <n v="2.3914056418923605E-3"/>
    <n v="2.4040993880543016E-3"/>
    <n v="1.2693746161941081E-5"/>
    <n v="0.39"/>
    <n v="8.9491345435409133E-5"/>
    <n v="8.9892328713839039E-5"/>
    <n v="4.0098327842990624E-7"/>
    <n v="1.4710539437508212E-4"/>
    <n v="1.4788623995917627E-4"/>
    <n v="7.8084558409414811E-7"/>
    <n v="90.25"/>
    <n v="2.0709215193706856E-2"/>
    <n v="2.0802006836984546E-2"/>
    <n v="9.279164327768985E-5"/>
    <n v="3.4041697031669642E-2"/>
    <n v="3.4222392708501692E-2"/>
    <n v="1.8069567683205029E-4"/>
  </r>
  <r>
    <x v="0"/>
    <x v="0"/>
    <x v="0"/>
    <x v="0"/>
    <x v="1"/>
    <x v="2"/>
    <x v="1"/>
    <s v="BB"/>
    <s v="BB+"/>
    <n v="1"/>
    <n v="0"/>
    <x v="189"/>
    <x v="116"/>
    <x v="189"/>
    <n v="2.75"/>
    <d v="2021-09-15T00:00:00"/>
    <n v="2.8794520547945206"/>
    <n v="2.1013999999999999"/>
    <n v="0"/>
    <n v="1"/>
    <n v="2014255"/>
    <n v="1225369"/>
    <n v="2005270"/>
    <n v="1218899"/>
    <n v="0"/>
    <n v="0"/>
    <n v="750"/>
    <n v="852.9"/>
    <n v="868.08799999999997"/>
    <n v="4.3097224532147121E-2"/>
    <n v="4.3290329980501377E-2"/>
    <n v="1.9310544835425547E-4"/>
    <n v="0"/>
    <n v="0"/>
    <n v="0"/>
    <x v="1"/>
    <x v="1"/>
    <x v="2"/>
    <s v="BB+"/>
    <x v="2"/>
    <s v="GERMANY"/>
    <s v="DE"/>
    <s v="INDUSTRIALS"/>
    <x v="9"/>
    <s v="AUTO PARTS &amp; EQUIPMENT"/>
    <s v="SECR"/>
    <n v="2.29"/>
    <n v="9.8692644178616901E-4"/>
    <n v="9.9134855655348144E-4"/>
    <n v="4.4221147673124267E-6"/>
    <n v="0"/>
    <n v="0"/>
    <n v="0"/>
    <n v="2.2450000000000001"/>
    <n v="9.675326907467029E-4"/>
    <n v="9.7186790806225599E-4"/>
    <n v="4.3352173155530903E-6"/>
    <n v="0"/>
    <n v="0"/>
    <n v="0"/>
    <n v="310"/>
    <n v="0.13360139604965607"/>
    <n v="0.13420002293955427"/>
    <n v="5.9862688989820168E-4"/>
    <n v="0"/>
    <n v="0"/>
    <n v="0"/>
    <n v="695.95"/>
    <n v="0.29993513413147793"/>
    <n v="0.30127905149929934"/>
    <n v="1.3439173678214122E-3"/>
    <n v="0"/>
    <n v="0"/>
    <n v="0"/>
    <n v="2.5499999999999998"/>
    <n v="1.0989792255697514E-3"/>
    <n v="1.103903414502785E-3"/>
    <n v="4.9241889330336151E-6"/>
    <n v="0"/>
    <n v="0"/>
    <n v="0"/>
    <n v="-0.96"/>
    <n v="-4.1373335550861235E-4"/>
    <n v="-4.1558716781281321E-4"/>
    <n v="-1.8538123042008566E-6"/>
    <n v="0"/>
    <n v="0"/>
    <n v="0"/>
    <n v="100.36"/>
    <n v="4.3252374540462851E-2"/>
    <n v="4.3446175168431182E-2"/>
    <n v="1.9380062796833103E-4"/>
    <n v="0"/>
    <n v="0"/>
    <n v="0"/>
  </r>
  <r>
    <x v="0"/>
    <x v="0"/>
    <x v="0"/>
    <x v="0"/>
    <x v="1"/>
    <x v="2"/>
    <x v="1"/>
    <s v="BB"/>
    <s v="BB+"/>
    <n v="1"/>
    <n v="0"/>
    <x v="190"/>
    <x v="116"/>
    <x v="190"/>
    <n v="3.25"/>
    <d v="2023-09-15T00:00:00"/>
    <n v="4.8794520547945206"/>
    <n v="2.1013999999999999"/>
    <n v="0"/>
    <n v="1"/>
    <n v="2014255"/>
    <n v="1225369"/>
    <n v="2005270"/>
    <n v="1218899"/>
    <n v="0"/>
    <n v="0"/>
    <n v="750"/>
    <n v="852.9"/>
    <n v="870.33699999999999"/>
    <n v="4.3208878716944975E-2"/>
    <n v="4.3402484453465118E-2"/>
    <n v="1.9360573652014296E-4"/>
    <n v="0"/>
    <n v="0"/>
    <n v="0"/>
    <x v="1"/>
    <x v="1"/>
    <x v="2"/>
    <s v="BB+"/>
    <x v="2"/>
    <s v="GERMANY"/>
    <s v="DE"/>
    <s v="INDUSTRIALS"/>
    <x v="9"/>
    <s v="AUTO PARTS &amp; EQUIPMENT"/>
    <s v="SECR"/>
    <n v="3.77"/>
    <n v="1.6289747276288255E-3"/>
    <n v="1.636273663895635E-3"/>
    <n v="7.2989362668095074E-6"/>
    <n v="0"/>
    <n v="0"/>
    <n v="0"/>
    <n v="3.5960000000000001"/>
    <n v="1.5537912786613413E-3"/>
    <n v="1.5607533409466056E-3"/>
    <n v="6.9620622852642998E-6"/>
    <n v="0"/>
    <n v="0"/>
    <n v="0"/>
    <n v="334"/>
    <n v="0.14431765491459622"/>
    <n v="0.14496429807457351"/>
    <n v="6.4664315997728372E-4"/>
    <n v="0"/>
    <n v="0"/>
    <n v="0"/>
    <n v="1201.0640000000001"/>
    <n v="0.51896628707288806"/>
    <n v="0.52129161587616635"/>
    <n v="2.3253288032782926E-3"/>
    <n v="0"/>
    <n v="0"/>
    <n v="0"/>
    <n v="3.11"/>
    <n v="1.3437961280969887E-3"/>
    <n v="1.3498172665027651E-3"/>
    <n v="6.0211384057763575E-6"/>
    <n v="0"/>
    <n v="0"/>
    <n v="0"/>
    <n v="-1.01"/>
    <n v="-4.3640967504114425E-4"/>
    <n v="-4.3836509297999769E-4"/>
    <n v="-1.9554179388534378E-6"/>
    <n v="0"/>
    <n v="0"/>
    <n v="0"/>
    <n v="100.39"/>
    <n v="4.3377393343941063E-2"/>
    <n v="4.3571754142833631E-2"/>
    <n v="1.9436079889256774E-4"/>
    <n v="0"/>
    <n v="0"/>
    <n v="0"/>
  </r>
  <r>
    <x v="0"/>
    <x v="0"/>
    <x v="0"/>
    <x v="0"/>
    <x v="1"/>
    <x v="2"/>
    <x v="1"/>
    <s v="BB"/>
    <s v="BB+"/>
    <n v="1"/>
    <n v="0"/>
    <x v="191"/>
    <x v="116"/>
    <x v="191"/>
    <n v="3.75"/>
    <d v="2026-09-15T00:00:00"/>
    <n v="7.882191780821918"/>
    <n v="2.1013999999999999"/>
    <n v="0"/>
    <n v="1"/>
    <n v="2014255"/>
    <n v="1225369"/>
    <n v="2005270"/>
    <n v="1218899"/>
    <n v="0"/>
    <n v="0"/>
    <n v="750"/>
    <n v="852.9"/>
    <n v="867.53099999999995"/>
    <n v="4.3069571628219866E-2"/>
    <n v="4.326255317239075E-2"/>
    <n v="1.9298154417088376E-4"/>
    <n v="0"/>
    <n v="0"/>
    <n v="0"/>
    <x v="1"/>
    <x v="1"/>
    <x v="2"/>
    <s v="BB+"/>
    <x v="2"/>
    <s v="GERMANY"/>
    <s v="DE"/>
    <s v="INDUSTRIALS"/>
    <x v="9"/>
    <s v="AUTO PARTS &amp; EQUIPMENT"/>
    <s v="SECR"/>
    <n v="6.05"/>
    <n v="2.6057090835073021E-3"/>
    <n v="2.6173844669296403E-3"/>
    <n v="1.1675383422338204E-5"/>
    <n v="0"/>
    <n v="0"/>
    <n v="0"/>
    <n v="5.665"/>
    <n v="2.4398912327386556E-3"/>
    <n v="2.4508236372159358E-3"/>
    <n v="1.0932404477280184E-5"/>
    <n v="0"/>
    <n v="0"/>
    <n v="0"/>
    <n v="357"/>
    <n v="0.15375837071274492"/>
    <n v="0.15444731482543497"/>
    <n v="6.8894411269004863E-4"/>
    <n v="0"/>
    <n v="0"/>
    <n v="0"/>
    <n v="2022.405"/>
    <n v="0.87104117008769999"/>
    <n v="0.87494403848608915"/>
    <n v="3.9028683983891588E-3"/>
    <n v="0"/>
    <n v="0"/>
    <n v="0"/>
    <n v="3.78"/>
    <n v="1.6280298075467109E-3"/>
    <n v="1.6353245099163703E-3"/>
    <n v="7.2947023696593154E-6"/>
    <n v="0"/>
    <n v="0"/>
    <n v="0"/>
    <n v="-0.34"/>
    <n v="-1.4643654353594757E-4"/>
    <n v="-1.4709268078612857E-4"/>
    <n v="-6.5613725018100308E-7"/>
    <n v="0"/>
    <n v="0"/>
    <n v="0"/>
    <n v="99.83"/>
    <n v="4.2996353356451897E-2"/>
    <n v="4.3189006831997681E-2"/>
    <n v="1.9265347554578427E-4"/>
    <n v="0"/>
    <n v="0"/>
    <n v="0"/>
  </r>
  <r>
    <x v="0"/>
    <x v="0"/>
    <x v="0"/>
    <x v="0"/>
    <x v="1"/>
    <x v="2"/>
    <x v="2"/>
    <n v="320"/>
    <n v="315"/>
    <n v="0"/>
    <n v="-5"/>
    <x v="192"/>
    <x v="117"/>
    <x v="192"/>
    <n v="6.375"/>
    <d v="2021-11-07T00:00:00"/>
    <n v="3.0246575342465754"/>
    <n v="1.9767282683093772"/>
    <n v="0"/>
    <n v="1"/>
    <n v="2014255"/>
    <n v="1225369"/>
    <n v="2005270"/>
    <n v="1218899"/>
    <n v="0"/>
    <n v="0"/>
    <n v="315"/>
    <n v="358.21800000000002"/>
    <n v="368.55617147999999"/>
    <n v="1.8297393898984982E-2"/>
    <n v="1.8379378910570648E-2"/>
    <n v="8.1985011585666151E-5"/>
    <n v="0"/>
    <n v="0"/>
    <n v="0"/>
    <x v="1"/>
    <x v="1"/>
    <x v="0"/>
    <s v="B"/>
    <x v="2"/>
    <s v="ITALY"/>
    <s v="IT"/>
    <s v="INDUSTRIALS"/>
    <x v="7"/>
    <s v="GAMING"/>
    <s v="SECR"/>
    <n v="2.531633557689476E-4"/>
    <n v="4.6322296412933066E-8"/>
    <n v="4.6529852419490896E-8"/>
    <n v="2.0755600655783002E-10"/>
    <n v="0"/>
    <n v="0"/>
    <n v="0"/>
    <n v="1.8244833939935201"/>
    <n v="3.3383291322056449E-4"/>
    <n v="3.353287161425086E-4"/>
    <n v="1.4958029219441131E-6"/>
    <n v="0"/>
    <n v="0"/>
    <n v="0"/>
    <n v="480.26717361042523"/>
    <n v="8.7876376523021563E-2"/>
    <n v="8.8270123620948215E-2"/>
    <n v="3.9374709792665274E-4"/>
    <n v="0"/>
    <n v="0"/>
    <n v="0"/>
    <n v="876.23948293242381"/>
    <n v="0.16032898969057488"/>
    <n v="0.16104737473217517"/>
    <n v="7.1838504160029459E-4"/>
    <n v="0"/>
    <n v="0"/>
    <n v="0"/>
    <n v="2.1279314"/>
    <n v="3.8935599015818572E-4"/>
    <n v="3.9110057496301071E-4"/>
    <n v="1.7445848048249835E-6"/>
    <n v="0"/>
    <n v="0"/>
    <n v="0"/>
    <n v="-1.0126534230757904E-3"/>
    <n v="-1.8528918565173226E-7"/>
    <n v="-1.8611940967796358E-7"/>
    <n v="-8.3022402623132006E-10"/>
    <n v="0"/>
    <n v="0"/>
    <n v="0"/>
    <n v="102.886"/>
    <n v="1.882545668690969E-2"/>
    <n v="1.8909807785929714E-2"/>
    <n v="8.4351099020024689E-5"/>
    <n v="0"/>
    <n v="0"/>
    <n v="0"/>
  </r>
  <r>
    <x v="0"/>
    <x v="1"/>
    <x v="0"/>
    <x v="0"/>
    <x v="1"/>
    <x v="2"/>
    <x v="1"/>
    <s v="CCC+"/>
    <s v="B-"/>
    <n v="1"/>
    <n v="0"/>
    <x v="193"/>
    <x v="118"/>
    <x v="193"/>
    <n v="7.75"/>
    <d v="2022-01-15T00:00:00"/>
    <n v="3.2136986301369861"/>
    <n v="4.5425000000000004"/>
    <n v="0"/>
    <n v="1"/>
    <n v="2014255"/>
    <n v="1225369"/>
    <n v="2005270"/>
    <n v="1218899"/>
    <n v="0"/>
    <n v="0"/>
    <n v="890"/>
    <n v="890"/>
    <n v="931.447"/>
    <n v="4.6242754765409545E-2"/>
    <n v="4.6449954370234435E-2"/>
    <n v="2.0719960482488975E-4"/>
    <n v="7.6013592640257754E-2"/>
    <n v="7.6417078035177652E-2"/>
    <n v="4.0348539491989743E-4"/>
    <x v="0"/>
    <x v="1"/>
    <x v="0"/>
    <s v="B-"/>
    <x v="5"/>
    <s v="UNITED STATES"/>
    <s v="US"/>
    <s v="INDUSTRIALS"/>
    <x v="11"/>
    <s v="PERSONAL &amp; HOUSEHOLD PRODUCTS"/>
    <s v="SENR"/>
    <n v="0.7"/>
    <n v="3.2369928335786684E-4"/>
    <n v="3.2514968059164104E-4"/>
    <n v="1.4503972337742027E-6"/>
    <n v="5.3209514848180422E-4"/>
    <n v="5.3491954624624346E-4"/>
    <n v="2.8243977644392369E-6"/>
    <n v="0.65700000000000003"/>
    <n v="3.0381489880874072E-4"/>
    <n v="3.0517620021244026E-4"/>
    <n v="1.3613014036995409E-6"/>
    <n v="4.994093036464935E-4"/>
    <n v="5.0206020269111717E-4"/>
    <n v="2.6508990446236702E-6"/>
    <n v="287"/>
    <n v="0.1327167061767254"/>
    <n v="0.13331136904257285"/>
    <n v="5.946628658474451E-4"/>
    <n v="0.21815901087753978"/>
    <n v="0.21931701396095984"/>
    <n v="1.1580030834200672E-3"/>
    <n v="188.559"/>
    <n v="8.7194875958108584E-2"/>
    <n v="8.7585569460970347E-2"/>
    <n v="3.9069350286176363E-4"/>
    <n v="0.14333047014654363"/>
    <n v="0.14409127817235062"/>
    <n v="7.6080802580699713E-4"/>
    <n v="5.42"/>
    <n v="2.5063573082851976E-3"/>
    <n v="2.5175875268667065E-3"/>
    <n v="1.123021858150889E-5"/>
    <n v="4.1199367211019701E-3"/>
    <n v="4.1418056295066284E-3"/>
    <n v="2.1868908404658327E-5"/>
    <n v="-1.6"/>
    <n v="-7.3988407624655281E-4"/>
    <n v="-7.4319926992375105E-4"/>
    <n v="-3.3151936771982395E-6"/>
    <n v="-1.2162174822441243E-3"/>
    <n v="-1.2226732485628425E-3"/>
    <n v="-6.4557663187181629E-6"/>
    <n v="102.38"/>
    <n v="4.7343332328826294E-2"/>
    <n v="4.7555463284246015E-2"/>
    <n v="2.1213095541972038E-4"/>
    <n v="7.7822716145095894E-2"/>
    <n v="7.8235804492414865E-2"/>
    <n v="4.1308834731897115E-4"/>
  </r>
  <r>
    <x v="0"/>
    <x v="0"/>
    <x v="0"/>
    <x v="0"/>
    <x v="1"/>
    <x v="2"/>
    <x v="2"/>
    <n v="665"/>
    <n v="647"/>
    <n v="0"/>
    <n v="-18"/>
    <x v="194"/>
    <x v="119"/>
    <x v="194"/>
    <n v="10"/>
    <d v="2027-03-01T00:00:00"/>
    <n v="8.3397260273972602"/>
    <n v="1.7014"/>
    <n v="0"/>
    <n v="1"/>
    <n v="2014255"/>
    <n v="1225369"/>
    <n v="2005270"/>
    <n v="1218899"/>
    <n v="0"/>
    <n v="0"/>
    <n v="647"/>
    <n v="647"/>
    <n v="610.69500000000005"/>
    <n v="3.0318653795075604E-2"/>
    <n v="3.0454502386212334E-2"/>
    <n v="1.3584859113673076E-4"/>
    <n v="0"/>
    <n v="0"/>
    <n v="0"/>
    <x v="0"/>
    <x v="0"/>
    <x v="0"/>
    <s v="B-"/>
    <x v="1"/>
    <s v="ARGENTINA"/>
    <s v="AR"/>
    <s v="UTILITY"/>
    <x v="15"/>
    <s v="ELECTRIC-GENERATION"/>
    <s v="SECR"/>
    <n v="3.41"/>
    <n v="1.0338660944120782E-3"/>
    <n v="1.0384985313698406E-3"/>
    <n v="4.6324369577623644E-6"/>
    <n v="0"/>
    <n v="0"/>
    <n v="0"/>
    <n v="3.3879999999999999"/>
    <n v="1.0271959905771614E-3"/>
    <n v="1.0317985408448739E-3"/>
    <n v="4.6025502677125071E-6"/>
    <n v="0"/>
    <n v="0"/>
    <n v="0"/>
    <n v="918"/>
    <n v="0.27832524183879404"/>
    <n v="0.27957233190542924"/>
    <n v="1.2470900666352036E-3"/>
    <n v="0"/>
    <n v="0"/>
    <n v="0"/>
    <n v="3110.1839999999997"/>
    <n v="0.94296591934983409"/>
    <n v="0.94719106049559421"/>
    <n v="4.225141145760114E-3"/>
    <n v="0"/>
    <n v="0"/>
    <n v="0"/>
    <n v="12.11"/>
    <n v="3.6715889745836555E-3"/>
    <n v="3.6880402389703137E-3"/>
    <n v="1.6451264386658192E-5"/>
    <n v="0"/>
    <n v="0"/>
    <n v="0"/>
    <n v="0.18"/>
    <n v="5.4573576831136087E-5"/>
    <n v="5.4818104295182201E-5"/>
    <n v="2.4452746404611379E-7"/>
    <n v="0"/>
    <n v="0"/>
    <n v="0"/>
    <n v="92.75"/>
    <n v="2.8120551394932622E-2"/>
    <n v="2.8246550963211943E-2"/>
    <n v="1.2599956827932107E-4"/>
    <n v="0"/>
    <n v="0"/>
    <n v="0"/>
  </r>
  <r>
    <x v="0"/>
    <x v="0"/>
    <x v="0"/>
    <x v="0"/>
    <x v="1"/>
    <x v="2"/>
    <x v="1"/>
    <s v="B"/>
    <s v="B+"/>
    <n v="1"/>
    <n v="0"/>
    <x v="195"/>
    <x v="120"/>
    <x v="195"/>
    <n v="8.75"/>
    <d v="2019-12-05T00:00:00"/>
    <n v="1.0986301369863014"/>
    <n v="3.8986000000000001"/>
    <n v="0"/>
    <n v="1"/>
    <n v="2014255"/>
    <n v="1225369"/>
    <n v="2005270"/>
    <n v="1218899"/>
    <n v="0"/>
    <n v="0"/>
    <n v="400"/>
    <n v="400"/>
    <n v="417.19299999999998"/>
    <n v="2.0712025041516591E-2"/>
    <n v="2.0804829274860739E-2"/>
    <n v="9.2804233344147974E-5"/>
    <n v="0"/>
    <n v="0"/>
    <n v="0"/>
    <x v="0"/>
    <x v="0"/>
    <x v="0"/>
    <s v="B+"/>
    <x v="4"/>
    <s v="CHINA"/>
    <s v="CN"/>
    <s v="INDUSTRIALS"/>
    <x v="2"/>
    <s v="REALESTATE DEV &amp; MGT"/>
    <s v="SENR"/>
    <n v="0.99"/>
    <n v="2.0504904791101425E-4"/>
    <n v="2.0596780982112131E-4"/>
    <n v="9.1876191010706126E-7"/>
    <n v="0"/>
    <n v="0"/>
    <n v="0"/>
    <n v="0.99099999999999999"/>
    <n v="2.052561681614294E-4"/>
    <n v="2.061758581138699E-4"/>
    <n v="9.1968995244049931E-7"/>
    <n v="0"/>
    <n v="0"/>
    <n v="0"/>
    <n v="534"/>
    <n v="0.11060221372169859"/>
    <n v="0.11109778832775634"/>
    <n v="4.9557460605774428E-4"/>
    <n v="0"/>
    <n v="0"/>
    <n v="0"/>
    <n v="529.19399999999996"/>
    <n v="0.1096067937982033"/>
    <n v="0.11009790823280652"/>
    <n v="4.9111443460321536E-4"/>
    <n v="0"/>
    <n v="0"/>
    <n v="0"/>
    <n v="8.01"/>
    <n v="1.6590332058254789E-3"/>
    <n v="1.666466824916345E-3"/>
    <n v="7.4336190908660775E-6"/>
    <n v="0"/>
    <n v="0"/>
    <n v="0"/>
    <n v="0.01"/>
    <n v="2.0712025041516591E-6"/>
    <n v="2.0804829274860739E-6"/>
    <n v="9.2804233344148414E-9"/>
    <n v="0"/>
    <n v="0"/>
    <n v="0"/>
    <n v="100.75"/>
    <n v="2.0867365229327965E-2"/>
    <n v="2.0960865494422193E-2"/>
    <n v="9.3500265094227653E-5"/>
    <n v="0"/>
    <n v="0"/>
    <n v="0"/>
  </r>
  <r>
    <x v="0"/>
    <x v="0"/>
    <x v="0"/>
    <x v="0"/>
    <x v="1"/>
    <x v="2"/>
    <x v="1"/>
    <s v="B"/>
    <s v="B+"/>
    <n v="1"/>
    <n v="0"/>
    <x v="196"/>
    <x v="120"/>
    <x v="196"/>
    <n v="6.875"/>
    <d v="2020-08-08T00:00:00"/>
    <n v="1.7753424657534247"/>
    <n v="1.2246999999999999"/>
    <n v="0"/>
    <n v="1"/>
    <n v="2014255"/>
    <n v="1225369"/>
    <n v="2005270"/>
    <n v="1218899"/>
    <n v="0"/>
    <n v="0"/>
    <n v="400"/>
    <n v="400"/>
    <n v="392.43400000000003"/>
    <n v="1.9482836085798472E-2"/>
    <n v="1.9570132700334621E-2"/>
    <n v="8.7296614536148259E-5"/>
    <n v="0"/>
    <n v="0"/>
    <n v="0"/>
    <x v="0"/>
    <x v="0"/>
    <x v="0"/>
    <s v="B+"/>
    <x v="4"/>
    <s v="CHINA"/>
    <s v="CN"/>
    <s v="INDUSTRIALS"/>
    <x v="2"/>
    <s v="REALESTATE DEV &amp; MGT"/>
    <s v="SENR"/>
    <n v="1.6"/>
    <n v="3.1172537737277555E-4"/>
    <n v="3.1312212320535395E-4"/>
    <n v="1.3967458325783938E-6"/>
    <n v="0"/>
    <n v="0"/>
    <n v="0"/>
    <n v="1.597"/>
    <n v="3.1114089229020158E-4"/>
    <n v="3.1253501922434387E-4"/>
    <n v="1.3941269341422816E-6"/>
    <n v="0"/>
    <n v="0"/>
    <n v="0"/>
    <n v="628"/>
    <n v="0.12235221061881441"/>
    <n v="0.12290043335810141"/>
    <n v="5.482227392870076E-4"/>
    <n v="0"/>
    <n v="0"/>
    <n v="0"/>
    <n v="1002.9159999999999"/>
    <n v="0.19539648035824658"/>
    <n v="0.19627199207288795"/>
    <n v="8.7551171464136934E-4"/>
    <n v="0"/>
    <n v="0"/>
    <n v="0"/>
    <n v="9.0299999999999994"/>
    <n v="1.7593000985476018E-3"/>
    <n v="1.7671829828402161E-3"/>
    <n v="7.8828842926142485E-6"/>
    <n v="0"/>
    <n v="0"/>
    <n v="0"/>
    <n v="0.03"/>
    <n v="5.8448508257395415E-6"/>
    <n v="5.8710398101003857E-6"/>
    <n v="2.6188984360844207E-8"/>
    <n v="0"/>
    <n v="0"/>
    <n v="0"/>
    <n v="96.52"/>
    <n v="1.8804833390012685E-2"/>
    <n v="1.8889092082362974E-2"/>
    <n v="8.4258692350288461E-5"/>
    <n v="0"/>
    <n v="0"/>
    <n v="0"/>
  </r>
  <r>
    <x v="0"/>
    <x v="0"/>
    <x v="0"/>
    <x v="0"/>
    <x v="1"/>
    <x v="2"/>
    <x v="1"/>
    <s v="B"/>
    <s v="B+"/>
    <n v="1"/>
    <n v="0"/>
    <x v="197"/>
    <x v="120"/>
    <x v="197"/>
    <n v="7.95"/>
    <d v="2022-08-08T00:00:00"/>
    <n v="3.7753424657534245"/>
    <n v="1.2246999999999999"/>
    <n v="0"/>
    <n v="1"/>
    <n v="2014255"/>
    <n v="1225369"/>
    <n v="2005270"/>
    <n v="1218899"/>
    <n v="0"/>
    <n v="0"/>
    <n v="600"/>
    <n v="600"/>
    <n v="563.14"/>
    <n v="2.7957731270370434E-2"/>
    <n v="2.8083001291596639E-2"/>
    <n v="1.2527002122620506E-4"/>
    <n v="0"/>
    <n v="0"/>
    <n v="0"/>
    <x v="0"/>
    <x v="0"/>
    <x v="0"/>
    <s v="B+"/>
    <x v="4"/>
    <s v="CHINA"/>
    <s v="CN"/>
    <s v="INDUSTRIALS"/>
    <x v="2"/>
    <s v="REALESTATE DEV &amp; MGT"/>
    <s v="SENR"/>
    <n v="3.09"/>
    <n v="8.6389389625444633E-4"/>
    <n v="8.6776473991033616E-4"/>
    <n v="3.8708436558898334E-6"/>
    <n v="0"/>
    <n v="0"/>
    <n v="0"/>
    <n v="3.0819999999999999"/>
    <n v="8.6165727775281667E-4"/>
    <n v="8.6551809980700838E-4"/>
    <n v="3.8608220541917065E-6"/>
    <n v="0"/>
    <n v="0"/>
    <n v="0"/>
    <n v="767"/>
    <n v="0.21443579884374123"/>
    <n v="0.21539661990654624"/>
    <n v="9.6082106280501178E-4"/>
    <n v="0"/>
    <n v="0"/>
    <n v="0"/>
    <n v="2363.8939999999998"/>
    <n v="0.66089113203641037"/>
    <n v="0.66385238255197543"/>
    <n v="2.9612505155650615E-3"/>
    <n v="0"/>
    <n v="0"/>
    <n v="0"/>
    <n v="10.56"/>
    <n v="2.9523364221511177E-3"/>
    <n v="2.9655649363926053E-3"/>
    <n v="1.3228514241487611E-5"/>
    <n v="0"/>
    <n v="0"/>
    <n v="0"/>
    <n v="0.12"/>
    <n v="3.354927752444452E-5"/>
    <n v="3.3699601549915969E-5"/>
    <n v="1.5032402547144951E-7"/>
    <n v="0"/>
    <n v="0"/>
    <n v="0"/>
    <n v="92.02"/>
    <n v="2.572670431499487E-2"/>
    <n v="2.5841977788527228E-2"/>
    <n v="1.1527347353235823E-4"/>
    <n v="0"/>
    <n v="0"/>
    <n v="0"/>
  </r>
  <r>
    <x v="0"/>
    <x v="0"/>
    <x v="0"/>
    <x v="0"/>
    <x v="1"/>
    <x v="2"/>
    <x v="1"/>
    <s v="B"/>
    <s v="B+"/>
    <n v="1"/>
    <n v="0"/>
    <x v="198"/>
    <x v="120"/>
    <x v="198"/>
    <n v="7.35"/>
    <d v="2021-07-19T00:00:00"/>
    <n v="2.7205479452054795"/>
    <n v="0.52880000000000005"/>
    <n v="0"/>
    <n v="1"/>
    <n v="2014255"/>
    <n v="1225369"/>
    <n v="2005270"/>
    <n v="1218899"/>
    <n v="0"/>
    <n v="0"/>
    <n v="650"/>
    <n v="650"/>
    <n v="621.6"/>
    <n v="3.086004502905541E-2"/>
    <n v="3.0998319428306415E-2"/>
    <n v="1.3827439925100452E-4"/>
    <n v="0"/>
    <n v="0"/>
    <n v="0"/>
    <x v="0"/>
    <x v="0"/>
    <x v="0"/>
    <s v="B+"/>
    <x v="4"/>
    <s v="CHINA"/>
    <s v="CN"/>
    <s v="INDUSTRIALS"/>
    <x v="2"/>
    <s v="REALESTATE DEV &amp; MGT"/>
    <s v="SENR"/>
    <n v="2.33"/>
    <n v="7.1903904917699113E-4"/>
    <n v="7.222608426795395E-4"/>
    <n v="3.2217935025483655E-6"/>
    <n v="0"/>
    <n v="0"/>
    <n v="0"/>
    <n v="2.331"/>
    <n v="7.1934764962728161E-4"/>
    <n v="7.2257082587382252E-4"/>
    <n v="3.2231762465409139E-6"/>
    <n v="0"/>
    <n v="0"/>
    <n v="0"/>
    <n v="729"/>
    <n v="0.22496972826181394"/>
    <n v="0.22597774863235376"/>
    <n v="1.0080203705398194E-3"/>
    <n v="0"/>
    <n v="0"/>
    <n v="0"/>
    <n v="1699.299"/>
    <n v="0.52440443657828828"/>
    <n v="0.5267541320620166"/>
    <n v="2.3496954837283202E-3"/>
    <n v="0"/>
    <n v="0"/>
    <n v="0"/>
    <n v="10.119999999999999"/>
    <n v="3.1230365569404075E-3"/>
    <n v="3.1370299261446089E-3"/>
    <n v="1.3993369204201404E-5"/>
    <n v="0"/>
    <n v="0"/>
    <n v="0"/>
    <n v="7.0000000000000007E-2"/>
    <n v="2.1602031520338789E-5"/>
    <n v="2.1698823599814492E-5"/>
    <n v="9.6792079475702418E-8"/>
    <n v="0"/>
    <n v="0"/>
    <n v="0"/>
    <n v="93.55"/>
    <n v="2.8869572124681334E-2"/>
    <n v="2.899892782518065E-2"/>
    <n v="1.2935570049931594E-4"/>
    <n v="0"/>
    <n v="0"/>
    <n v="0"/>
  </r>
  <r>
    <x v="0"/>
    <x v="0"/>
    <x v="0"/>
    <x v="0"/>
    <x v="1"/>
    <x v="2"/>
    <x v="1"/>
    <s v="B"/>
    <s v="B+"/>
    <n v="1"/>
    <n v="0"/>
    <x v="199"/>
    <x v="120"/>
    <x v="199"/>
    <n v="8.35"/>
    <d v="2023-04-19T00:00:00"/>
    <n v="4.4712328767123291"/>
    <n v="0.52880000000000005"/>
    <n v="0"/>
    <n v="1"/>
    <n v="2014255"/>
    <n v="1225369"/>
    <n v="2005270"/>
    <n v="1218899"/>
    <n v="0"/>
    <n v="0"/>
    <n v="450"/>
    <n v="450"/>
    <n v="409.22800000000001"/>
    <n v="2.0316593479971504E-2"/>
    <n v="2.0407625905738382E-2"/>
    <n v="9.1032425766877922E-5"/>
    <n v="0"/>
    <n v="0"/>
    <n v="0"/>
    <x v="0"/>
    <x v="0"/>
    <x v="0"/>
    <s v="B+"/>
    <x v="4"/>
    <s v="CHINA"/>
    <s v="CN"/>
    <s v="INDUSTRIALS"/>
    <x v="2"/>
    <s v="REALESTATE DEV &amp; MGT"/>
    <s v="SENR"/>
    <n v="3.58"/>
    <n v="7.2733404658297982E-4"/>
    <n v="7.3059300742543405E-4"/>
    <n v="3.258960842454227E-6"/>
    <n v="0"/>
    <n v="0"/>
    <n v="0"/>
    <n v="3.5680000000000001"/>
    <n v="7.2489605536538322E-4"/>
    <n v="7.2814409231674541E-4"/>
    <n v="3.2480369513621836E-6"/>
    <n v="0"/>
    <n v="0"/>
    <n v="0"/>
    <n v="814"/>
    <n v="0.16537707092696805"/>
    <n v="0.16611807487271041"/>
    <n v="7.4100394574236339E-4"/>
    <n v="0"/>
    <n v="0"/>
    <n v="0"/>
    <n v="2904.3519999999999"/>
    <n v="0.5900653890674219"/>
    <n v="0.59270929114583071"/>
    <n v="2.6439020784088108E-3"/>
    <n v="0"/>
    <n v="0"/>
    <n v="0"/>
    <n v="11.05"/>
    <n v="2.2449835795368511E-3"/>
    <n v="2.2550426625840914E-3"/>
    <n v="1.0059083047240288E-5"/>
    <n v="0"/>
    <n v="0"/>
    <n v="0"/>
    <n v="0.16"/>
    <n v="3.2506549567954407E-5"/>
    <n v="3.2652201449181411E-5"/>
    <n v="1.4565188122700354E-7"/>
    <n v="0"/>
    <n v="0"/>
    <n v="0"/>
    <n v="90.66"/>
    <n v="1.8419023648942164E-2"/>
    <n v="1.8501553646142414E-2"/>
    <n v="8.2529997200250782E-5"/>
    <n v="0"/>
    <n v="0"/>
    <n v="0"/>
  </r>
  <r>
    <x v="0"/>
    <x v="0"/>
    <x v="0"/>
    <x v="0"/>
    <x v="1"/>
    <x v="2"/>
    <x v="1"/>
    <s v="B"/>
    <s v="B+"/>
    <n v="1"/>
    <n v="0"/>
    <x v="200"/>
    <x v="120"/>
    <x v="200"/>
    <n v="8.625"/>
    <d v="2020-07-27T00:00:00"/>
    <n v="1.7424657534246575"/>
    <n v="0.25750000000000001"/>
    <n v="0"/>
    <n v="1"/>
    <n v="2014255"/>
    <n v="1225369"/>
    <n v="2005270"/>
    <n v="1218899"/>
    <n v="0"/>
    <n v="0"/>
    <n v="400"/>
    <n v="400"/>
    <n v="406.59800000000001"/>
    <n v="2.0186024113133642E-2"/>
    <n v="2.0276471497603813E-2"/>
    <n v="9.0447384470171421E-5"/>
    <n v="0"/>
    <n v="0"/>
    <n v="0"/>
    <x v="0"/>
    <x v="0"/>
    <x v="0"/>
    <s v="B+"/>
    <x v="4"/>
    <s v="CHINA"/>
    <s v="CN"/>
    <s v="INDUSTRIALS"/>
    <x v="2"/>
    <s v="REALESTATE DEV &amp; MGT"/>
    <s v="SECR"/>
    <n v="1.55"/>
    <n v="3.1288337375357146E-4"/>
    <n v="3.1428530821285913E-4"/>
    <n v="1.4019344592876683E-6"/>
    <n v="0"/>
    <n v="0"/>
    <n v="0"/>
    <n v="1.5449999999999999"/>
    <n v="3.1187407254791474E-4"/>
    <n v="3.1327148463797889E-4"/>
    <n v="1.3974120900641534E-6"/>
    <n v="0"/>
    <n v="0"/>
    <n v="0"/>
    <n v="626"/>
    <n v="0.1263645109482166"/>
    <n v="0.12693071157499988"/>
    <n v="5.6620062678328087E-4"/>
    <n v="0"/>
    <n v="0"/>
    <n v="0"/>
    <n v="967.17"/>
    <n v="0.19523316941499463"/>
    <n v="0.19610794938337481"/>
    <n v="8.747799683801738E-4"/>
    <n v="0"/>
    <n v="0"/>
    <n v="0"/>
    <n v="8.99"/>
    <n v="1.8147235677707144E-3"/>
    <n v="1.822854787634583E-3"/>
    <n v="8.131219863868628E-6"/>
    <n v="0"/>
    <n v="0"/>
    <n v="0"/>
    <n v="0.03"/>
    <n v="6.0558072339400922E-6"/>
    <n v="6.0829414492811444E-6"/>
    <n v="2.7134215341052147E-8"/>
    <n v="0"/>
    <n v="0"/>
    <n v="0"/>
    <n v="99.4"/>
    <n v="2.0064907968454841E-2"/>
    <n v="2.0154812668618193E-2"/>
    <n v="8.9904700163352669E-5"/>
    <n v="0"/>
    <n v="0"/>
    <n v="0"/>
  </r>
  <r>
    <x v="0"/>
    <x v="1"/>
    <x v="0"/>
    <x v="0"/>
    <x v="1"/>
    <x v="2"/>
    <x v="7"/>
    <s v="VTIV"/>
    <s v="SYNH"/>
    <n v="0"/>
    <n v="0"/>
    <x v="201"/>
    <x v="121"/>
    <x v="201"/>
    <n v="7.5"/>
    <d v="2024-10-01T00:00:00"/>
    <n v="5.9260273972602739"/>
    <n v="1.9671000000000001"/>
    <n v="0"/>
    <n v="1"/>
    <n v="2014255"/>
    <n v="1225369"/>
    <n v="2005270"/>
    <n v="1218899"/>
    <n v="0"/>
    <n v="0"/>
    <n v="405"/>
    <n v="405"/>
    <n v="428.79399999999998"/>
    <n v="2.1287969993868699E-2"/>
    <n v="2.1383354859944047E-2"/>
    <n v="9.5384866075347297E-5"/>
    <n v="3.4993051072778891E-2"/>
    <n v="3.5178796602507674E-2"/>
    <n v="1.8574552972878272E-4"/>
    <x v="0"/>
    <x v="1"/>
    <x v="0"/>
    <s v="B"/>
    <x v="5"/>
    <s v="UNITED STATES"/>
    <s v="US"/>
    <s v="INDUSTRIALS"/>
    <x v="12"/>
    <s v="HEALTH SERVICES"/>
    <s v="SENR"/>
    <n v="2.13"/>
    <n v="4.5343376086940328E-4"/>
    <n v="4.5546545851680818E-4"/>
    <n v="2.0316976474049012E-6"/>
    <n v="7.4535198785019032E-4"/>
    <n v="7.4930836763341337E-4"/>
    <n v="3.9563797832230458E-6"/>
    <n v="1.784"/>
    <n v="3.7977738469061761E-4"/>
    <n v="3.8147905070140184E-4"/>
    <n v="1.7016660107842317E-6"/>
    <n v="6.242760311383754E-4"/>
    <n v="6.2758973138873691E-4"/>
    <n v="3.3137002503615077E-6"/>
    <n v="230"/>
    <n v="4.8962330985898007E-2"/>
    <n v="4.9181716177871308E-2"/>
    <n v="2.1938519197330086E-4"/>
    <n v="8.048401746739145E-2"/>
    <n v="8.0911232185767651E-2"/>
    <n v="4.2721471837620095E-4"/>
    <n v="410.32"/>
    <n v="8.7348798478842055E-2"/>
    <n v="8.7740181661322414E-2"/>
    <n v="3.913831824803593E-4"/>
    <n v="0.14358348716182634"/>
    <n v="0.14434563821940949"/>
    <n v="7.6215105758314916E-4"/>
    <n v="5.51"/>
    <n v="1.1729671466621653E-3"/>
    <n v="1.178222852782917E-3"/>
    <n v="5.2557061207517304E-6"/>
    <n v="1.928117114110117E-3"/>
    <n v="1.9383516927981726E-3"/>
    <n v="1.0234578688055615E-5"/>
    <n v="-1.46"/>
    <n v="-3.10804361910483E-4"/>
    <n v="-3.1219698095518307E-4"/>
    <n v="-1.392619044700066E-6"/>
    <n v="-5.1089854566257185E-4"/>
    <n v="-5.1361043039661197E-4"/>
    <n v="-2.7118847340401207E-6"/>
    <n v="105.25"/>
    <n v="2.2405588418546805E-2"/>
    <n v="2.2505980990091112E-2"/>
    <n v="1.0039257154430617E-4"/>
    <n v="3.6830186254099784E-2"/>
    <n v="3.7025683424139325E-2"/>
    <n v="1.9549717003954081E-4"/>
  </r>
  <r>
    <x v="0"/>
    <x v="0"/>
    <x v="0"/>
    <x v="0"/>
    <x v="1"/>
    <x v="2"/>
    <x v="2"/>
    <n v="1000"/>
    <n v="1100"/>
    <n v="0"/>
    <n v="100"/>
    <x v="202"/>
    <x v="122"/>
    <x v="202"/>
    <n v="2.9950000000000001"/>
    <d v="2024-03-01T00:00:00"/>
    <n v="5.3397260273972602"/>
    <n v="1.5479000000000001"/>
    <n v="0"/>
    <n v="1"/>
    <n v="2014255"/>
    <n v="1225369"/>
    <n v="2005270"/>
    <n v="1218899"/>
    <n v="0"/>
    <n v="0"/>
    <n v="1100"/>
    <n v="1250.92"/>
    <n v="1268.4459999999999"/>
    <n v="6.2973456687460128E-2"/>
    <n v="6.3255621437512149E-2"/>
    <n v="2.8216475005202191E-4"/>
    <n v="0"/>
    <n v="0"/>
    <n v="0"/>
    <x v="1"/>
    <x v="1"/>
    <x v="2"/>
    <s v="BB+"/>
    <x v="2"/>
    <s v="NETHERLANDS"/>
    <s v="NL"/>
    <s v="UTILITY"/>
    <x v="15"/>
    <s v="ELECTRIC-DISTR/TRANS"/>
    <s v="JSUB"/>
    <n v="5.27"/>
    <n v="3.3187011674291485E-3"/>
    <n v="3.3335712497568901E-3"/>
    <n v="1.4870082327741573E-5"/>
    <n v="0"/>
    <n v="0"/>
    <n v="0"/>
    <n v="13.449"/>
    <n v="8.4693001898965125E-3"/>
    <n v="8.5072485271310092E-3"/>
    <n v="3.7948337234496726E-5"/>
    <n v="0"/>
    <n v="0"/>
    <n v="0"/>
    <n v="291"/>
    <n v="0.18325275896050897"/>
    <n v="0.18407385838316037"/>
    <n v="8.2109942265140567E-4"/>
    <n v="0"/>
    <n v="0"/>
    <n v="0"/>
    <n v="3913.6590000000001"/>
    <n v="2.4645663552598851"/>
    <n v="2.4756093213951238"/>
    <n v="1.1042966135238697E-2"/>
    <n v="0"/>
    <n v="0"/>
    <n v="0"/>
    <n v="2.86"/>
    <n v="1.8010408612613596E-3"/>
    <n v="1.8091107731128475E-3"/>
    <n v="8.0699118514878515E-6"/>
    <n v="0"/>
    <n v="0"/>
    <n v="0"/>
    <n v="0.34"/>
    <n v="2.1410975273736444E-4"/>
    <n v="2.1506911288754135E-4"/>
    <n v="9.5936015017690892E-7"/>
    <n v="0"/>
    <n v="0"/>
    <n v="0"/>
    <n v="99.99"/>
    <n v="6.2967159341791382E-2"/>
    <n v="6.32492958753684E-2"/>
    <n v="2.8213653357701818E-4"/>
    <n v="0"/>
    <n v="0"/>
    <n v="0"/>
  </r>
  <r>
    <x v="0"/>
    <x v="1"/>
    <x v="0"/>
    <x v="0"/>
    <x v="1"/>
    <x v="2"/>
    <x v="1"/>
    <s v="BB"/>
    <s v="BB+"/>
    <n v="1"/>
    <n v="0"/>
    <x v="203"/>
    <x v="19"/>
    <x v="203"/>
    <n v="5.5"/>
    <d v="2024-09-15T00:00:00"/>
    <n v="5.882191780821918"/>
    <n v="2.1589"/>
    <n v="0"/>
    <n v="1"/>
    <n v="2014255"/>
    <n v="1225369"/>
    <n v="2005270"/>
    <n v="1218899"/>
    <n v="0"/>
    <n v="0"/>
    <n v="750"/>
    <n v="750"/>
    <n v="760.89599999999996"/>
    <n v="3.7775554733636009E-2"/>
    <n v="3.7944815411390984E-2"/>
    <n v="1.6926067775497461E-4"/>
    <n v="6.2095254572296171E-2"/>
    <n v="6.2424860468340684E-2"/>
    <n v="3.2960589604451307E-4"/>
    <x v="0"/>
    <x v="1"/>
    <x v="2"/>
    <s v="BB+"/>
    <x v="5"/>
    <s v="UNITED STATES"/>
    <s v="US"/>
    <s v="INDUSTRIALS"/>
    <x v="3"/>
    <s v="GAS DISTRIBUTION"/>
    <s v="SENR"/>
    <n v="4.1100000000000003"/>
    <n v="1.55257529955244E-3"/>
    <n v="1.5595319134081695E-3"/>
    <n v="6.956613855729505E-6"/>
    <n v="2.5521149629213731E-3"/>
    <n v="2.5656617652488022E-3"/>
    <n v="1.3546802327429018E-5"/>
    <n v="3.6589999999999998"/>
    <n v="1.3822075477037414E-3"/>
    <n v="1.3884007959027961E-3"/>
    <n v="6.1932481990546653E-6"/>
    <n v="2.2720653648003169E-3"/>
    <n v="2.2841256445365857E-3"/>
    <n v="1.2060279736268806E-5"/>
    <n v="209"/>
    <n v="7.8950909393299254E-2"/>
    <n v="7.9304664209807155E-2"/>
    <n v="3.5375481650790075E-4"/>
    <n v="0.129779082056099"/>
    <n v="0.13046795837883204"/>
    <n v="6.8887632273303967E-4"/>
    <n v="764.73099999999999"/>
    <n v="0.28888137747008197"/>
    <n v="0.29017576634368436"/>
    <n v="1.2943888736023923E-3"/>
    <n v="0.47486166124326623"/>
    <n v="0.47738225970814641"/>
    <n v="2.5205984648801749E-3"/>
    <n v="5.28"/>
    <n v="1.994549289935981E-3"/>
    <n v="2.0034862537214441E-3"/>
    <n v="8.9369637854630826E-6"/>
    <n v="3.2786294414172382E-3"/>
    <n v="3.2960326327283883E-3"/>
    <n v="1.7403191311150118E-5"/>
    <n v="-0.34"/>
    <n v="-1.2843688609436244E-4"/>
    <n v="-1.2901237239872936E-4"/>
    <n v="-5.7548630436692039E-7"/>
    <n v="-2.11123865545807E-4"/>
    <n v="-2.1224452559235834E-4"/>
    <n v="-1.1206600465513399E-6"/>
    <n v="100.75"/>
    <n v="3.8058871394138279E-2"/>
    <n v="3.8229401526976417E-2"/>
    <n v="1.7053013283813839E-4"/>
    <n v="6.2560968981588402E-2"/>
    <n v="6.2893046921853241E-2"/>
    <n v="3.3207794026483828E-4"/>
  </r>
  <r>
    <x v="0"/>
    <x v="1"/>
    <x v="0"/>
    <x v="0"/>
    <x v="1"/>
    <x v="2"/>
    <x v="1"/>
    <s v="BB"/>
    <s v="BB+"/>
    <n v="1"/>
    <n v="0"/>
    <x v="204"/>
    <x v="19"/>
    <x v="204"/>
    <n v="5.5"/>
    <d v="2028-01-15T00:00:00"/>
    <n v="9.2164383561643834"/>
    <n v="1.1205000000000001"/>
    <n v="0"/>
    <n v="1"/>
    <n v="2014255"/>
    <n v="1225369"/>
    <n v="2005270"/>
    <n v="1218899"/>
    <n v="0"/>
    <n v="0"/>
    <n v="750"/>
    <n v="750"/>
    <n v="756.52099999999996"/>
    <n v="3.755835284013196E-2"/>
    <n v="3.7726640302802116E-2"/>
    <n v="1.6828746267015526E-4"/>
    <n v="6.1738219262932222E-2"/>
    <n v="6.2065929990918027E-2"/>
    <n v="3.2771072798580547E-4"/>
    <x v="0"/>
    <x v="1"/>
    <x v="2"/>
    <s v="BB+"/>
    <x v="5"/>
    <s v="UNITED STATES"/>
    <s v="US"/>
    <s v="INDUSTRIALS"/>
    <x v="3"/>
    <s v="GAS DISTRIBUTION"/>
    <s v="SENR"/>
    <n v="6.24"/>
    <n v="2.3436412172242343E-3"/>
    <n v="2.3541423548948518E-3"/>
    <n v="1.0501137670617527E-5"/>
    <n v="3.8524648820069708E-3"/>
    <n v="3.8729140314332851E-3"/>
    <n v="2.0449149426314279E-5"/>
    <n v="5.5490000000000004"/>
    <n v="2.0841129990989225E-3"/>
    <n v="2.0934512704024895E-3"/>
    <n v="9.3382713035670799E-6"/>
    <n v="3.4258537869001093E-3"/>
    <n v="3.4440384551960414E-3"/>
    <n v="1.8184668295932131E-5"/>
    <n v="235"/>
    <n v="8.8262129174310103E-2"/>
    <n v="8.8657604711584959E-2"/>
    <n v="3.9547553727485585E-4"/>
    <n v="0.14508481526789072"/>
    <n v="0.14585493547865735"/>
    <n v="7.7012021076663939E-4"/>
    <n v="1304.0150000000001"/>
    <n v="0.48976655478824677"/>
    <n v="0.491961048544585"/>
    <n v="2.1944937563382338E-3"/>
    <n v="0.80507563992152564"/>
    <n v="0.80934903697106975"/>
    <n v="4.2733970495441032E-3"/>
    <n v="5.6"/>
    <n v="2.1032677590473894E-3"/>
    <n v="2.1126918569569181E-3"/>
    <n v="9.4240979095286392E-6"/>
    <n v="3.457340278724204E-3"/>
    <n v="3.475692079491409E-3"/>
    <n v="1.8351800767204933E-5"/>
    <n v="-0.04"/>
    <n v="-1.5023341136052783E-5"/>
    <n v="-1.5090656121120845E-5"/>
    <n v="-6.731498506806229E-8"/>
    <n v="-2.4695287705172887E-5"/>
    <n v="-2.4826371996367211E-5"/>
    <n v="-1.3108429119432395E-7"/>
    <n v="99.25"/>
    <n v="3.7276665193830966E-2"/>
    <n v="3.7443690500531097E-2"/>
    <n v="1.6702530670013177E-4"/>
    <n v="6.1275182618460225E-2"/>
    <n v="6.1600435515986138E-2"/>
    <n v="3.252528975259128E-4"/>
  </r>
  <r>
    <x v="0"/>
    <x v="1"/>
    <x v="0"/>
    <x v="0"/>
    <x v="1"/>
    <x v="2"/>
    <x v="2"/>
    <n v="830"/>
    <n v="1870"/>
    <n v="0"/>
    <n v="1040"/>
    <x v="205"/>
    <x v="123"/>
    <x v="205"/>
    <n v="4.625"/>
    <d v="2024-07-15T00:00:00"/>
    <n v="5.7123287671232879"/>
    <n v="0.24929999999999999"/>
    <n v="0"/>
    <n v="1"/>
    <n v="2014255"/>
    <n v="1225369"/>
    <n v="2005270"/>
    <n v="1218899"/>
    <n v="0"/>
    <n v="0"/>
    <n v="1870"/>
    <n v="1870"/>
    <n v="1816.5519999999999"/>
    <n v="9.0184807782530019E-2"/>
    <n v="9.0588898253103067E-2"/>
    <n v="4.0409047057304859E-4"/>
    <n v="0.14824530406759107"/>
    <n v="0.14903220037099052"/>
    <n v="7.868963033994536E-4"/>
    <x v="0"/>
    <x v="1"/>
    <x v="2"/>
    <s v="BB-"/>
    <x v="5"/>
    <s v="UNITED STATES"/>
    <s v="US"/>
    <s v="INDUSTRIALS"/>
    <x v="12"/>
    <s v="HEALTH FACILITIES"/>
    <s v="SECR"/>
    <n v="4.58"/>
    <n v="4.1304641964398751E-3"/>
    <n v="4.1489715399921209E-3"/>
    <n v="1.8507343552245752E-5"/>
    <n v="6.7896349262956714E-3"/>
    <n v="6.8256747769913665E-3"/>
    <n v="3.6039850695695173E-5"/>
    <n v="4.2889999999999997"/>
    <n v="3.868026405792712E-3"/>
    <n v="3.8853578460755905E-3"/>
    <n v="1.7331440282878502E-5"/>
    <n v="6.3582410914589807E-3"/>
    <n v="6.3919910739117835E-3"/>
    <n v="3.3749982452802724E-5"/>
    <n v="245"/>
    <n v="0.22095277906719854"/>
    <n v="0.22194280072010253"/>
    <n v="9.9002165290398847E-4"/>
    <n v="0.3632009949655981"/>
    <n v="0.36512889090892681"/>
    <n v="1.9278959433287057E-3"/>
    <n v="1050.8049999999998"/>
    <n v="0.9476664694192144"/>
    <n v="0.95191267228851961"/>
    <n v="4.2462028693052156E-3"/>
    <n v="1.55776906740745"/>
    <n v="1.5660378131083867"/>
    <n v="8.2687457009367193E-3"/>
    <n v="5.5"/>
    <n v="4.9601644280391505E-3"/>
    <n v="4.9823894039206689E-3"/>
    <n v="2.2224975881518332E-5"/>
    <n v="8.1534917237175084E-3"/>
    <n v="8.1967710204044787E-3"/>
    <n v="4.3279296686970364E-5"/>
    <n v="0.02"/>
    <n v="1.8036961556506003E-5"/>
    <n v="1.8117779650620613E-5"/>
    <n v="8.0818094114610254E-8"/>
    <n v="2.9649060813518213E-5"/>
    <n v="2.9806440074198107E-5"/>
    <n v="1.5737926067989398E-7"/>
    <n v="95.78"/>
    <n v="8.6379008894107254E-2"/>
    <n v="8.6766046746822117E-2"/>
    <n v="3.8703785271486379E-4"/>
    <n v="0.14198935223593873"/>
    <n v="0.14274304151533473"/>
    <n v="7.5368927939600816E-4"/>
  </r>
  <r>
    <x v="0"/>
    <x v="1"/>
    <x v="0"/>
    <x v="0"/>
    <x v="1"/>
    <x v="2"/>
    <x v="2"/>
    <n v="377"/>
    <n v="376"/>
    <n v="0"/>
    <n v="-1"/>
    <x v="206"/>
    <x v="124"/>
    <x v="206"/>
    <n v="4.875"/>
    <d v="2022-03-15T00:00:00"/>
    <n v="3.3753424657534246"/>
    <n v="4.6356000000000002"/>
    <n v="0"/>
    <n v="1"/>
    <n v="2014255"/>
    <n v="1225369"/>
    <n v="2005270"/>
    <n v="1218899"/>
    <n v="0"/>
    <n v="0"/>
    <n v="376"/>
    <n v="376"/>
    <n v="372.62799999999999"/>
    <n v="1.8499544496600479E-2"/>
    <n v="1.8582435283029219E-2"/>
    <n v="8.2890786428740232E-5"/>
    <n v="3.0409452173182118E-2"/>
    <n v="3.0570867643668589E-2"/>
    <n v="1.6141547048647079E-4"/>
    <x v="0"/>
    <x v="1"/>
    <x v="0"/>
    <s v="B+"/>
    <x v="5"/>
    <s v="UNITED STATES"/>
    <s v="US"/>
    <s v="INDUSTRIALS"/>
    <x v="11"/>
    <s v="FOOD - WHOLESALE"/>
    <s v="SENR"/>
    <n v="2.64"/>
    <n v="4.8838797471025268E-4"/>
    <n v="4.905762914719714E-4"/>
    <n v="2.1883167617187159E-6"/>
    <n v="8.0280953737200803E-4"/>
    <n v="8.0707090579285078E-4"/>
    <n v="4.2613684208427484E-6"/>
    <n v="2.4449999999999998"/>
    <n v="4.5231386294188172E-4"/>
    <n v="4.5434054267006439E-4"/>
    <n v="2.0266797281826726E-6"/>
    <n v="7.4351110563430271E-4"/>
    <n v="7.4745771388769688E-4"/>
    <n v="3.946608253394164E-6"/>
    <n v="238"/>
    <n v="4.4028915901909139E-2"/>
    <n v="4.4226195973609543E-2"/>
    <n v="1.9728007170040363E-4"/>
    <n v="7.2374496172173439E-2"/>
    <n v="7.2758664991931232E-2"/>
    <n v="3.841688197577936E-4"/>
    <n v="581.91"/>
    <n v="0.10765069938016784"/>
    <n v="0.10813304915547534"/>
    <n v="4.8234977530749179E-4"/>
    <n v="0.17695564314096407"/>
    <n v="0.17789493590527186"/>
    <n v="9.3929276430779196E-4"/>
    <n v="5.37"/>
    <n v="9.934255394674458E-4"/>
    <n v="9.9787677469866912E-4"/>
    <n v="4.451235231223323E-6"/>
    <n v="1.6329875816998799E-3"/>
    <n v="1.6416555924650032E-3"/>
    <n v="8.668010765123255E-6"/>
    <n v="-0.39"/>
    <n v="-7.2148223536741879E-5"/>
    <n v="-7.2471497603813966E-5"/>
    <n v="-3.2327406707208673E-7"/>
    <n v="-1.1859686347541027E-4"/>
    <n v="-1.192263838103075E-4"/>
    <n v="-6.2952033489722297E-7"/>
    <n v="98.5"/>
    <n v="1.8222051329151473E-2"/>
    <n v="1.8303698753783782E-2"/>
    <n v="8.1647424632309146E-5"/>
    <n v="2.9953310390584388E-2"/>
    <n v="3.0112304629013559E-2"/>
    <n v="1.5899423842917135E-4"/>
  </r>
  <r>
    <x v="0"/>
    <x v="1"/>
    <x v="0"/>
    <x v="0"/>
    <x v="1"/>
    <x v="2"/>
    <x v="2"/>
    <n v="617"/>
    <n v="612"/>
    <n v="0"/>
    <n v="-5"/>
    <x v="207"/>
    <x v="124"/>
    <x v="207"/>
    <n v="6"/>
    <d v="2024-02-15T00:00:00"/>
    <n v="5.2986301369863016"/>
    <n v="2.7479"/>
    <n v="0"/>
    <n v="1"/>
    <n v="2014255"/>
    <n v="1225369"/>
    <n v="2005270"/>
    <n v="1218899"/>
    <n v="0"/>
    <n v="0"/>
    <n v="612"/>
    <n v="612"/>
    <n v="609.04200000000003"/>
    <n v="3.0236588713941383E-2"/>
    <n v="3.0372069596612927E-2"/>
    <n v="1.3548088267154382E-4"/>
    <n v="4.9702742602432418E-2"/>
    <n v="4.9966568189817206E-2"/>
    <n v="2.638255873847889E-4"/>
    <x v="0"/>
    <x v="1"/>
    <x v="0"/>
    <s v="B+"/>
    <x v="5"/>
    <s v="UNITED STATES"/>
    <s v="US"/>
    <s v="INDUSTRIALS"/>
    <x v="11"/>
    <s v="FOOD - WHOLESALE"/>
    <s v="SENR"/>
    <n v="3.8"/>
    <n v="1.1489903711297724E-3"/>
    <n v="1.1541386446712913E-3"/>
    <n v="5.1482735415188212E-6"/>
    <n v="1.8887042188924317E-3"/>
    <n v="1.8987295912130538E-3"/>
    <n v="1.0025372320622127E-5"/>
    <n v="3.4489999999999998"/>
    <n v="1.0428599447438382E-3"/>
    <n v="1.0475326803871799E-3"/>
    <n v="4.6727356433416516E-6"/>
    <n v="1.714247592357894E-3"/>
    <n v="1.7233469368667955E-3"/>
    <n v="9.099344508901484E-6"/>
    <n v="286"/>
    <n v="8.6476643721872345E-2"/>
    <n v="8.6864119046312971E-2"/>
    <n v="3.8747532444062538E-4"/>
    <n v="0.1421498438429567"/>
    <n v="0.14290438502287722"/>
    <n v="7.5454117992052039E-4"/>
    <n v="986.41399999999999"/>
    <n v="0.29825794419673773"/>
    <n v="0.29959434659073347"/>
    <n v="1.3364023939957392E-3"/>
    <n v="0.49027481141435769"/>
    <n v="0.49287722394390354"/>
    <n v="2.60241252954585E-3"/>
    <n v="6.05"/>
    <n v="1.8293136171934536E-3"/>
    <n v="1.8375102105950821E-3"/>
    <n v="8.196593401628427E-6"/>
    <n v="3.0070159274471612E-3"/>
    <n v="3.0229773754839409E-3"/>
    <n v="1.5961448036779652E-5"/>
    <n v="-0.22"/>
    <n v="-6.6520495170671034E-5"/>
    <n v="-6.6818553112548448E-5"/>
    <n v="-2.9805794187741385E-7"/>
    <n v="-1.0934603372535131E-4"/>
    <n v="-1.0992645001759786E-4"/>
    <n v="-5.8041629224654906E-7"/>
    <n v="99.75"/>
    <n v="3.0160997242156529E-2"/>
    <n v="3.0296139422621396E-2"/>
    <n v="1.3514218046486656E-4"/>
    <n v="4.9578485745926333E-2"/>
    <n v="4.9841651769342667E-2"/>
    <n v="2.6316602341633355E-4"/>
  </r>
  <r>
    <x v="0"/>
    <x v="1"/>
    <x v="0"/>
    <x v="0"/>
    <x v="1"/>
    <x v="2"/>
    <x v="2"/>
    <n v="550"/>
    <n v="535"/>
    <n v="0"/>
    <n v="-15"/>
    <x v="208"/>
    <x v="125"/>
    <x v="208"/>
    <n v="5.5"/>
    <d v="2028-01-15T00:00:00"/>
    <n v="9.2164383561643834"/>
    <n v="1.0301"/>
    <n v="0"/>
    <n v="1"/>
    <n v="2014255"/>
    <n v="1225369"/>
    <n v="2005270"/>
    <n v="1218899"/>
    <n v="0"/>
    <n v="0"/>
    <n v="535"/>
    <n v="535"/>
    <n v="506.31"/>
    <n v="2.5136340731436686E-2"/>
    <n v="2.5248968966772554E-2"/>
    <n v="1.1262823533586888E-4"/>
    <n v="4.1318982282071773E-2"/>
    <n v="4.1538306291169322E-2"/>
    <n v="2.1932400909754901E-4"/>
    <x v="0"/>
    <x v="1"/>
    <x v="0"/>
    <s v="B"/>
    <x v="2"/>
    <s v="NETHERLANDS"/>
    <s v="NL"/>
    <s v="INDUSTRIALS"/>
    <x v="13"/>
    <s v="CABLE &amp; SATELLITE TV"/>
    <s v="SENR"/>
    <n v="6.65"/>
    <n v="1.6715666586405397E-3"/>
    <n v="1.6790564362903749E-3"/>
    <n v="7.4897776498352147E-6"/>
    <n v="2.747712321757773E-3"/>
    <n v="2.7622973683627604E-3"/>
    <n v="1.4585046604987349E-5"/>
    <n v="6.22"/>
    <n v="1.5634803934953619E-3"/>
    <n v="1.5704858697332528E-3"/>
    <n v="7.0054762378909518E-6"/>
    <n v="2.5700406979448642E-3"/>
    <n v="2.5836826513107318E-3"/>
    <n v="1.3641953365867588E-5"/>
    <n v="341"/>
    <n v="8.5714921894199103E-2"/>
    <n v="8.6098984176694413E-2"/>
    <n v="3.8406228249530938E-4"/>
    <n v="0.14089772958186475"/>
    <n v="0.14164562445288739"/>
    <n v="7.4789487102264185E-4"/>
    <n v="2121.02"/>
    <n v="0.53314681418191834"/>
    <n v="0.53553568157903919"/>
    <n v="2.3888673971208529E-3"/>
    <n v="0.8763838779991987"/>
    <n v="0.8810357840969596"/>
    <n v="4.6519060977608939E-3"/>
    <n v="6.52"/>
    <n v="1.6388894156896718E-3"/>
    <n v="1.6462327766335705E-3"/>
    <n v="7.3433609438986174E-6"/>
    <n v="2.6939976447910791E-3"/>
    <n v="2.7082975701842398E-3"/>
    <n v="1.4299925393160707E-5"/>
    <n v="0.35"/>
    <n v="8.797719256002839E-5"/>
    <n v="8.8371391383703941E-5"/>
    <n v="3.9419882367555117E-7"/>
    <n v="1.4461643798725118E-4"/>
    <n v="1.4538407201909262E-4"/>
    <n v="7.6763403184144799E-7"/>
    <n v="93.02"/>
    <n v="2.3381824148382403E-2"/>
    <n v="2.3486590932891828E-2"/>
    <n v="1.0476678450942536E-4"/>
    <n v="3.8434917318783159E-2"/>
    <n v="3.8638932512045705E-2"/>
    <n v="2.0401519326254669E-4"/>
  </r>
  <r>
    <x v="0"/>
    <x v="0"/>
    <x v="0"/>
    <x v="0"/>
    <x v="1"/>
    <x v="2"/>
    <x v="2"/>
    <n v="635"/>
    <n v="594"/>
    <n v="0"/>
    <n v="-41"/>
    <x v="209"/>
    <x v="125"/>
    <x v="209"/>
    <n v="3.875"/>
    <d v="2029-06-15T00:00:00"/>
    <n v="10.632876712328768"/>
    <n v="1.3562000000000001"/>
    <n v="0"/>
    <n v="1"/>
    <n v="2014255"/>
    <n v="1225369"/>
    <n v="2005270"/>
    <n v="1218899"/>
    <n v="0"/>
    <n v="0"/>
    <n v="594"/>
    <n v="675.49680000000001"/>
    <n v="655.28499999999997"/>
    <n v="3.2532375493668872E-2"/>
    <n v="3.2678143092950071E-2"/>
    <n v="1.4576759928119909E-4"/>
    <n v="0"/>
    <n v="0"/>
    <n v="0"/>
    <x v="1"/>
    <x v="1"/>
    <x v="0"/>
    <s v="B"/>
    <x v="2"/>
    <s v="NETHERLANDS"/>
    <s v="NL"/>
    <s v="INDUSTRIALS"/>
    <x v="13"/>
    <s v="CABLE &amp; SATELLITE TV"/>
    <s v="SECR"/>
    <n v="8.11"/>
    <n v="2.6383756525365453E-3"/>
    <n v="2.6501974048382506E-3"/>
    <n v="1.1821752301705273E-5"/>
    <n v="0"/>
    <n v="0"/>
    <n v="0"/>
    <n v="7.5970000000000004"/>
    <n v="2.4714845662540245E-3"/>
    <n v="2.482558530771417E-3"/>
    <n v="1.1073964517392502E-5"/>
    <n v="0"/>
    <n v="0"/>
    <n v="0"/>
    <n v="393"/>
    <n v="0.12785223569011867"/>
    <n v="0.12842510235529378"/>
    <n v="5.7286666517511464E-4"/>
    <n v="0"/>
    <n v="0"/>
    <n v="0"/>
    <n v="2985.6210000000001"/>
    <n v="0.97129343453783157"/>
    <n v="0.97564550259316685"/>
    <n v="4.3520680553352786E-3"/>
    <n v="0"/>
    <n v="0"/>
    <n v="0"/>
    <n v="4.3499999999999996"/>
    <n v="1.4151583339745957E-3"/>
    <n v="1.4214992245433278E-3"/>
    <n v="6.3408905687321188E-6"/>
    <n v="0"/>
    <n v="0"/>
    <n v="0"/>
    <n v="0.22"/>
    <n v="7.1571226086071518E-5"/>
    <n v="7.1891914804490155E-5"/>
    <n v="3.2068871841863683E-7"/>
    <n v="0"/>
    <n v="0"/>
    <n v="0"/>
    <n v="96"/>
    <n v="3.1231080473922118E-2"/>
    <n v="3.1371017369232063E-2"/>
    <n v="1.3993689530994446E-4"/>
    <n v="0"/>
    <n v="0"/>
    <n v="0"/>
  </r>
  <r>
    <x v="0"/>
    <x v="0"/>
    <x v="0"/>
    <x v="0"/>
    <x v="1"/>
    <x v="2"/>
    <x v="1"/>
    <s v="BB"/>
    <s v="BB+"/>
    <n v="1"/>
    <n v="0"/>
    <x v="210"/>
    <x v="126"/>
    <x v="210"/>
    <n v="6.25"/>
    <d v="2020-04-26T00:00:00"/>
    <n v="1.4904109589041097"/>
    <n v="2.5095999999999998"/>
    <n v="0"/>
    <n v="1"/>
    <n v="2014255"/>
    <n v="1225369"/>
    <n v="2005270"/>
    <n v="1218899"/>
    <n v="0"/>
    <n v="0"/>
    <n v="500"/>
    <n v="500"/>
    <n v="506.91399999999999"/>
    <n v="2.5166327004277015E-2"/>
    <n v="2.5279089598906877E-2"/>
    <n v="1.127625946298616E-4"/>
    <n v="0"/>
    <n v="0"/>
    <n v="0"/>
    <x v="0"/>
    <x v="0"/>
    <x v="2"/>
    <s v="BB+"/>
    <x v="2"/>
    <s v="RUSSIA"/>
    <s v="RU"/>
    <s v="INDUSTRIALS"/>
    <x v="8"/>
    <s v="TELECOM - WIRELESS"/>
    <s v="SENR"/>
    <n v="1.21"/>
    <n v="3.0451255675175191E-4"/>
    <n v="3.058769841467732E-4"/>
    <n v="1.3644273950212931E-6"/>
    <n v="0"/>
    <n v="0"/>
    <n v="0"/>
    <n v="1.198"/>
    <n v="3.0149259751123867E-4"/>
    <n v="3.0284349339490437E-4"/>
    <n v="1.3508958836657065E-6"/>
    <n v="0"/>
    <n v="0"/>
    <n v="0"/>
    <n v="247"/>
    <n v="6.2160827700564227E-2"/>
    <n v="6.2439351309299986E-2"/>
    <n v="2.7852360873575899E-4"/>
    <n v="0"/>
    <n v="0"/>
    <n v="0"/>
    <n v="295.90600000000001"/>
    <n v="7.4468671585275953E-2"/>
    <n v="7.4802342868541385E-2"/>
    <n v="3.3367128326543261E-4"/>
    <n v="0"/>
    <n v="0"/>
    <n v="0"/>
    <n v="5.16"/>
    <n v="1.2985824734206941E-3"/>
    <n v="1.3044010233035949E-3"/>
    <n v="5.8185498829008142E-6"/>
    <n v="0"/>
    <n v="0"/>
    <n v="0"/>
    <n v="-0.05"/>
    <n v="-1.2583163502138509E-5"/>
    <n v="-1.263954479945344E-5"/>
    <n v="-5.6381297314930475E-8"/>
    <n v="0"/>
    <n v="0"/>
    <n v="0"/>
    <n v="101.3"/>
    <n v="2.5493489255332617E-2"/>
    <n v="2.5607717763692667E-2"/>
    <n v="1.1422850836004944E-4"/>
    <n v="0"/>
    <n v="0"/>
    <n v="0"/>
  </r>
  <r>
    <x v="0"/>
    <x v="0"/>
    <x v="0"/>
    <x v="0"/>
    <x v="1"/>
    <x v="2"/>
    <x v="1"/>
    <s v="BB"/>
    <s v="BB+"/>
    <n v="1"/>
    <n v="0"/>
    <x v="211"/>
    <x v="126"/>
    <x v="211"/>
    <n v="7.25"/>
    <d v="2023-04-26T00:00:00"/>
    <n v="4.4904109589041097"/>
    <n v="2.5095999999999998"/>
    <n v="0"/>
    <n v="1"/>
    <n v="2014255"/>
    <n v="1225369"/>
    <n v="2005270"/>
    <n v="1218899"/>
    <n v="0"/>
    <n v="0"/>
    <n v="700"/>
    <n v="700"/>
    <n v="725.17"/>
    <n v="3.6001896482818707E-2"/>
    <n v="3.6163209941803345E-2"/>
    <n v="1.6131345898463822E-4"/>
    <n v="0"/>
    <n v="0"/>
    <n v="0"/>
    <x v="0"/>
    <x v="0"/>
    <x v="2"/>
    <s v="BB+"/>
    <x v="2"/>
    <s v="RUSSIA"/>
    <s v="RU"/>
    <s v="INDUSTRIALS"/>
    <x v="8"/>
    <s v="TELECOM - WIRELESS"/>
    <s v="SENR"/>
    <n v="3.7"/>
    <n v="1.3320701698642922E-3"/>
    <n v="1.3380387678467239E-3"/>
    <n v="5.9685979824316594E-6"/>
    <n v="0"/>
    <n v="0"/>
    <n v="0"/>
    <n v="3.6589999999999998"/>
    <n v="1.3173093923063363E-3"/>
    <n v="1.3232118517705843E-3"/>
    <n v="5.902459464248019E-6"/>
    <n v="0"/>
    <n v="0"/>
    <n v="0"/>
    <n v="337"/>
    <n v="0.12132639114709903"/>
    <n v="0.12187001750387727"/>
    <n v="5.4362635677823734E-4"/>
    <n v="0"/>
    <n v="0"/>
    <n v="0"/>
    <n v="1233.0829999999999"/>
    <n v="0.44393326520723531"/>
    <n v="0.44592239404668688"/>
    <n v="1.9891288394515705E-3"/>
    <n v="0"/>
    <n v="0"/>
    <n v="0"/>
    <n v="6.3"/>
    <n v="2.2681194784175784E-3"/>
    <n v="2.2782822263336107E-3"/>
    <n v="1.016274791603225E-5"/>
    <n v="0"/>
    <n v="0"/>
    <n v="0"/>
    <n v="0.12"/>
    <n v="4.3202275779382441E-5"/>
    <n v="4.3395851930164015E-5"/>
    <n v="1.9357615078157363E-7"/>
    <n v="0"/>
    <n v="0"/>
    <n v="0"/>
    <n v="103.5"/>
    <n v="3.7261962859717362E-2"/>
    <n v="3.7428922289766464E-2"/>
    <n v="1.6695943004910174E-4"/>
    <n v="0"/>
    <n v="0"/>
    <n v="0"/>
  </r>
  <r>
    <x v="0"/>
    <x v="0"/>
    <x v="0"/>
    <x v="0"/>
    <x v="1"/>
    <x v="2"/>
    <x v="1"/>
    <s v="BB"/>
    <s v="BB+"/>
    <n v="1"/>
    <n v="0"/>
    <x v="212"/>
    <x v="126"/>
    <x v="212"/>
    <n v="7.7480000000000002"/>
    <d v="2021-02-02T00:00:00"/>
    <n v="2.2630136986301368"/>
    <n v="7.7370000000000001"/>
    <n v="0"/>
    <n v="1"/>
    <n v="2014255"/>
    <n v="1225369"/>
    <n v="2005270"/>
    <n v="1218899"/>
    <n v="0"/>
    <n v="0"/>
    <n v="377"/>
    <n v="377"/>
    <n v="406.59800000000001"/>
    <n v="2.0186024113133642E-2"/>
    <n v="2.0276471497603813E-2"/>
    <n v="9.0447384470171421E-5"/>
    <n v="0"/>
    <n v="0"/>
    <n v="0"/>
    <x v="0"/>
    <x v="0"/>
    <x v="2"/>
    <s v="BB+"/>
    <x v="2"/>
    <s v="RUSSIA"/>
    <s v="RU"/>
    <s v="INDUSTRIALS"/>
    <x v="8"/>
    <s v="TELECOM - WIRELESS"/>
    <s v="SENR"/>
    <n v="2.04"/>
    <n v="4.1179489190792631E-4"/>
    <n v="4.1364001855111784E-4"/>
    <n v="1.8451266431915325E-6"/>
    <n v="0"/>
    <n v="0"/>
    <n v="0"/>
    <n v="2.0329999999999999"/>
    <n v="4.1038187022000692E-4"/>
    <n v="4.1222066554628554E-4"/>
    <n v="1.8387953262786224E-6"/>
    <n v="0"/>
    <n v="0"/>
    <n v="0"/>
    <n v="208"/>
    <n v="4.1986930155317972E-2"/>
    <n v="4.2175060715015936E-2"/>
    <n v="1.8813055969796322E-4"/>
    <n v="0"/>
    <n v="0"/>
    <n v="0"/>
    <n v="422.86399999999998"/>
    <n v="8.5359429005761434E-2"/>
    <n v="8.5741898433627395E-2"/>
    <n v="3.8246942786596128E-4"/>
    <n v="0"/>
    <n v="0"/>
    <n v="0"/>
    <n v="4.8899999999999997"/>
    <n v="9.8709657913223503E-4"/>
    <n v="9.9151945623282643E-4"/>
    <n v="4.422877100591395E-6"/>
    <n v="0"/>
    <n v="0"/>
    <n v="0"/>
    <n v="0.05"/>
    <n v="1.0093012056566821E-5"/>
    <n v="1.0138235748801908E-5"/>
    <n v="4.5223692235086348E-8"/>
    <n v="0"/>
    <n v="0"/>
    <n v="0"/>
    <n v="106.02"/>
    <n v="2.1401222764744286E-2"/>
    <n v="2.1497115081759562E-2"/>
    <n v="9.5892317015275341E-5"/>
    <n v="0"/>
    <n v="0"/>
    <n v="0"/>
  </r>
  <r>
    <x v="0"/>
    <x v="0"/>
    <x v="0"/>
    <x v="0"/>
    <x v="1"/>
    <x v="2"/>
    <x v="1"/>
    <s v="BB"/>
    <s v="BB+"/>
    <n v="1"/>
    <n v="0"/>
    <x v="213"/>
    <x v="126"/>
    <x v="213"/>
    <n v="7.5042999999999997"/>
    <d v="2022-03-01T00:00:00"/>
    <n v="3.3369863013698629"/>
    <n v="7.3342000000000001"/>
    <n v="0"/>
    <n v="1"/>
    <n v="2014255"/>
    <n v="1225369"/>
    <n v="2005270"/>
    <n v="1218899"/>
    <n v="0"/>
    <n v="0"/>
    <n v="628"/>
    <n v="628"/>
    <n v="678.85799999999995"/>
    <n v="3.3702684118942235E-2"/>
    <n v="3.3853695512325019E-2"/>
    <n v="1.5101139338278419E-4"/>
    <n v="0"/>
    <n v="0"/>
    <n v="0"/>
    <x v="0"/>
    <x v="0"/>
    <x v="2"/>
    <s v="BB+"/>
    <x v="2"/>
    <s v="RUSSIA"/>
    <s v="RU"/>
    <s v="INDUSTRIALS"/>
    <x v="8"/>
    <s v="TELECOM - WIRELESS"/>
    <s v="SENR"/>
    <n v="2.91"/>
    <n v="9.8074810786121912E-4"/>
    <n v="9.851425394086582E-4"/>
    <n v="4.3944315474390722E-6"/>
    <n v="0"/>
    <n v="0"/>
    <n v="0"/>
    <n v="2.9089999999999998"/>
    <n v="9.8041108102002949E-4"/>
    <n v="9.848040024535347E-4"/>
    <n v="4.3929214335052154E-6"/>
    <n v="0"/>
    <n v="0"/>
    <n v="0"/>
    <n v="239"/>
    <n v="8.0549415044271946E-2"/>
    <n v="8.0910332274456792E-2"/>
    <n v="3.6091723018484567E-4"/>
    <n v="0"/>
    <n v="0"/>
    <n v="0"/>
    <n v="695.25099999999998"/>
    <n v="0.23431824836378706"/>
    <n v="0.23536815658639482"/>
    <n v="1.0499082226077538E-3"/>
    <n v="0"/>
    <n v="0"/>
    <n v="0"/>
    <n v="5.26"/>
    <n v="1.7727611846563615E-3"/>
    <n v="1.780704383948296E-3"/>
    <n v="7.9431992919345735E-6"/>
    <n v="0"/>
    <n v="0"/>
    <n v="0"/>
    <n v="0.11"/>
    <n v="3.707295253083646E-5"/>
    <n v="3.7239065063557522E-5"/>
    <n v="1.6611253272106149E-7"/>
    <n v="0"/>
    <n v="0"/>
    <n v="0"/>
    <n v="106.77"/>
    <n v="3.5984355833794626E-2"/>
    <n v="3.6145590698509422E-2"/>
    <n v="1.6123486471479598E-4"/>
    <n v="0"/>
    <n v="0"/>
    <n v="0"/>
  </r>
  <r>
    <x v="0"/>
    <x v="0"/>
    <x v="0"/>
    <x v="0"/>
    <x v="1"/>
    <x v="2"/>
    <x v="1"/>
    <s v="BB"/>
    <s v="BB+"/>
    <n v="1"/>
    <n v="0"/>
    <x v="214"/>
    <x v="126"/>
    <x v="214"/>
    <n v="5.95"/>
    <d v="2023-02-13T00:00:00"/>
    <n v="4.2931506849315069"/>
    <n v="5.7068000000000003"/>
    <n v="0"/>
    <n v="1"/>
    <n v="2014255"/>
    <n v="1225369"/>
    <n v="2005270"/>
    <n v="1218899"/>
    <n v="0"/>
    <n v="0"/>
    <n v="983"/>
    <n v="983"/>
    <n v="998.46500000000003"/>
    <n v="4.9569940250861977E-2"/>
    <n v="4.979204795364215E-2"/>
    <n v="2.221077027801735E-4"/>
    <n v="0"/>
    <n v="0"/>
    <n v="0"/>
    <x v="0"/>
    <x v="0"/>
    <x v="2"/>
    <s v="BB+"/>
    <x v="2"/>
    <s v="RUSSIA"/>
    <s v="RU"/>
    <s v="INDUSTRIALS"/>
    <x v="8"/>
    <s v="TELECOM - WIRELESS"/>
    <s v="SENR"/>
    <n v="3.7"/>
    <n v="1.8340877892818934E-3"/>
    <n v="1.8423057742847598E-3"/>
    <n v="8.2179850028664143E-6"/>
    <n v="0"/>
    <n v="0"/>
    <n v="0"/>
    <n v="3.69"/>
    <n v="1.829130795256807E-3"/>
    <n v="1.8373265694893953E-3"/>
    <n v="8.1957742325883178E-6"/>
    <n v="0"/>
    <n v="0"/>
    <n v="0"/>
    <n v="294"/>
    <n v="0.14573562433753423"/>
    <n v="0.14638862098370792"/>
    <n v="6.5299664617368691E-4"/>
    <n v="0"/>
    <n v="0"/>
    <n v="0"/>
    <n v="1084.8599999999999"/>
    <n v="0.5377644538055012"/>
    <n v="0.54017401142988219"/>
    <n v="2.409557624380998E-3"/>
    <n v="0"/>
    <n v="0"/>
    <n v="0"/>
    <n v="5.87"/>
    <n v="2.9097554927255981E-3"/>
    <n v="2.9227932148787944E-3"/>
    <n v="1.3037722153196214E-5"/>
    <n v="0"/>
    <n v="0"/>
    <n v="0"/>
    <n v="0.17"/>
    <n v="8.4268898426465371E-5"/>
    <n v="8.4646481521191669E-5"/>
    <n v="3.7758309472629801E-7"/>
    <n v="0"/>
    <n v="0"/>
    <n v="0"/>
    <n v="100.3"/>
    <n v="4.9718650071614565E-2"/>
    <n v="4.994142409750308E-2"/>
    <n v="2.2277402588851553E-4"/>
    <n v="0"/>
    <n v="0"/>
    <n v="0"/>
  </r>
  <r>
    <x v="0"/>
    <x v="0"/>
    <x v="0"/>
    <x v="0"/>
    <x v="1"/>
    <x v="2"/>
    <x v="1"/>
    <s v="BB"/>
    <s v="BB+"/>
    <n v="1"/>
    <n v="0"/>
    <x v="215"/>
    <x v="126"/>
    <x v="215"/>
    <n v="3.95"/>
    <d v="2021-06-16T00:00:00"/>
    <n v="2.6301369863013697"/>
    <n v="1.3698999999999999"/>
    <n v="0"/>
    <n v="1"/>
    <n v="2014255"/>
    <n v="1225369"/>
    <n v="2005270"/>
    <n v="1218899"/>
    <n v="0"/>
    <n v="0"/>
    <n v="600"/>
    <n v="600"/>
    <n v="590.89300000000003"/>
    <n v="2.9335560790465957E-2"/>
    <n v="2.9467004443291929E-2"/>
    <n v="1.3144365282597228E-4"/>
    <n v="0"/>
    <n v="0"/>
    <n v="0"/>
    <x v="0"/>
    <x v="0"/>
    <x v="2"/>
    <s v="BB+"/>
    <x v="2"/>
    <s v="RUSSIA"/>
    <s v="RU"/>
    <s v="INDUSTRIALS"/>
    <x v="8"/>
    <s v="TELECOM - WIRELESS"/>
    <s v="SENR"/>
    <n v="2.41"/>
    <n v="7.0698701505022958E-4"/>
    <n v="7.1015480708333555E-4"/>
    <n v="3.1677920331059763E-6"/>
    <n v="0"/>
    <n v="0"/>
    <n v="0"/>
    <n v="2.395"/>
    <n v="7.0258668093165974E-4"/>
    <n v="7.0573475641684167E-4"/>
    <n v="3.1480754851819252E-6"/>
    <n v="0"/>
    <n v="0"/>
    <n v="0"/>
    <n v="235"/>
    <n v="6.8938567857595001E-2"/>
    <n v="6.9247460441736033E-2"/>
    <n v="3.0889258414103227E-4"/>
    <n v="0"/>
    <n v="0"/>
    <n v="0"/>
    <n v="562.82500000000005"/>
    <n v="0.16510787001894003"/>
    <n v="0.16584766775795781"/>
    <n v="7.397977390177779E-4"/>
    <n v="0"/>
    <n v="0"/>
    <n v="0"/>
    <n v="5.18"/>
    <n v="1.5195820489461366E-3"/>
    <n v="1.5263908301625217E-3"/>
    <n v="6.808781216385059E-6"/>
    <n v="0"/>
    <n v="0"/>
    <n v="0"/>
    <n v="0.06"/>
    <n v="1.7601336474279574E-5"/>
    <n v="1.7680202665975155E-5"/>
    <n v="7.8866191695580986E-8"/>
    <n v="0"/>
    <n v="0"/>
    <n v="0"/>
    <n v="97"/>
    <n v="2.8455493966751979E-2"/>
    <n v="2.858299430999317E-2"/>
    <n v="1.2750034324119155E-4"/>
    <n v="0"/>
    <n v="0"/>
    <n v="0"/>
  </r>
  <r>
    <x v="0"/>
    <x v="0"/>
    <x v="0"/>
    <x v="0"/>
    <x v="1"/>
    <x v="2"/>
    <x v="1"/>
    <s v="BB"/>
    <s v="BB+"/>
    <n v="1"/>
    <n v="0"/>
    <x v="216"/>
    <x v="126"/>
    <x v="216"/>
    <n v="4.95"/>
    <d v="2024-06-16T00:00:00"/>
    <n v="5.6328767123287671"/>
    <n v="1.3698999999999999"/>
    <n v="0"/>
    <n v="1"/>
    <n v="2014255"/>
    <n v="1225369"/>
    <n v="2005270"/>
    <n v="1218899"/>
    <n v="0"/>
    <n v="0"/>
    <n v="900"/>
    <n v="900"/>
    <n v="868.10599999999999"/>
    <n v="4.3098118162794685E-2"/>
    <n v="4.3291227615233858E-2"/>
    <n v="1.9310945243917327E-4"/>
    <n v="0"/>
    <n v="0"/>
    <n v="0"/>
    <x v="0"/>
    <x v="0"/>
    <x v="2"/>
    <s v="BB+"/>
    <x v="2"/>
    <s v="RUSSIA"/>
    <s v="RU"/>
    <s v="INDUSTRIALS"/>
    <x v="8"/>
    <s v="TELECOM - WIRELESS"/>
    <s v="SENR"/>
    <n v="4.71"/>
    <n v="2.0299213654676293E-3"/>
    <n v="2.0390168206775149E-3"/>
    <n v="9.0954552098856077E-6"/>
    <n v="0"/>
    <n v="0"/>
    <n v="0"/>
    <n v="4.6689999999999996"/>
    <n v="2.0122511370208834E-3"/>
    <n v="2.0212674173552686E-3"/>
    <n v="9.0162803343851912E-6"/>
    <n v="0"/>
    <n v="0"/>
    <n v="0"/>
    <n v="312"/>
    <n v="0.1344661286679194"/>
    <n v="0.13506863015952963"/>
    <n v="6.0250149161023003E-4"/>
    <n v="0"/>
    <n v="0"/>
    <n v="0"/>
    <n v="1456.7279999999998"/>
    <n v="0.62782235475051562"/>
    <n v="0.6306354342148438"/>
    <n v="2.8130794643281831E-3"/>
    <n v="0"/>
    <n v="0"/>
    <n v="0"/>
    <n v="6.1"/>
    <n v="2.6289852079304753E-3"/>
    <n v="2.6407648845292652E-3"/>
    <n v="1.1779676598789972E-5"/>
    <n v="0"/>
    <n v="0"/>
    <n v="0"/>
    <n v="0.25"/>
    <n v="1.0774529540698671E-4"/>
    <n v="1.0822806903808465E-4"/>
    <n v="4.8277363109794455E-7"/>
    <n v="0"/>
    <n v="0"/>
    <n v="0"/>
    <n v="94.6"/>
    <n v="4.0770819782003767E-2"/>
    <n v="4.0953501324011231E-2"/>
    <n v="1.8268154200746373E-4"/>
    <n v="0"/>
    <n v="0"/>
    <n v="0"/>
  </r>
  <r>
    <x v="0"/>
    <x v="1"/>
    <x v="0"/>
    <x v="0"/>
    <x v="1"/>
    <x v="2"/>
    <x v="2"/>
    <n v="1250"/>
    <n v="1223"/>
    <n v="0"/>
    <n v="-27"/>
    <x v="217"/>
    <x v="51"/>
    <x v="217"/>
    <n v="7.625"/>
    <d v="2024-11-01T00:00:00"/>
    <n v="6.0109589041095894"/>
    <n v="3.2"/>
    <n v="0"/>
    <n v="1"/>
    <n v="2014255"/>
    <n v="1225369"/>
    <n v="2005270"/>
    <n v="1218899"/>
    <n v="0"/>
    <n v="0"/>
    <n v="1223"/>
    <n v="1223"/>
    <n v="1292.191"/>
    <n v="6.4152304450032394E-2"/>
    <n v="6.4439751255441921E-2"/>
    <n v="2.8744680540952749E-4"/>
    <n v="0.10545321450110132"/>
    <n v="0.10601296744028833"/>
    <n v="5.5975293918701652E-4"/>
    <x v="0"/>
    <x v="1"/>
    <x v="2"/>
    <s v="BB"/>
    <x v="5"/>
    <s v="UNITED STATES"/>
    <s v="US"/>
    <s v="UTILITY"/>
    <x v="15"/>
    <s v="ELECTRIC-GENERATION"/>
    <s v="SENR"/>
    <n v="1.96"/>
    <n v="1.2573851672206349E-3"/>
    <n v="1.2630191246066616E-3"/>
    <n v="5.63395738602669E-6"/>
    <n v="2.0668830042215856E-3"/>
    <n v="2.0778541618296513E-3"/>
    <n v="1.0971157608065732E-5"/>
    <n v="1.641"/>
    <n v="1.0527393160250317E-3"/>
    <n v="1.0574563181018019E-3"/>
    <n v="4.7170020767701819E-6"/>
    <n v="1.7304872499630725E-3"/>
    <n v="1.7396727956951316E-3"/>
    <n v="9.1855457320590313E-6"/>
    <n v="245"/>
    <n v="0.15717314590257936"/>
    <n v="0.15787739057583269"/>
    <n v="7.0424467325333473E-4"/>
    <n v="0.25836037552769819"/>
    <n v="0.25973177022870642"/>
    <n v="1.3713947010082217E-3"/>
    <n v="402.04500000000002"/>
    <n v="0.25792113242613274"/>
    <n v="0.25907679793494148"/>
    <n v="1.1556655088087453E-3"/>
    <n v="0.42396937624095277"/>
    <n v="0.42621983494530724"/>
    <n v="2.2504587043544744E-3"/>
    <n v="5.53"/>
    <n v="3.5476224360867915E-3"/>
    <n v="3.5635182444259382E-3"/>
    <n v="1.5895808339146632E-5"/>
    <n v="5.8315627619109026E-3"/>
    <n v="5.8625170994479449E-3"/>
    <n v="3.0954337537042291E-5"/>
    <n v="-1.45"/>
    <n v="-9.3020841452546969E-4"/>
    <n v="-9.343763932039078E-4"/>
    <n v="-4.1679786784381114E-6"/>
    <n v="-1.529071610265969E-3"/>
    <n v="-1.5371880278841807E-3"/>
    <n v="-8.1164176182117829E-6"/>
    <n v="105.63"/>
    <n v="6.7764079190569218E-2"/>
    <n v="6.8067709251123293E-2"/>
    <n v="3.0363006055407482E-4"/>
    <n v="0.11139023047751331"/>
    <n v="0.11198149750717656"/>
    <n v="5.9126702966325051E-4"/>
  </r>
  <r>
    <x v="0"/>
    <x v="1"/>
    <x v="0"/>
    <x v="0"/>
    <x v="1"/>
    <x v="2"/>
    <x v="1"/>
    <s v="B+"/>
    <s v="B"/>
    <n v="-1"/>
    <n v="0"/>
    <x v="218"/>
    <x v="127"/>
    <x v="218"/>
    <n v="6.625"/>
    <d v="2025-08-15T00:00:00"/>
    <n v="6.7972602739726025"/>
    <n v="0.1918"/>
    <n v="0"/>
    <n v="1"/>
    <n v="2014255"/>
    <n v="1225369"/>
    <n v="2005270"/>
    <n v="1218899"/>
    <n v="0"/>
    <n v="0"/>
    <n v="250"/>
    <n v="250"/>
    <n v="239.74700000000001"/>
    <n v="1.1902514825580674E-2"/>
    <n v="1.1955846344881239E-2"/>
    <n v="5.3331519300564567E-5"/>
    <n v="1.9565290128932593E-2"/>
    <n v="1.9669144039005694E-2"/>
    <n v="1.0385391007310119E-4"/>
    <x v="0"/>
    <x v="1"/>
    <x v="0"/>
    <s v="B"/>
    <x v="5"/>
    <s v="UNITED STATES"/>
    <s v="US"/>
    <s v="INDUSTRIALS"/>
    <x v="1"/>
    <s v="BUILDING &amp; CONSTRUCTION"/>
    <s v="SENR"/>
    <n v="5.26"/>
    <n v="6.2607227982554347E-4"/>
    <n v="6.2887751774075317E-4"/>
    <n v="2.805237915209707E-6"/>
    <n v="1.0291342607818544E-3"/>
    <n v="1.0345969764516995E-3"/>
    <n v="5.4627156698451324E-6"/>
    <n v="5.25"/>
    <n v="6.248820283429854E-4"/>
    <n v="6.2768193310626505E-4"/>
    <n v="2.7999047632796484E-6"/>
    <n v="1.0271777317689612E-3"/>
    <n v="1.0326300620477991E-3"/>
    <n v="5.4523302788378903E-6"/>
    <n v="469"/>
    <n v="5.5822794531973363E-2"/>
    <n v="5.6072919357493013E-2"/>
    <n v="2.5012482551965004E-4"/>
    <n v="9.1761210704693855E-2"/>
    <n v="9.2248285542936709E-2"/>
    <n v="4.8707483824285414E-4"/>
    <n v="2462.25"/>
    <n v="0.29306967129286016"/>
    <n v="0.29438282662683829"/>
    <n v="1.3131553339781332E-3"/>
    <n v="0.48174635619964279"/>
    <n v="0.4843034991004177"/>
    <n v="2.5571429007749114E-3"/>
    <n v="7.68"/>
    <n v="9.1411313860459572E-4"/>
    <n v="9.1820899928687916E-4"/>
    <n v="4.0958606822834396E-6"/>
    <n v="1.5026142819020232E-3"/>
    <n v="1.5105902621956372E-3"/>
    <n v="7.9759802936139879E-6"/>
    <n v="0.34"/>
    <n v="4.0468550406974297E-5"/>
    <n v="4.0649877572596213E-5"/>
    <n v="1.8132716562191577E-7"/>
    <n v="6.6521986438370815E-5"/>
    <n v="6.6875089732619365E-5"/>
    <n v="3.5310329424854947E-7"/>
    <n v="94.5"/>
    <n v="1.1247876510173737E-2"/>
    <n v="1.129827479591277E-2"/>
    <n v="5.0398285739033238E-5"/>
    <n v="1.8489199171841299E-2"/>
    <n v="1.8587341116860383E-2"/>
    <n v="9.8141945019083326E-5"/>
  </r>
  <r>
    <x v="0"/>
    <x v="1"/>
    <x v="0"/>
    <x v="0"/>
    <x v="1"/>
    <x v="2"/>
    <x v="1"/>
    <s v="B"/>
    <s v="B+"/>
    <n v="1"/>
    <n v="0"/>
    <x v="219"/>
    <x v="128"/>
    <x v="219"/>
    <n v="7.875"/>
    <d v="2025-05-01T00:00:00"/>
    <n v="6.506849315068493"/>
    <n v="0.49859999999999999"/>
    <n v="0"/>
    <n v="1"/>
    <n v="2014255"/>
    <n v="1225369"/>
    <n v="2005270"/>
    <n v="1218899"/>
    <n v="0"/>
    <n v="0"/>
    <n v="702"/>
    <n v="702"/>
    <n v="647.59500000000003"/>
    <n v="3.2150596622572615E-2"/>
    <n v="3.2294653587796159E-2"/>
    <n v="1.440569652235435E-4"/>
    <n v="5.2848978552582943E-2"/>
    <n v="5.312950457749166E-2"/>
    <n v="2.8052602490871714E-4"/>
    <x v="0"/>
    <x v="1"/>
    <x v="0"/>
    <s v="B+"/>
    <x v="5"/>
    <s v="UNITED STATES"/>
    <s v="US"/>
    <s v="INDUSTRIALS"/>
    <x v="6"/>
    <s v="SUPPORT-SERVICES"/>
    <s v="SENR"/>
    <n v="4.92"/>
    <n v="1.5818093538305727E-3"/>
    <n v="1.588896956519571E-3"/>
    <n v="7.0876026889983394E-6"/>
    <n v="2.6001697447870808E-3"/>
    <n v="2.6139716252125897E-3"/>
    <n v="1.3801880425508891E-5"/>
    <n v="4.9080000000000004"/>
    <n v="1.577951282235864E-3"/>
    <n v="1.5850215980890356E-3"/>
    <n v="7.0703158531716052E-6"/>
    <n v="2.5938278673607708E-3"/>
    <n v="2.6075960846632909E-3"/>
    <n v="1.3768217302520102E-5"/>
    <n v="652"/>
    <n v="0.20962188997917344"/>
    <n v="0.21056114139243096"/>
    <n v="9.392514132575136E-4"/>
    <n v="0.3445753401628408"/>
    <n v="0.34640436984524564"/>
    <n v="1.8290296824048369E-3"/>
    <n v="3200.0160000000001"/>
    <n v="1.0288242360177833"/>
    <n v="1.0334340819540511"/>
    <n v="4.6098459362677868E-3"/>
    <n v="1.6911757695192227"/>
    <n v="1.7001526472004655"/>
    <n v="8.9768776812428897E-3"/>
    <n v="9.5"/>
    <n v="3.0543066791443984E-3"/>
    <n v="3.0679920908406352E-3"/>
    <n v="1.3685411696236823E-5"/>
    <n v="5.0206529624953799E-3"/>
    <n v="5.0473029348617081E-3"/>
    <n v="2.6649972366328198E-5"/>
    <n v="0.3"/>
    <n v="9.6451789867717838E-5"/>
    <n v="9.6883960763388471E-5"/>
    <n v="4.321708956706331E-7"/>
    <n v="1.5854693565774881E-4"/>
    <n v="1.5938851373247499E-4"/>
    <n v="8.4157807472617701E-7"/>
    <n v="92.25"/>
    <n v="2.9658925384323236E-2"/>
    <n v="2.9791817934741956E-2"/>
    <n v="1.3289255041872006E-4"/>
    <n v="4.8753182714757766E-2"/>
    <n v="4.9011967972736055E-2"/>
    <n v="2.58785257978289E-4"/>
  </r>
  <r>
    <x v="0"/>
    <x v="1"/>
    <x v="0"/>
    <x v="0"/>
    <x v="1"/>
    <x v="2"/>
    <x v="1"/>
    <s v="C"/>
    <s v="CC"/>
    <n v="1"/>
    <n v="0"/>
    <x v="220"/>
    <x v="129"/>
    <x v="220"/>
    <n v="8.75"/>
    <d v="2022-01-01T00:00:00"/>
    <n v="3.1753424657534248"/>
    <n v="3.871321013004791"/>
    <n v="0"/>
    <n v="1"/>
    <n v="2014255"/>
    <n v="1225369"/>
    <n v="2005270"/>
    <n v="1218899"/>
    <n v="0"/>
    <n v="0"/>
    <n v="350"/>
    <n v="350"/>
    <n v="137.55350000000001"/>
    <n v="6.8290012932821333E-3"/>
    <n v="6.8595999541208917E-3"/>
    <n v="3.0598660838758451E-5"/>
    <n v="1.1225475754650233E-2"/>
    <n v="1.1285061354550296E-2"/>
    <n v="5.9585599900062805E-5"/>
    <x v="0"/>
    <x v="1"/>
    <x v="3"/>
    <s v="CC"/>
    <x v="5"/>
    <s v="UNITED STATES"/>
    <s v="US"/>
    <s v="INDUSTRIALS"/>
    <x v="1"/>
    <s v="METALS/MINING EXCLUDING STEEL"/>
    <s v="SECR"/>
    <n v="2.6720000000000002"/>
    <n v="1.824709145564986E-4"/>
    <n v="1.8328851077411025E-4"/>
    <n v="8.1759621761164731E-7"/>
    <n v="2.9994471216425423E-4"/>
    <n v="3.0153683939358392E-4"/>
    <n v="1.5921272293296864E-6"/>
    <n v="2.65"/>
    <n v="1.8096853427197651E-4"/>
    <n v="1.8177939878420363E-4"/>
    <n v="8.1086451222711934E-7"/>
    <n v="2.9747510749823119E-4"/>
    <n v="2.9905412589558284E-4"/>
    <n v="1.5790183973516552E-6"/>
    <n v="4341"/>
    <n v="0.2964469461413774"/>
    <n v="0.2977752340083879"/>
    <n v="1.3282878670105025E-3"/>
    <n v="0.48729790250936661"/>
    <n v="0.48988451340102834"/>
    <n v="2.5866108916617336E-3"/>
    <n v="11503.65"/>
    <n v="0.78558440727465007"/>
    <n v="0.789104370122228"/>
    <n v="3.5199628475779399E-3"/>
    <n v="1.2913394416498216"/>
    <n v="1.2981939605127251"/>
    <n v="6.854518862903447E-3"/>
    <n v="46.089802942542178"/>
    <n v="3.1474732390173918E-3"/>
    <n v="3.1615761015010325E-3"/>
    <n v="1.4102862483640708E-5"/>
    <n v="5.1737996546811424E-3"/>
    <n v="5.2012625402572121E-3"/>
    <n v="2.746288557606974E-5"/>
    <n v="0"/>
    <n v="0"/>
    <n v="0"/>
    <n v="0"/>
    <n v="0"/>
    <n v="0"/>
    <n v="0"/>
    <n v="39.301000000000002"/>
    <n v="2.6838657982728113E-3"/>
    <n v="2.6958913779690521E-3"/>
    <n v="1.2025579696240806E-5"/>
    <n v="4.4117242263350884E-3"/>
    <n v="4.4351419629518121E-3"/>
    <n v="2.341773661672375E-5"/>
  </r>
  <r>
    <x v="0"/>
    <x v="1"/>
    <x v="0"/>
    <x v="0"/>
    <x v="1"/>
    <x v="2"/>
    <x v="8"/>
    <s v="US96926DAS99"/>
    <s v="US96926DAU46"/>
    <n v="0"/>
    <n v="0"/>
    <x v="221"/>
    <x v="130"/>
    <x v="221"/>
    <n v="6"/>
    <d v="2023-09-01T00:00:00"/>
    <n v="4.8410958904109593"/>
    <n v="0.1479"/>
    <n v="0"/>
    <n v="1"/>
    <n v="2014255"/>
    <n v="1225369"/>
    <n v="2005270"/>
    <n v="1218899"/>
    <n v="0"/>
    <n v="0"/>
    <n v="350"/>
    <n v="350"/>
    <n v="322.64400000000001"/>
    <n v="1.6018031480621871E-2"/>
    <n v="1.6089803368124992E-2"/>
    <n v="7.1771887503121329E-5"/>
    <n v="2.6330354366725449E-2"/>
    <n v="2.6470117704584219E-2"/>
    <n v="1.3976333785876982E-4"/>
    <x v="0"/>
    <x v="1"/>
    <x v="0"/>
    <s v="B"/>
    <x v="5"/>
    <s v="UNITED STATES"/>
    <s v="US"/>
    <s v="INDUSTRIALS"/>
    <x v="1"/>
    <s v="BUILDING &amp; CONSTRUCTION"/>
    <s v="SENR"/>
    <n v="4.03"/>
    <n v="6.4552666866906153E-4"/>
    <n v="6.4841907573543725E-4"/>
    <n v="2.8924070663757231E-6"/>
    <n v="1.0611132809790356E-3"/>
    <n v="1.0667457434947441E-3"/>
    <n v="5.6324625157084477E-6"/>
    <n v="4.0090000000000003"/>
    <n v="6.421628820581309E-4"/>
    <n v="6.4504021702813108E-4"/>
    <n v="2.8773349700001762E-6"/>
    <n v="1.0555839065620233E-3"/>
    <n v="1.0611870187767815E-3"/>
    <n v="5.6031122147581769E-6"/>
    <n v="529"/>
    <n v="8.4735386532489701E-2"/>
    <n v="8.5115059817381211E-2"/>
    <n v="3.796732848915102E-4"/>
    <n v="0.13928757459997762"/>
    <n v="0.1400269226572505"/>
    <n v="7.3934805727288166E-4"/>
    <n v="2120.761"/>
    <n v="0.33970416460875119"/>
    <n v="0.34122627480788126"/>
    <n v="1.5221101991300667E-3"/>
    <n v="0.55840388657131035"/>
    <n v="0.56136793293291731"/>
    <n v="2.9640463616069646E-3"/>
    <n v="8.23"/>
    <n v="1.3182839908551802E-3"/>
    <n v="1.3241908171966871E-3"/>
    <n v="5.9068263415069065E-6"/>
    <n v="2.1669881643815044E-3"/>
    <n v="2.1784906870872811E-3"/>
    <n v="1.1502522705776706E-5"/>
    <n v="0.2"/>
    <n v="3.2036062961243745E-5"/>
    <n v="3.2179606736249985E-5"/>
    <n v="1.4354377500623973E-7"/>
    <n v="5.2660708733450902E-5"/>
    <n v="5.2940235409168441E-5"/>
    <n v="2.7952667571753932E-7"/>
    <n v="91.25"/>
    <n v="1.4616453726067458E-2"/>
    <n v="1.4681945573414056E-2"/>
    <n v="6.5491847346598256E-5"/>
    <n v="2.4026448359636972E-2"/>
    <n v="2.4153982405433098E-2"/>
    <n v="1.275340457961259E-4"/>
  </r>
  <r>
    <x v="0"/>
    <x v="0"/>
    <x v="0"/>
    <x v="0"/>
    <x v="1"/>
    <x v="2"/>
    <x v="9"/>
    <s v="T1"/>
    <s v="AT1"/>
    <n v="0"/>
    <n v="0"/>
    <x v="222"/>
    <x v="131"/>
    <x v="222"/>
    <n v="4.5"/>
    <d v="2021-09-27T00:00:00"/>
    <n v="2.9123287671232876"/>
    <n v="2.0876999999999999"/>
    <n v="0"/>
    <n v="1"/>
    <n v="2014255"/>
    <n v="1225369"/>
    <n v="2005270"/>
    <n v="1218899"/>
    <n v="0"/>
    <n v="0"/>
    <n v="500"/>
    <n v="500"/>
    <n v="491"/>
    <n v="2.4376258219540228E-2"/>
    <n v="2.4485480758202137E-2"/>
    <n v="1.0922253866190931E-4"/>
    <n v="0"/>
    <n v="0"/>
    <n v="0"/>
    <x v="0"/>
    <x v="0"/>
    <x v="2"/>
    <s v="BB"/>
    <x v="4"/>
    <s v="SOUTH KOREA"/>
    <s v="KR"/>
    <s v="FINANCIAL"/>
    <x v="0"/>
    <s v="BANKING"/>
    <s v="AT1"/>
    <n v="2.5499999999999998"/>
    <n v="6.2159458459827577E-4"/>
    <n v="6.2437975933415436E-4"/>
    <n v="2.7851747358785929E-6"/>
    <n v="0"/>
    <n v="0"/>
    <n v="0"/>
    <n v="4.109"/>
    <n v="1.0016204502409079E-3"/>
    <n v="1.0061084043545257E-3"/>
    <n v="4.4879541136178241E-6"/>
    <n v="0"/>
    <n v="0"/>
    <n v="0"/>
    <n v="222"/>
    <n v="5.4115293247379306E-2"/>
    <n v="5.4357767283208742E-2"/>
    <n v="2.4247403582943611E-4"/>
    <n v="0"/>
    <n v="0"/>
    <n v="0"/>
    <n v="912.19799999999998"/>
    <n v="0.22235973995348157"/>
    <n v="0.22335606576670472"/>
    <n v="9.9632581322314784E-4"/>
    <n v="0"/>
    <n v="0"/>
    <n v="0"/>
    <n v="3.5"/>
    <n v="8.5316903768390794E-4"/>
    <n v="8.5699182653707477E-4"/>
    <n v="3.8227888531668216E-6"/>
    <n v="0"/>
    <n v="0"/>
    <n v="0"/>
    <n v="0.04"/>
    <n v="9.7505032878160907E-6"/>
    <n v="9.7941923032808548E-6"/>
    <n v="4.3689015464764189E-8"/>
    <n v="0"/>
    <n v="0"/>
    <n v="0"/>
    <n v="97.78"/>
    <n v="2.3835105287066435E-2"/>
    <n v="2.3941903085370048E-2"/>
    <n v="1.0679779830361294E-4"/>
    <n v="0"/>
    <n v="0"/>
    <n v="0"/>
  </r>
  <r>
    <x v="0"/>
    <x v="1"/>
    <x v="0"/>
    <x v="0"/>
    <x v="1"/>
    <x v="2"/>
    <x v="7"/>
    <s v="EXTOIL"/>
    <s v="XOG"/>
    <n v="0"/>
    <n v="0"/>
    <x v="223"/>
    <x v="132"/>
    <x v="223"/>
    <n v="7.375"/>
    <d v="2024-05-15T00:00:00"/>
    <n v="5.5452054794520551"/>
    <n v="1.2438"/>
    <n v="0"/>
    <n v="1"/>
    <n v="2014255"/>
    <n v="1225369"/>
    <n v="2005270"/>
    <n v="1218899"/>
    <n v="0"/>
    <n v="0"/>
    <n v="400"/>
    <n v="400"/>
    <n v="389.60300000000001"/>
    <n v="1.9342287843396193E-2"/>
    <n v="1.9428954704354025E-2"/>
    <n v="8.6666860957831937E-5"/>
    <n v="3.1794749173514263E-2"/>
    <n v="3.1963517896068501E-2"/>
    <n v="1.6876872255423836E-4"/>
    <x v="0"/>
    <x v="1"/>
    <x v="0"/>
    <s v="B+"/>
    <x v="5"/>
    <s v="UNITED STATES"/>
    <s v="US"/>
    <s v="INDUSTRIALS"/>
    <x v="3"/>
    <s v="ENERGY - EXPLORATION &amp; PRODUCTION"/>
    <s v="SENR"/>
    <n v="4.18"/>
    <n v="8.0850763185396073E-4"/>
    <n v="8.1213030664199813E-4"/>
    <n v="3.6226747880374046E-6"/>
    <n v="1.3290205154528961E-3"/>
    <n v="1.3360750480556631E-3"/>
    <n v="7.0545326027670555E-6"/>
    <n v="4.0209999999999999"/>
    <n v="7.7775339418296085E-4"/>
    <n v="7.812382686620753E-4"/>
    <n v="3.4848744791144423E-6"/>
    <n v="1.2784668642670085E-3"/>
    <n v="1.2852530546009144E-3"/>
    <n v="6.786190333905916E-6"/>
    <n v="579"/>
    <n v="0.11199184661326395"/>
    <n v="0.1124936477382098"/>
    <n v="5.0180112494585538E-4"/>
    <n v="0.18409159771464759"/>
    <n v="0.18506876861823662"/>
    <n v="9.7717090358903635E-4"/>
    <n v="2328.1590000000001"/>
    <n v="0.45031921523193436"/>
    <n v="0.45233695755534159"/>
    <n v="2.0177423234072345E-3"/>
    <n v="0.740232314410598"/>
    <n v="0.74416151861392943"/>
    <n v="3.9292042033314267E-3"/>
    <n v="8.76"/>
    <n v="1.6943844150815064E-3"/>
    <n v="1.7019764321014124E-3"/>
    <n v="7.5920170199059427E-6"/>
    <n v="2.7852200275998492E-3"/>
    <n v="2.8000041676956005E-3"/>
    <n v="1.4784140095751297E-5"/>
    <n v="0.12"/>
    <n v="2.3210745412075428E-5"/>
    <n v="2.3314745645224829E-5"/>
    <n v="1.0400023314940102E-7"/>
    <n v="3.8153699008217112E-5"/>
    <n v="3.8356221475282196E-5"/>
    <n v="2.0252246706508394E-7"/>
    <n v="94"/>
    <n v="1.8181750572792421E-2"/>
    <n v="1.8263217422092783E-2"/>
    <n v="8.1466849300361466E-5"/>
    <n v="2.9887064223103409E-2"/>
    <n v="3.004570682230439E-2"/>
    <n v="1.58642599200981E-4"/>
  </r>
  <r>
    <x v="0"/>
    <x v="1"/>
    <x v="0"/>
    <x v="0"/>
    <x v="1"/>
    <x v="2"/>
    <x v="7"/>
    <s v="EXTOIL"/>
    <s v="XOG"/>
    <n v="0"/>
    <n v="0"/>
    <x v="224"/>
    <x v="132"/>
    <x v="224"/>
    <n v="5.625"/>
    <d v="2026-02-01T00:00:00"/>
    <n v="7.2630136986301368"/>
    <n v="0.75890000000000002"/>
    <n v="0"/>
    <n v="1"/>
    <n v="2014255"/>
    <n v="1225369"/>
    <n v="2005270"/>
    <n v="1218899"/>
    <n v="0"/>
    <n v="0"/>
    <n v="750"/>
    <n v="750"/>
    <n v="646.17200000000003"/>
    <n v="3.2079950155268329E-2"/>
    <n v="3.2223690575333995E-2"/>
    <n v="1.4374042006566612E-4"/>
    <n v="5.2732850267960103E-2"/>
    <n v="5.3012759875920815E-2"/>
    <n v="2.7990960796071135E-4"/>
    <x v="0"/>
    <x v="1"/>
    <x v="0"/>
    <s v="B+"/>
    <x v="5"/>
    <s v="UNITED STATES"/>
    <s v="US"/>
    <s v="INDUSTRIALS"/>
    <x v="3"/>
    <s v="ENERGY - EXPLORATION &amp; PRODUCTION"/>
    <s v="SENR"/>
    <n v="5.62"/>
    <n v="1.8028931987260802E-3"/>
    <n v="1.8109714103337706E-3"/>
    <n v="8.0782116076904761E-6"/>
    <n v="2.9635861850593579E-3"/>
    <n v="2.9793171050267499E-3"/>
    <n v="1.573091996739202E-5"/>
    <n v="5.5970000000000004"/>
    <n v="1.7955148101903686E-3"/>
    <n v="1.8035599615014437E-3"/>
    <n v="8.0451513110751417E-6"/>
    <n v="2.9514576294977272E-3"/>
    <n v="2.9671241702552884E-3"/>
    <n v="1.5666540757561243E-5"/>
    <n v="547"/>
    <n v="0.17547732734931779"/>
    <n v="0.17626358744707696"/>
    <n v="7.8626009775917272E-4"/>
    <n v="0.28844869096574177"/>
    <n v="0.28997979652128686"/>
    <n v="1.531105555545087E-3"/>
    <n v="3061.5590000000002"/>
    <n v="0.98214660117413166"/>
    <n v="0.98654729894128979"/>
    <n v="4.4006977671581238E-3"/>
    <n v="1.6144473233352568"/>
    <n v="1.6230169211296426"/>
    <n v="8.5695977943858193E-3"/>
    <n v="8.48"/>
    <n v="2.7203797731667548E-3"/>
    <n v="2.7325689607883229E-3"/>
    <n v="1.2189187621568145E-5"/>
    <n v="4.471745702723017E-3"/>
    <n v="4.4954820374780852E-3"/>
    <n v="2.3736334755068179E-5"/>
    <n v="0.39"/>
    <n v="1.2511180560554651E-4"/>
    <n v="1.2567239324380258E-4"/>
    <n v="5.6058763825607037E-7"/>
    <n v="2.0565811604504443E-4"/>
    <n v="2.0674976351609119E-4"/>
    <n v="1.0916474710467687E-6"/>
    <n v="84.75"/>
    <n v="2.7187757756589912E-2"/>
    <n v="2.7309577762595561E-2"/>
    <n v="1.2182000600564902E-4"/>
    <n v="4.4691090602096188E-2"/>
    <n v="4.4928313994842893E-2"/>
    <n v="2.372233927467049E-4"/>
  </r>
  <r>
    <x v="0"/>
    <x v="1"/>
    <x v="0"/>
    <x v="0"/>
    <x v="1"/>
    <x v="2"/>
    <x v="6"/>
    <s v="Supp"/>
    <s v="InsM"/>
    <n v="0"/>
    <n v="0"/>
    <x v="225"/>
    <x v="133"/>
    <x v="225"/>
    <n v="8.5"/>
    <d v="2022-10-01T00:00:00"/>
    <n v="3.9232876712328766"/>
    <n v="4.0766999999999998"/>
    <n v="0"/>
    <n v="1"/>
    <n v="2014255"/>
    <n v="1225369"/>
    <n v="2005270"/>
    <n v="1218899"/>
    <n v="0"/>
    <n v="0"/>
    <n v="315"/>
    <n v="315"/>
    <n v="272.34399999999999"/>
    <n v="1.3520830282163877E-2"/>
    <n v="1.3581412976806114E-2"/>
    <n v="6.0582694642237825E-5"/>
    <n v="2.2225468409923867E-2"/>
    <n v="2.2343442729873434E-2"/>
    <n v="1.179743199495667E-4"/>
    <x v="0"/>
    <x v="1"/>
    <x v="1"/>
    <s v="CCC-"/>
    <x v="5"/>
    <s v="UNITED STATES"/>
    <s v="US"/>
    <s v="FINANCIAL"/>
    <x v="17"/>
    <s v="MULTI-LINE INSURANCE"/>
    <s v="SENR"/>
    <n v="3.14"/>
    <n v="4.2455407085994579E-4"/>
    <n v="4.2645636747171205E-4"/>
    <n v="1.9022966117662591E-6"/>
    <n v="6.9787970807160947E-4"/>
    <n v="7.0158410171802593E-4"/>
    <n v="3.7043936464164519E-6"/>
    <n v="3.129"/>
    <n v="4.2306677952890772E-4"/>
    <n v="4.2496241204426332E-4"/>
    <n v="1.8956325153555976E-6"/>
    <n v="6.9543490654651785E-4"/>
    <n v="6.9912632301773973E-4"/>
    <n v="3.6914164712218778E-6"/>
    <n v="1038"/>
    <n v="0.14034621832886104"/>
    <n v="0.14097506669924748"/>
    <n v="6.2884837038643115E-4"/>
    <n v="0.23070036209500974"/>
    <n v="0.23192493553608626"/>
    <n v="1.2245734410765152E-3"/>
    <n v="3247.902"/>
    <n v="0.43914331715100624"/>
    <n v="0.44111098370194535"/>
    <n v="1.9676665509391067E-3"/>
    <n v="0.72186143299528549"/>
    <n v="0.72569312329241387"/>
    <n v="3.8316902971283762E-3"/>
    <n v="13.28"/>
    <n v="1.7955662614713627E-3"/>
    <n v="1.8036116433198519E-3"/>
    <n v="8.0453818484891703E-6"/>
    <n v="2.9515422048378894E-3"/>
    <n v="2.9672091945271918E-3"/>
    <n v="1.5666989689302416E-5"/>
    <n v="0.13"/>
    <n v="1.757707936681304E-5"/>
    <n v="1.7655836869847949E-5"/>
    <n v="7.8757503034909292E-8"/>
    <n v="2.8893108932901029E-5"/>
    <n v="2.9046475548835468E-5"/>
    <n v="1.5336661593443892E-7"/>
    <n v="85.75"/>
    <n v="1.1594111966955525E-2"/>
    <n v="1.1646061627611243E-2"/>
    <n v="5.1949660655718419E-5"/>
    <n v="1.9058339161509716E-2"/>
    <n v="1.915950214086647E-2"/>
    <n v="1.0116297935675381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Flow Type Description">
  <location ref="A7:O33" firstHeaderRow="0" firstDataRow="1" firstDataCol="1" rowPageCount="5" colPageCount="1"/>
  <pivotFields count="95">
    <pivotField axis="axisPage" multipleItemSelectionAllowed="1" showAll="0">
      <items count="2"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axis="axisPage" numFmtId="14" multipleItemSelectionAllowed="1" showAll="0">
      <items count="2">
        <item x="0"/>
        <item t="default"/>
      </items>
    </pivotField>
    <pivotField axis="axisPage" numFmtId="14" multipleItemSelectionAllowed="1" showAll="0">
      <items count="2">
        <item x="0"/>
        <item t="default"/>
      </items>
    </pivotField>
    <pivotField axis="axisPage" multipleItemSelectionAllowed="1" showAll="0" defaultSubtotal="0">
      <items count="2">
        <item h="1" x="1"/>
        <item x="0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1">
        <item x="2"/>
        <item x="5"/>
        <item x="8"/>
        <item x="3"/>
        <item x="0"/>
        <item x="9"/>
        <item x="1"/>
        <item x="4"/>
        <item x="6"/>
        <item x="7"/>
        <item t="default"/>
      </items>
    </pivotField>
    <pivotField showAll="0"/>
    <pivotField showAll="0"/>
    <pivotField showAll="0"/>
    <pivotField numFmtId="165" showAll="0"/>
    <pivotField axis="axisRow" showAll="0">
      <items count="227">
        <item x="22"/>
        <item x="82"/>
        <item x="83"/>
        <item x="84"/>
        <item x="85"/>
        <item x="86"/>
        <item x="87"/>
        <item x="88"/>
        <item x="66"/>
        <item x="61"/>
        <item x="62"/>
        <item x="21"/>
        <item x="170"/>
        <item x="171"/>
        <item x="67"/>
        <item x="68"/>
        <item x="69"/>
        <item x="70"/>
        <item x="1"/>
        <item x="63"/>
        <item x="64"/>
        <item x="2"/>
        <item x="23"/>
        <item x="24"/>
        <item x="25"/>
        <item x="113"/>
        <item x="74"/>
        <item x="28"/>
        <item x="90"/>
        <item x="89"/>
        <item x="7"/>
        <item x="76"/>
        <item x="77"/>
        <item x="29"/>
        <item x="5"/>
        <item x="131"/>
        <item x="75"/>
        <item x="78"/>
        <item x="79"/>
        <item x="30"/>
        <item x="41"/>
        <item x="100"/>
        <item x="101"/>
        <item x="11"/>
        <item x="121"/>
        <item x="94"/>
        <item x="95"/>
        <item x="96"/>
        <item x="97"/>
        <item x="98"/>
        <item x="31"/>
        <item x="217"/>
        <item x="56"/>
        <item x="57"/>
        <item x="105"/>
        <item x="106"/>
        <item x="102"/>
        <item x="153"/>
        <item x="33"/>
        <item x="10"/>
        <item x="107"/>
        <item x="108"/>
        <item x="109"/>
        <item x="110"/>
        <item x="111"/>
        <item x="223"/>
        <item x="224"/>
        <item x="12"/>
        <item x="210"/>
        <item x="211"/>
        <item x="124"/>
        <item x="126"/>
        <item x="193"/>
        <item x="128"/>
        <item x="39"/>
        <item x="15"/>
        <item x="38"/>
        <item x="14"/>
        <item x="129"/>
        <item x="201"/>
        <item x="130"/>
        <item x="134"/>
        <item x="135"/>
        <item x="136"/>
        <item x="137"/>
        <item x="138"/>
        <item x="139"/>
        <item x="140"/>
        <item x="148"/>
        <item x="149"/>
        <item x="144"/>
        <item x="141"/>
        <item x="142"/>
        <item x="143"/>
        <item x="145"/>
        <item x="151"/>
        <item x="99"/>
        <item x="150"/>
        <item x="42"/>
        <item x="44"/>
        <item x="45"/>
        <item x="154"/>
        <item x="155"/>
        <item x="156"/>
        <item x="157"/>
        <item x="91"/>
        <item x="92"/>
        <item x="43"/>
        <item x="46"/>
        <item x="152"/>
        <item x="120"/>
        <item x="17"/>
        <item x="158"/>
        <item x="161"/>
        <item x="162"/>
        <item x="160"/>
        <item x="225"/>
        <item x="163"/>
        <item x="164"/>
        <item x="169"/>
        <item x="49"/>
        <item x="165"/>
        <item x="166"/>
        <item x="167"/>
        <item x="168"/>
        <item x="3"/>
        <item x="112"/>
        <item x="183"/>
        <item x="50"/>
        <item x="51"/>
        <item x="52"/>
        <item x="172"/>
        <item x="173"/>
        <item x="174"/>
        <item x="175"/>
        <item x="176"/>
        <item x="186"/>
        <item x="187"/>
        <item x="188"/>
        <item x="18"/>
        <item x="184"/>
        <item x="185"/>
        <item x="194"/>
        <item x="203"/>
        <item x="204"/>
        <item x="19"/>
        <item x="205"/>
        <item x="177"/>
        <item x="178"/>
        <item x="179"/>
        <item x="180"/>
        <item x="181"/>
        <item x="206"/>
        <item x="207"/>
        <item x="208"/>
        <item x="212"/>
        <item x="213"/>
        <item x="214"/>
        <item x="215"/>
        <item x="216"/>
        <item x="127"/>
        <item x="218"/>
        <item x="220"/>
        <item x="219"/>
        <item x="221"/>
        <item x="222"/>
        <item x="60"/>
        <item x="54"/>
        <item x="40"/>
        <item x="36"/>
        <item x="65"/>
        <item x="34"/>
        <item x="37"/>
        <item x="146"/>
        <item x="27"/>
        <item x="47"/>
        <item x="58"/>
        <item x="48"/>
        <item x="195"/>
        <item x="53"/>
        <item x="71"/>
        <item x="59"/>
        <item x="122"/>
        <item x="26"/>
        <item x="132"/>
        <item x="103"/>
        <item x="35"/>
        <item x="189"/>
        <item x="190"/>
        <item x="191"/>
        <item x="32"/>
        <item x="147"/>
        <item x="192"/>
        <item x="6"/>
        <item x="125"/>
        <item x="159"/>
        <item x="114"/>
        <item x="115"/>
        <item x="116"/>
        <item x="104"/>
        <item x="202"/>
        <item x="196"/>
        <item x="197"/>
        <item x="117"/>
        <item x="118"/>
        <item x="119"/>
        <item x="209"/>
        <item x="80"/>
        <item x="133"/>
        <item x="123"/>
        <item x="81"/>
        <item x="182"/>
        <item x="72"/>
        <item x="55"/>
        <item x="198"/>
        <item x="199"/>
        <item x="93"/>
        <item x="4"/>
        <item x="200"/>
        <item x="73"/>
        <item x="0"/>
        <item x="13"/>
        <item x="16"/>
        <item x="8"/>
        <item x="9"/>
        <item x="20"/>
        <item t="default"/>
      </items>
    </pivotField>
    <pivotField axis="axisRow" showAll="0">
      <items count="135">
        <item sd="0" x="0"/>
        <item sd="0" x="21"/>
        <item sd="0" x="55"/>
        <item sd="0" x="1"/>
        <item sd="0" x="56"/>
        <item sd="0" x="57"/>
        <item sd="0" x="58"/>
        <item sd="0" x="59"/>
        <item sd="0" x="2"/>
        <item sd="0" x="60"/>
        <item sd="0" x="61"/>
        <item sd="0" x="62"/>
        <item sd="0" x="22"/>
        <item sd="0" x="23"/>
        <item sd="0" x="3"/>
        <item sd="0" x="24"/>
        <item sd="0" x="63"/>
        <item sd="0" x="25"/>
        <item sd="0" x="26"/>
        <item sd="0" x="64"/>
        <item sd="0" x="65"/>
        <item sd="0" x="4"/>
        <item sd="0" x="27"/>
        <item sd="0" x="66"/>
        <item sd="0" x="67"/>
        <item sd="0" x="68"/>
        <item sd="0" x="69"/>
        <item sd="0" x="5"/>
        <item sd="0" x="70"/>
        <item sd="0" x="28"/>
        <item sd="0" x="6"/>
        <item sd="0" x="29"/>
        <item sd="0" x="7"/>
        <item sd="0" x="71"/>
        <item sd="0" x="30"/>
        <item sd="0" x="72"/>
        <item sd="0" x="73"/>
        <item sd="0" x="31"/>
        <item sd="0" x="74"/>
        <item sd="0" x="8"/>
        <item sd="0" x="75"/>
        <item sd="0" x="76"/>
        <item sd="0" x="32"/>
        <item sd="0" x="77"/>
        <item sd="0" x="9"/>
        <item sd="0" x="10"/>
        <item sd="0" x="78"/>
        <item sd="0" x="11"/>
        <item sd="0" x="79"/>
        <item sd="0" x="80"/>
        <item sd="0" x="81"/>
        <item sd="0" x="82"/>
        <item sd="0" x="83"/>
        <item sd="0" x="84"/>
        <item sd="0" x="12"/>
        <item sd="0" x="13"/>
        <item sd="0" x="85"/>
        <item sd="0" x="86"/>
        <item sd="0" x="33"/>
        <item sd="0" x="34"/>
        <item sd="0" x="87"/>
        <item sd="0" x="88"/>
        <item sd="0" x="89"/>
        <item sd="0" x="35"/>
        <item sd="0" x="36"/>
        <item sd="0" x="14"/>
        <item sd="0" x="90"/>
        <item sd="0" x="91"/>
        <item sd="0" x="92"/>
        <item sd="0" x="93"/>
        <item sd="0" x="15"/>
        <item sd="0" x="37"/>
        <item sd="0" x="94"/>
        <item sd="0" x="95"/>
        <item sd="0" x="96"/>
        <item sd="0" x="97"/>
        <item sd="0" x="98"/>
        <item sd="0" x="99"/>
        <item sd="0" x="38"/>
        <item sd="0" x="16"/>
        <item sd="0" x="39"/>
        <item sd="0" x="100"/>
        <item sd="0" x="101"/>
        <item sd="0" x="40"/>
        <item sd="0" x="41"/>
        <item sd="0" x="102"/>
        <item sd="0" x="17"/>
        <item sd="0" x="103"/>
        <item sd="0" x="42"/>
        <item sd="0" x="43"/>
        <item sd="0" x="104"/>
        <item sd="0" x="44"/>
        <item sd="0" x="105"/>
        <item sd="0" x="106"/>
        <item sd="0" x="45"/>
        <item sd="0" x="107"/>
        <item sd="0" x="108"/>
        <item sd="0" x="46"/>
        <item sd="0" x="109"/>
        <item sd="0" x="110"/>
        <item sd="0" x="111"/>
        <item sd="0" x="112"/>
        <item sd="0" x="47"/>
        <item sd="0" x="113"/>
        <item sd="0" x="114"/>
        <item sd="0" x="115"/>
        <item sd="0" x="116"/>
        <item sd="0" x="48"/>
        <item sd="0" x="117"/>
        <item sd="0" x="49"/>
        <item sd="0" x="118"/>
        <item sd="0" x="119"/>
        <item sd="0" x="120"/>
        <item sd="0" x="50"/>
        <item sd="0" x="18"/>
        <item sd="0" x="121"/>
        <item sd="0" x="122"/>
        <item sd="0" x="19"/>
        <item sd="0" x="123"/>
        <item sd="0" x="124"/>
        <item sd="0" x="20"/>
        <item sd="0" x="125"/>
        <item sd="0" x="126"/>
        <item sd="0" x="51"/>
        <item sd="0" x="127"/>
        <item sd="0" x="52"/>
        <item sd="0" x="128"/>
        <item sd="0" x="53"/>
        <item sd="0" x="129"/>
        <item sd="0" x="130"/>
        <item sd="0" x="131"/>
        <item sd="0" x="132"/>
        <item sd="0" x="133"/>
        <item sd="0" x="54"/>
        <item t="default" sd="0"/>
      </items>
    </pivotField>
    <pivotField axis="axisRow" showAll="0">
      <items count="227">
        <item sd="0" x="0"/>
        <item sd="0" x="21"/>
        <item sd="0" x="62"/>
        <item sd="0" x="61"/>
        <item sd="0" x="1"/>
        <item sd="0" x="63"/>
        <item sd="0" x="64"/>
        <item sd="0" x="65"/>
        <item sd="0" x="66"/>
        <item sd="0" x="2"/>
        <item sd="0" x="68"/>
        <item sd="0" x="70"/>
        <item sd="0" x="69"/>
        <item sd="0" x="67"/>
        <item sd="0" x="71"/>
        <item sd="0" x="72"/>
        <item sd="0" x="22"/>
        <item sd="0" x="23"/>
        <item sd="0" x="73"/>
        <item sd="0" x="3"/>
        <item sd="0" x="24"/>
        <item sd="0" x="74"/>
        <item sd="0" x="25"/>
        <item sd="0" x="26"/>
        <item sd="0" x="75"/>
        <item sd="0" x="77"/>
        <item sd="0" x="76"/>
        <item sd="0" x="4"/>
        <item sd="0" x="27"/>
        <item sd="0" x="78"/>
        <item sd="0" x="79"/>
        <item sd="0" x="81"/>
        <item sd="0" x="80"/>
        <item sd="0" x="88"/>
        <item sd="0" x="87"/>
        <item sd="0" x="86"/>
        <item sd="0" x="85"/>
        <item sd="0" x="84"/>
        <item sd="0" x="83"/>
        <item sd="0" x="82"/>
        <item sd="0" x="89"/>
        <item sd="0" x="5"/>
        <item sd="0" x="90"/>
        <item sd="0" x="28"/>
        <item sd="0" x="6"/>
        <item sd="0" x="29"/>
        <item sd="0" x="7"/>
        <item sd="0" x="92"/>
        <item sd="0" x="91"/>
        <item sd="0" x="30"/>
        <item sd="0" x="93"/>
        <item sd="0" x="94"/>
        <item sd="0" x="31"/>
        <item sd="0" x="95"/>
        <item sd="0" x="96"/>
        <item sd="0" x="98"/>
        <item sd="0" x="97"/>
        <item sd="0" x="8"/>
        <item sd="0" x="99"/>
        <item sd="0" x="100"/>
        <item sd="0" x="101"/>
        <item sd="0" x="32"/>
        <item sd="0" x="102"/>
        <item sd="0" x="9"/>
        <item sd="0" x="10"/>
        <item sd="0" x="33"/>
        <item sd="0" x="103"/>
        <item sd="0" x="104"/>
        <item sd="0" x="106"/>
        <item sd="0" x="11"/>
        <item sd="0" x="105"/>
        <item sd="0" x="107"/>
        <item sd="0" x="109"/>
        <item sd="0" x="108"/>
        <item sd="0" x="111"/>
        <item sd="0" x="112"/>
        <item sd="0" x="110"/>
        <item sd="0" x="113"/>
        <item sd="0" x="117"/>
        <item sd="0" x="114"/>
        <item sd="0" x="118"/>
        <item sd="0" x="115"/>
        <item sd="0" x="119"/>
        <item sd="0" x="116"/>
        <item sd="0" x="120"/>
        <item sd="0" x="121"/>
        <item sd="0" x="123"/>
        <item sd="0" x="122"/>
        <item sd="0" x="12"/>
        <item sd="0" x="13"/>
        <item sd="0" x="124"/>
        <item sd="0" x="125"/>
        <item sd="0" x="34"/>
        <item sd="0" x="35"/>
        <item sd="0" x="126"/>
        <item sd="0" x="127"/>
        <item sd="0" x="128"/>
        <item sd="0" x="36"/>
        <item sd="0" x="37"/>
        <item sd="0" x="38"/>
        <item sd="0" x="14"/>
        <item sd="0" x="129"/>
        <item sd="0" x="130"/>
        <item sd="0" x="131"/>
        <item sd="0" x="133"/>
        <item sd="0" x="132"/>
        <item sd="0" x="39"/>
        <item sd="0" x="15"/>
        <item sd="0" x="40"/>
        <item sd="0" x="134"/>
        <item sd="0" x="135"/>
        <item sd="0" x="139"/>
        <item sd="0" x="143"/>
        <item sd="0" x="136"/>
        <item sd="0" x="142"/>
        <item sd="0" x="140"/>
        <item sd="0" x="138"/>
        <item sd="0" x="137"/>
        <item sd="0" x="141"/>
        <item sd="0" x="144"/>
        <item sd="0" x="145"/>
        <item sd="0" x="147"/>
        <item sd="0" x="146"/>
        <item sd="0" x="148"/>
        <item sd="0" x="149"/>
        <item sd="0" x="41"/>
        <item sd="0" x="16"/>
        <item sd="0" x="42"/>
        <item sd="0" x="150"/>
        <item sd="0" x="151"/>
        <item sd="0" x="43"/>
        <item sd="0" x="44"/>
        <item sd="0" x="152"/>
        <item sd="0" x="17"/>
        <item sd="0" x="153"/>
        <item sd="0" x="157"/>
        <item sd="0" x="45"/>
        <item sd="0" x="154"/>
        <item sd="0" x="156"/>
        <item sd="0" x="155"/>
        <item sd="0" x="46"/>
        <item sd="0" x="158"/>
        <item sd="0" x="159"/>
        <item sd="0" x="47"/>
        <item sd="0" x="160"/>
        <item sd="0" x="161"/>
        <item sd="0" x="162"/>
        <item sd="0" x="48"/>
        <item sd="0" x="163"/>
        <item sd="0" x="164"/>
        <item sd="0" x="166"/>
        <item sd="0" x="168"/>
        <item sd="0" x="167"/>
        <item sd="0" x="165"/>
        <item sd="0" x="49"/>
        <item sd="0" x="169"/>
        <item sd="0" x="171"/>
        <item sd="0" x="170"/>
        <item sd="0" x="174"/>
        <item sd="0" x="172"/>
        <item sd="0" x="173"/>
        <item sd="0" x="175"/>
        <item sd="0" x="176"/>
        <item sd="0" x="179"/>
        <item sd="0" x="178"/>
        <item sd="0" x="181"/>
        <item sd="0" x="177"/>
        <item sd="0" x="180"/>
        <item sd="0" x="51"/>
        <item sd="0" x="52"/>
        <item sd="0" x="50"/>
        <item sd="0" x="182"/>
        <item sd="0" x="183"/>
        <item sd="0" x="184"/>
        <item sd="0" x="185"/>
        <item sd="0" x="189"/>
        <item sd="0" x="190"/>
        <item sd="0" x="191"/>
        <item sd="0" x="186"/>
        <item sd="0" x="187"/>
        <item sd="0" x="188"/>
        <item sd="0" x="53"/>
        <item sd="0" x="192"/>
        <item sd="0" x="54"/>
        <item sd="0" x="193"/>
        <item sd="0" x="194"/>
        <item sd="0" x="196"/>
        <item sd="0" x="198"/>
        <item sd="0" x="197"/>
        <item sd="0" x="199"/>
        <item sd="0" x="200"/>
        <item sd="0" x="195"/>
        <item sd="0" x="55"/>
        <item sd="0" x="18"/>
        <item sd="0" x="201"/>
        <item sd="0" x="202"/>
        <item sd="0" x="19"/>
        <item sd="0" x="203"/>
        <item sd="0" x="204"/>
        <item sd="0" x="205"/>
        <item sd="0" x="206"/>
        <item sd="0" x="207"/>
        <item sd="0" x="20"/>
        <item sd="0" x="209"/>
        <item sd="0" x="208"/>
        <item sd="0" x="215"/>
        <item sd="0" x="216"/>
        <item sd="0" x="214"/>
        <item sd="0" x="210"/>
        <item sd="0" x="211"/>
        <item sd="0" x="213"/>
        <item sd="0" x="212"/>
        <item sd="0" x="217"/>
        <item sd="0" x="56"/>
        <item sd="0" x="57"/>
        <item sd="0" x="218"/>
        <item sd="0" x="58"/>
        <item sd="0" x="219"/>
        <item sd="0" x="59"/>
        <item sd="0" x="220"/>
        <item sd="0" x="221"/>
        <item sd="0" x="222"/>
        <item sd="0" x="224"/>
        <item sd="0" x="223"/>
        <item sd="0" x="225"/>
        <item sd="0" x="60"/>
        <item t="default" sd="0"/>
      </items>
    </pivotField>
    <pivotField numFmtId="2" showAll="0"/>
    <pivotField numFmtId="14" showAll="0"/>
    <pivotField numFmtId="174" showAll="0"/>
    <pivotField numFmtId="2" showAll="0"/>
    <pivotField dataField="1" numFmtId="1" showAll="0"/>
    <pivotField numFmtId="1"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dataField="1" numFmtId="165" showAll="0"/>
    <pivotField numFmtId="165" showAll="0"/>
    <pivotField numFmtId="165" showAll="0"/>
    <pivotField numFmtId="165" showAll="0"/>
    <pivotField numFmtId="165" showAll="0"/>
    <pivotField numFmtId="2" showAll="0" defaultSubtotal="0"/>
    <pivotField dataField="1" numFmtId="2" showAll="0"/>
    <pivotField dataField="1" numFmtId="2" showAll="0" defaultSubtotal="0"/>
    <pivotField numFmtId="2" showAll="0" defaultSubtotal="0"/>
    <pivotField dataField="1" numFmtId="2" showAll="0"/>
    <pivotField dataField="1" numFmtId="2" showAll="0" defaultSubtotal="0"/>
    <pivotField axis="axisRow" multipleItemSelectionAllowed="1" showAll="0">
      <items count="4">
        <item sd="0" x="1"/>
        <item sd="0" x="2"/>
        <item sd="0" x="0"/>
        <item t="default" sd="0"/>
      </items>
    </pivotField>
    <pivotField axis="axisRow" multipleItemSelectionAllowed="1" showAll="0">
      <items count="3">
        <item sd="0" x="1"/>
        <item sd="0" x="0"/>
        <item t="default" sd="0"/>
      </items>
    </pivotField>
    <pivotField axis="axisRow" showAll="0">
      <items count="6">
        <item sd="0" x="2"/>
        <item sd="0" x="0"/>
        <item sd="0" x="1"/>
        <item sd="0" x="3"/>
        <item sd="0" x="4"/>
        <item t="default" sd="0"/>
      </items>
    </pivotField>
    <pivotField showAll="0"/>
    <pivotField axis="axisRow" showAll="0">
      <items count="9">
        <item sd="0" x="7"/>
        <item sd="0" x="4"/>
        <item sd="0" x="3"/>
        <item sd="0" x="2"/>
        <item sd="0" x="1"/>
        <item sd="0" x="0"/>
        <item sd="0" x="5"/>
        <item sd="0" x="6"/>
        <item t="default" sd="0"/>
      </items>
    </pivotField>
    <pivotField showAll="0"/>
    <pivotField showAll="0"/>
    <pivotField showAll="0"/>
    <pivotField axis="axisRow" showAll="0">
      <items count="19">
        <item sd="0" x="9"/>
        <item sd="0" x="0"/>
        <item sd="0" x="1"/>
        <item sd="0" x="16"/>
        <item sd="0" x="11"/>
        <item sd="0" x="3"/>
        <item sd="0" x="4"/>
        <item sd="0" x="12"/>
        <item sd="0" x="17"/>
        <item sd="0" x="7"/>
        <item sd="0" x="13"/>
        <item sd="0" x="2"/>
        <item sd="0" x="5"/>
        <item sd="0" x="6"/>
        <item sd="0" x="10"/>
        <item sd="0" x="8"/>
        <item sd="0" x="14"/>
        <item sd="0" x="15"/>
        <item t="default" sd="0"/>
      </items>
    </pivotField>
    <pivotField showAll="0"/>
    <pivotField showAll="0"/>
    <pivotField numFmtId="2" showAll="0"/>
    <pivotField numFmtId="2" showAll="0" defaultSubtotal="0"/>
    <pivotField dataField="1" numFmtId="2" showAll="0"/>
    <pivotField numFmtId="2" showAll="0" defaultSubtotal="0"/>
    <pivotField numFmtId="2" showAll="0" defaultSubtotal="0"/>
    <pivotField dataField="1" numFmtId="2" showAll="0"/>
    <pivotField numFmtId="2" showAll="0" defaultSubtotal="0"/>
    <pivotField numFmtId="2" showAll="0"/>
    <pivotField numFmtId="2" showAll="0" defaultSubtotal="0"/>
    <pivotField numFmtId="2" showAll="0"/>
    <pivotField numFmtId="2" showAll="0" defaultSubtotal="0"/>
    <pivotField numFmtId="2" showAll="0" defaultSubtotal="0"/>
    <pivotField numFmtId="2" showAll="0"/>
    <pivotField numFmtId="2" showAll="0" defaultSubtotal="0"/>
    <pivotField numFmtId="1" showAll="0"/>
    <pivotField numFmtId="2" showAll="0" defaultSubtotal="0"/>
    <pivotField dataField="1" numFmtId="2" showAll="0"/>
    <pivotField numFmtId="2" showAll="0" defaultSubtotal="0"/>
    <pivotField numFmtId="2" showAll="0" defaultSubtotal="0"/>
    <pivotField dataField="1" numFmtId="2" showAll="0"/>
    <pivotField numFmtId="2" showAll="0" defaultSubtotal="0"/>
    <pivotField numFmtId="1" showAll="0"/>
    <pivotField numFmtId="2" showAll="0" defaultSubtotal="0"/>
    <pivotField dataField="1" numFmtId="2" showAll="0"/>
    <pivotField numFmtId="2" showAll="0" defaultSubtotal="0"/>
    <pivotField numFmtId="2" showAll="0" defaultSubtotal="0"/>
    <pivotField dataField="1" numFmtId="2" showAll="0"/>
    <pivotField numFmtId="2" showAll="0" defaultSubtotal="0"/>
    <pivotField numFmtId="2" showAll="0"/>
    <pivotField numFmtId="2" showAll="0" defaultSubtotal="0"/>
    <pivotField dataField="1" numFmtId="2" showAll="0"/>
    <pivotField numFmtId="2" showAll="0" defaultSubtotal="0"/>
    <pivotField numFmtId="2" showAll="0" defaultSubtotal="0"/>
    <pivotField dataField="1" numFmtId="2" showAll="0"/>
    <pivotField numFmtId="2" showAll="0" defaultSubtotal="0"/>
    <pivotField numFmtId="2" showAll="0"/>
    <pivotField numFmtId="2" showAll="0" defaultSubtotal="0"/>
    <pivotField numFmtId="2" showAll="0"/>
    <pivotField numFmtId="2" showAll="0" defaultSubtotal="0"/>
    <pivotField numFmtId="2" showAll="0" defaultSubtotal="0"/>
    <pivotField numFmtId="2" showAll="0"/>
    <pivotField numFmtId="2" showAll="0" defaultSubtotal="0"/>
    <pivotField numFmtId="2" showAll="0"/>
    <pivotField numFmtId="2" showAll="0" defaultSubtotal="0"/>
    <pivotField numFmtId="2" showAll="0"/>
    <pivotField numFmtId="2" showAll="0" defaultSubtotal="0"/>
    <pivotField numFmtId="2" showAll="0" defaultSubtotal="0"/>
    <pivotField numFmtId="2" showAll="0"/>
    <pivotField numFmtId="2" showAll="0" defaultSubtotal="0"/>
  </pivotFields>
  <rowFields count="10">
    <field x="5"/>
    <field x="6"/>
    <field x="35"/>
    <field x="36"/>
    <field x="39"/>
    <field x="37"/>
    <field x="43"/>
    <field x="12"/>
    <field x="13"/>
    <field x="11"/>
  </rowFields>
  <rowItems count="26">
    <i>
      <x/>
    </i>
    <i r="1">
      <x/>
    </i>
    <i r="2">
      <x v="2"/>
    </i>
    <i r="1">
      <x v="4"/>
    </i>
    <i r="2">
      <x/>
    </i>
    <i r="2">
      <x v="1"/>
    </i>
    <i r="2">
      <x v="2"/>
    </i>
    <i r="1">
      <x v="6"/>
    </i>
    <i r="2">
      <x v="2"/>
    </i>
    <i>
      <x v="1"/>
    </i>
    <i r="1">
      <x/>
    </i>
    <i r="2">
      <x v="2"/>
    </i>
    <i r="1">
      <x v="1"/>
    </i>
    <i r="2">
      <x v="2"/>
    </i>
    <i r="1">
      <x v="3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5">
    <pageField fld="0" hier="-1"/>
    <pageField fld="2" hier="-1"/>
    <pageField fld="3" hier="-1"/>
    <pageField fld="4" hier="-1"/>
    <pageField fld="1" hier="-1"/>
  </pageFields>
  <dataFields count="14">
    <dataField name="Sum of Flow Market Value (USD, Mln)" fld="24" baseField="0" baseItem="0" numFmtId="165"/>
    <dataField name="Sum of Flow Security Count" fld="18" baseField="0" baseItem="0"/>
    <dataField name="Sum of Projected HW00 Weight (%)" fld="30" baseField="0" baseItem="0" numFmtId="2"/>
    <dataField name="Sum of Change in HW00 Weight (%)" fld="31" baseField="0" baseItem="0" numFmtId="2"/>
    <dataField name="Sum of Projected H0A0 Weight (%)" fld="33" baseField="0" baseItem="0" numFmtId="2"/>
    <dataField name="Sum of Change in H0A0 Weight (%)" fld="34" baseField="0" baseItem="0" numFmtId="2"/>
    <dataField name="Sum of Projected HW00 YTW Contribution Effect" fld="76" baseField="0" baseItem="0" numFmtId="2"/>
    <dataField name="Sum of Projected H0A0 YTW Contribution Effect" fld="79" baseField="0" baseItem="0" numFmtId="2"/>
    <dataField name="Sum of Projected HW00 OAS Contribution Effect" fld="62" baseField="0" baseItem="0" numFmtId="2"/>
    <dataField name="Sum of Projected H0A0 OAS Contribution Effect" fld="65" baseField="0" baseItem="0" numFmtId="2"/>
    <dataField name="Sum of Projected HW00 Effective Duration Contribution Effect" fld="48" baseField="0" baseItem="0" numFmtId="2"/>
    <dataField name="Sum of Projected H0A0 Effective Duration Contribution Effect" fld="51" baseField="0" baseItem="0" numFmtId="2"/>
    <dataField name="Sum of Projected HW00 DTS Contribution Effect" fld="69" baseField="0" baseItem="0" numFmtId="2"/>
    <dataField name="Sum of Projected H0A0 DTS Contribution Effect" fld="72" baseField="0" baseItem="0" numFmtId="2"/>
  </dataFields>
  <formats count="46">
    <format dxfId="1719">
      <pivotArea outline="0" collapsedLevelsAreSubtotals="1" fieldPosition="0"/>
    </format>
    <format dxfId="1718">
      <pivotArea dataOnly="0" labelOnly="1" outline="0" fieldPosition="0">
        <references count="1">
          <reference field="4294967294" count="2">
            <x v="2"/>
            <x v="4"/>
          </reference>
        </references>
      </pivotArea>
    </format>
    <format dxfId="1717">
      <pivotArea type="all" dataOnly="0" outline="0" fieldPosition="0"/>
    </format>
    <format dxfId="1716">
      <pivotArea outline="0" collapsedLevelsAreSubtotals="1" fieldPosition="0"/>
    </format>
    <format dxfId="1715">
      <pivotArea field="5" type="button" dataOnly="0" labelOnly="1" outline="0" axis="axisRow" fieldPosition="0"/>
    </format>
    <format dxfId="1714">
      <pivotArea dataOnly="0" labelOnly="1" fieldPosition="0">
        <references count="1">
          <reference field="5" count="0"/>
        </references>
      </pivotArea>
    </format>
    <format dxfId="1713">
      <pivotArea dataOnly="0" labelOnly="1" grandRow="1" outline="0" fieldPosition="0"/>
    </format>
    <format dxfId="1712">
      <pivotArea dataOnly="0" labelOnly="1" fieldPosition="0">
        <references count="2">
          <reference field="5" count="1" selected="0">
            <x v="0"/>
          </reference>
          <reference field="6" count="3">
            <x v="0"/>
            <x v="4"/>
            <x v="6"/>
          </reference>
        </references>
      </pivotArea>
    </format>
    <format dxfId="1711">
      <pivotArea dataOnly="0" labelOnly="1" fieldPosition="0">
        <references count="2">
          <reference field="5" count="1" selected="0">
            <x v="2"/>
          </reference>
          <reference field="6" count="6">
            <x v="0"/>
            <x v="2"/>
            <x v="5"/>
            <x v="6"/>
            <x v="8"/>
            <x v="9"/>
          </reference>
        </references>
      </pivotArea>
    </format>
    <format dxfId="1710">
      <pivotArea dataOnly="0" labelOnly="1" fieldPosition="0">
        <references count="2">
          <reference field="5" count="1" selected="0">
            <x v="1"/>
          </reference>
          <reference field="6" count="5">
            <x v="0"/>
            <x v="1"/>
            <x v="3"/>
            <x v="6"/>
            <x v="7"/>
          </reference>
        </references>
      </pivotArea>
    </format>
    <format dxfId="1709">
      <pivotArea dataOnly="0" labelOnly="1" outline="0" fieldPosition="0">
        <references count="1">
          <reference field="4294967294" count="12">
            <x v="0"/>
            <x v="1"/>
            <x v="2"/>
            <x v="4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70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05">
      <pivotArea outline="0" collapsedLevelsAreSubtotals="1" fieldPosition="0">
        <references count="1">
          <reference field="4294967294" count="10" selected="0">
            <x v="2"/>
            <x v="4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704">
      <pivotArea outline="0" collapsedLevelsAreSubtotals="1" fieldPosition="0">
        <references count="1">
          <reference field="4294967294" count="10" selected="0">
            <x v="2"/>
            <x v="4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703">
      <pivotArea outline="0" collapsedLevelsAreSubtotals="1" fieldPosition="0">
        <references count="1">
          <reference field="4294967294" count="10" selected="0">
            <x v="2"/>
            <x v="4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702">
      <pivotArea outline="0" collapsedLevelsAreSubtotals="1" fieldPosition="0">
        <references count="1">
          <reference field="4294967294" count="10" selected="0">
            <x v="2"/>
            <x v="4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701">
      <pivotArea outline="0" collapsedLevelsAreSubtotals="1" fieldPosition="0">
        <references count="1">
          <reference field="4294967294" count="10" selected="0">
            <x v="2"/>
            <x v="4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700">
      <pivotArea outline="0" collapsedLevelsAreSubtotals="1" fieldPosition="0">
        <references count="1">
          <reference field="4294967294" count="10" selected="0">
            <x v="2"/>
            <x v="4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699">
      <pivotArea outline="0" collapsedLevelsAreSubtotals="1" fieldPosition="0">
        <references count="1">
          <reference field="4294967294" count="10" selected="0">
            <x v="2"/>
            <x v="4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656">
      <pivotArea field="5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1655">
      <pivotArea field="5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1654">
      <pivotArea field="5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1653">
      <pivotArea field="5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1652">
      <pivotArea collapsedLevelsAreSubtotals="1" fieldPosition="0">
        <references count="2">
          <reference field="4294967294" count="2" selected="0">
            <x v="8"/>
            <x v="9"/>
          </reference>
          <reference field="5" count="1">
            <x v="0"/>
          </reference>
        </references>
      </pivotArea>
    </format>
    <format dxfId="1651">
      <pivotArea collapsedLevelsAreSubtotals="1" fieldPosition="0">
        <references count="3">
          <reference field="4294967294" count="2" selected="0">
            <x v="8"/>
            <x v="9"/>
          </reference>
          <reference field="5" count="1" selected="0">
            <x v="0"/>
          </reference>
          <reference field="6" count="3">
            <x v="0"/>
            <x v="4"/>
            <x v="6"/>
          </reference>
        </references>
      </pivotArea>
    </format>
    <format dxfId="1650">
      <pivotArea collapsedLevelsAreSubtotals="1" fieldPosition="0">
        <references count="2">
          <reference field="4294967294" count="2" selected="0">
            <x v="8"/>
            <x v="9"/>
          </reference>
          <reference field="5" count="1">
            <x v="1"/>
          </reference>
        </references>
      </pivotArea>
    </format>
    <format dxfId="1649">
      <pivotArea collapsedLevelsAreSubtotals="1" fieldPosition="0">
        <references count="3">
          <reference field="4294967294" count="2" selected="0">
            <x v="8"/>
            <x v="9"/>
          </reference>
          <reference field="5" count="1" selected="0">
            <x v="1"/>
          </reference>
          <reference field="6" count="5">
            <x v="0"/>
            <x v="1"/>
            <x v="3"/>
            <x v="6"/>
            <x v="7"/>
          </reference>
        </references>
      </pivotArea>
    </format>
    <format dxfId="1648">
      <pivotArea collapsedLevelsAreSubtotals="1" fieldPosition="0">
        <references count="2">
          <reference field="4294967294" count="2" selected="0">
            <x v="8"/>
            <x v="9"/>
          </reference>
          <reference field="5" count="1">
            <x v="2"/>
          </reference>
        </references>
      </pivotArea>
    </format>
    <format dxfId="1647">
      <pivotArea collapsedLevelsAreSubtotals="1" fieldPosition="0">
        <references count="3">
          <reference field="4294967294" count="2" selected="0">
            <x v="8"/>
            <x v="9"/>
          </reference>
          <reference field="5" count="1" selected="0">
            <x v="2"/>
          </reference>
          <reference field="6" count="6">
            <x v="0"/>
            <x v="2"/>
            <x v="5"/>
            <x v="6"/>
            <x v="8"/>
            <x v="9"/>
          </reference>
        </references>
      </pivotArea>
    </format>
    <format dxfId="1646">
      <pivotArea field="5" grandRow="1" outline="0" collapsedLevelsAreSubtotals="1" axis="axisRow" fieldPosition="0">
        <references count="1">
          <reference field="4294967294" count="2" selected="0">
            <x v="12"/>
            <x v="13"/>
          </reference>
        </references>
      </pivotArea>
    </format>
    <format dxfId="1645">
      <pivotArea field="5" grandRow="1" outline="0" collapsedLevelsAreSubtotals="1" axis="axisRow" fieldPosition="0">
        <references count="1">
          <reference field="4294967294" count="2" selected="0">
            <x v="12"/>
            <x v="13"/>
          </reference>
        </references>
      </pivotArea>
    </format>
    <format dxfId="1644">
      <pivotArea collapsedLevelsAreSubtotals="1" fieldPosition="0">
        <references count="2">
          <reference field="4294967294" count="2" selected="0">
            <x v="12"/>
            <x v="13"/>
          </reference>
          <reference field="5" count="1">
            <x v="0"/>
          </reference>
        </references>
      </pivotArea>
    </format>
    <format dxfId="1643">
      <pivotArea collapsedLevelsAreSubtotals="1" fieldPosition="0">
        <references count="3">
          <reference field="4294967294" count="2" selected="0">
            <x v="12"/>
            <x v="13"/>
          </reference>
          <reference field="5" count="1" selected="0">
            <x v="0"/>
          </reference>
          <reference field="6" count="3">
            <x v="0"/>
            <x v="4"/>
            <x v="6"/>
          </reference>
        </references>
      </pivotArea>
    </format>
    <format dxfId="1642">
      <pivotArea collapsedLevelsAreSubtotals="1" fieldPosition="0">
        <references count="2">
          <reference field="4294967294" count="2" selected="0">
            <x v="12"/>
            <x v="13"/>
          </reference>
          <reference field="5" count="1">
            <x v="1"/>
          </reference>
        </references>
      </pivotArea>
    </format>
    <format dxfId="1641">
      <pivotArea collapsedLevelsAreSubtotals="1" fieldPosition="0">
        <references count="3">
          <reference field="4294967294" count="2" selected="0">
            <x v="12"/>
            <x v="13"/>
          </reference>
          <reference field="5" count="1" selected="0">
            <x v="1"/>
          </reference>
          <reference field="6" count="5">
            <x v="0"/>
            <x v="1"/>
            <x v="3"/>
            <x v="6"/>
            <x v="7"/>
          </reference>
        </references>
      </pivotArea>
    </format>
    <format dxfId="1640">
      <pivotArea collapsedLevelsAreSubtotals="1" fieldPosition="0">
        <references count="2">
          <reference field="4294967294" count="2" selected="0">
            <x v="12"/>
            <x v="13"/>
          </reference>
          <reference field="5" count="1">
            <x v="2"/>
          </reference>
        </references>
      </pivotArea>
    </format>
    <format dxfId="1639">
      <pivotArea collapsedLevelsAreSubtotals="1" fieldPosition="0">
        <references count="3">
          <reference field="4294967294" count="2" selected="0">
            <x v="12"/>
            <x v="13"/>
          </reference>
          <reference field="5" count="1" selected="0">
            <x v="2"/>
          </reference>
          <reference field="6" count="6">
            <x v="0"/>
            <x v="2"/>
            <x v="5"/>
            <x v="6"/>
            <x v="8"/>
            <x v="9"/>
          </reference>
        </references>
      </pivotArea>
    </format>
    <format dxfId="1365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  <format dxfId="1324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  <format dxfId="1282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  <format dxfId="1239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  <format dxfId="1195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  <format dxfId="1150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  <format dxfId="1104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5" x14ac:dyDescent="0.25"/>
  <cols>
    <col min="1" max="1" width="27.28515625" customWidth="1"/>
    <col min="2" max="2" width="35.28515625" customWidth="1"/>
    <col min="3" max="3" width="25.7109375" customWidth="1"/>
    <col min="4" max="4" width="33" customWidth="1"/>
    <col min="5" max="5" width="33.140625" bestFit="1" customWidth="1"/>
    <col min="6" max="6" width="32.28515625" bestFit="1" customWidth="1"/>
    <col min="7" max="7" width="32.42578125" bestFit="1" customWidth="1"/>
    <col min="8" max="8" width="44.85546875" bestFit="1" customWidth="1"/>
    <col min="9" max="9" width="44.140625" bestFit="1" customWidth="1"/>
    <col min="10" max="10" width="44.42578125" bestFit="1" customWidth="1"/>
    <col min="11" max="11" width="43.7109375" bestFit="1" customWidth="1"/>
    <col min="12" max="12" width="57.140625" bestFit="1" customWidth="1"/>
    <col min="13" max="13" width="56.42578125" bestFit="1" customWidth="1"/>
    <col min="14" max="14" width="44" bestFit="1" customWidth="1"/>
    <col min="15" max="15" width="43.28515625" bestFit="1" customWidth="1"/>
  </cols>
  <sheetData>
    <row r="1" spans="1:15" x14ac:dyDescent="0.25">
      <c r="A1" s="19" t="s">
        <v>422</v>
      </c>
      <c r="B1" s="20" t="s">
        <v>423</v>
      </c>
    </row>
    <row r="2" spans="1:15" x14ac:dyDescent="0.25">
      <c r="A2" s="19" t="s">
        <v>490</v>
      </c>
      <c r="B2" s="21">
        <v>43403</v>
      </c>
    </row>
    <row r="3" spans="1:15" x14ac:dyDescent="0.25">
      <c r="A3" s="19" t="s">
        <v>420</v>
      </c>
      <c r="B3" s="21">
        <v>43405</v>
      </c>
    </row>
    <row r="4" spans="1:15" x14ac:dyDescent="0.25">
      <c r="A4" s="19" t="s">
        <v>617</v>
      </c>
      <c r="B4" s="20" t="s">
        <v>589</v>
      </c>
    </row>
    <row r="5" spans="1:15" x14ac:dyDescent="0.25">
      <c r="A5" s="19" t="s">
        <v>588</v>
      </c>
      <c r="B5" s="20" t="s">
        <v>593</v>
      </c>
    </row>
    <row r="7" spans="1:15" x14ac:dyDescent="0.25">
      <c r="A7" s="13" t="s">
        <v>595</v>
      </c>
      <c r="B7" s="14" t="s">
        <v>606</v>
      </c>
      <c r="C7" s="14" t="s">
        <v>607</v>
      </c>
      <c r="D7" s="1" t="s">
        <v>596</v>
      </c>
      <c r="E7" s="14" t="s">
        <v>618</v>
      </c>
      <c r="F7" s="1" t="s">
        <v>597</v>
      </c>
      <c r="G7" s="14" t="s">
        <v>619</v>
      </c>
      <c r="H7" s="14" t="s">
        <v>598</v>
      </c>
      <c r="I7" s="14" t="s">
        <v>599</v>
      </c>
      <c r="J7" s="14" t="s">
        <v>602</v>
      </c>
      <c r="K7" s="14" t="s">
        <v>603</v>
      </c>
      <c r="L7" s="14" t="s">
        <v>600</v>
      </c>
      <c r="M7" s="14" t="s">
        <v>601</v>
      </c>
      <c r="N7" s="14" t="s">
        <v>604</v>
      </c>
      <c r="O7" s="14" t="s">
        <v>605</v>
      </c>
    </row>
    <row r="8" spans="1:15" x14ac:dyDescent="0.25">
      <c r="A8" s="15" t="s">
        <v>496</v>
      </c>
      <c r="B8" s="17">
        <v>12424.519999999999</v>
      </c>
      <c r="C8" s="7">
        <v>21</v>
      </c>
      <c r="D8" s="3">
        <v>0.61959337146618654</v>
      </c>
      <c r="E8" s="3">
        <v>0.61959337146618654</v>
      </c>
      <c r="F8" s="3">
        <v>0.72330857601819354</v>
      </c>
      <c r="G8" s="3">
        <v>0.72330857601819354</v>
      </c>
      <c r="H8" s="3">
        <v>4.6138711556295724E-2</v>
      </c>
      <c r="I8" s="3">
        <v>5.3299667330927336E-2</v>
      </c>
      <c r="J8" s="8">
        <v>2.8737991229414268</v>
      </c>
      <c r="K8" s="8">
        <v>3.0836095451715031</v>
      </c>
      <c r="L8" s="3">
        <v>2.7223025872514878E-2</v>
      </c>
      <c r="M8" s="3">
        <v>3.4165423074430282E-2</v>
      </c>
      <c r="N8" s="8">
        <v>11.481404326436349</v>
      </c>
      <c r="O8" s="8">
        <v>13.63563674356776</v>
      </c>
    </row>
    <row r="9" spans="1:15" x14ac:dyDescent="0.25">
      <c r="A9" s="16" t="s">
        <v>508</v>
      </c>
      <c r="B9" s="17">
        <v>521.14499999999998</v>
      </c>
      <c r="C9" s="7">
        <v>1</v>
      </c>
      <c r="D9" s="3">
        <v>2.5988769592124747E-2</v>
      </c>
      <c r="E9" s="3">
        <v>2.5988769592124747E-2</v>
      </c>
      <c r="F9" s="3">
        <v>0</v>
      </c>
      <c r="G9" s="3">
        <v>0</v>
      </c>
      <c r="H9" s="3">
        <v>2.775600592438923E-3</v>
      </c>
      <c r="I9" s="3">
        <v>0</v>
      </c>
      <c r="J9" s="8">
        <v>0.20401184129817929</v>
      </c>
      <c r="K9" s="8">
        <v>0</v>
      </c>
      <c r="L9" s="3">
        <v>6.003405775780817E-4</v>
      </c>
      <c r="M9" s="3">
        <v>0</v>
      </c>
      <c r="N9" s="8">
        <v>0.47126735339879416</v>
      </c>
      <c r="O9" s="8">
        <v>0</v>
      </c>
    </row>
    <row r="10" spans="1:15" x14ac:dyDescent="0.25">
      <c r="A10" s="18" t="s">
        <v>5</v>
      </c>
      <c r="B10" s="17">
        <v>521.14499999999998</v>
      </c>
      <c r="C10" s="7">
        <v>1</v>
      </c>
      <c r="D10" s="3">
        <v>2.5988769592124747E-2</v>
      </c>
      <c r="E10" s="3">
        <v>2.5988769592124747E-2</v>
      </c>
      <c r="F10" s="3">
        <v>0</v>
      </c>
      <c r="G10" s="3">
        <v>0</v>
      </c>
      <c r="H10" s="3">
        <v>2.775600592438923E-3</v>
      </c>
      <c r="I10" s="3">
        <v>0</v>
      </c>
      <c r="J10" s="3">
        <v>0.20401184129817929</v>
      </c>
      <c r="K10" s="3">
        <v>0</v>
      </c>
      <c r="L10" s="3">
        <v>6.003405775780817E-4</v>
      </c>
      <c r="M10" s="3">
        <v>0</v>
      </c>
      <c r="N10" s="3">
        <v>0.47126735339879416</v>
      </c>
      <c r="O10" s="3">
        <v>0</v>
      </c>
    </row>
    <row r="11" spans="1:15" x14ac:dyDescent="0.25">
      <c r="A11" s="16" t="s">
        <v>497</v>
      </c>
      <c r="B11" s="17">
        <v>10948.623</v>
      </c>
      <c r="C11" s="7">
        <v>17</v>
      </c>
      <c r="D11" s="3">
        <v>0.54599245986824718</v>
      </c>
      <c r="E11" s="3">
        <v>0.54599245986824718</v>
      </c>
      <c r="F11" s="3">
        <v>0.69609065230179046</v>
      </c>
      <c r="G11" s="3">
        <v>0.69609065230179046</v>
      </c>
      <c r="H11" s="3">
        <v>3.7991404280966222E-2</v>
      </c>
      <c r="I11" s="3">
        <v>5.0945316929458473E-2</v>
      </c>
      <c r="J11" s="8">
        <v>2.286512892159537</v>
      </c>
      <c r="K11" s="8">
        <v>2.9611288884476892</v>
      </c>
      <c r="L11" s="3">
        <v>2.5612006189379935E-2</v>
      </c>
      <c r="M11" s="3">
        <v>3.3302614892620305E-2</v>
      </c>
      <c r="N11" s="8">
        <v>10.196653227305061</v>
      </c>
      <c r="O11" s="8">
        <v>13.275176170829576</v>
      </c>
    </row>
    <row r="12" spans="1:15" x14ac:dyDescent="0.25">
      <c r="A12" s="18" t="s">
        <v>31</v>
      </c>
      <c r="B12" s="17">
        <v>856.70800000000008</v>
      </c>
      <c r="C12" s="7">
        <v>2</v>
      </c>
      <c r="D12" s="3">
        <v>4.2722825355189079E-2</v>
      </c>
      <c r="E12" s="3">
        <v>4.2722825355189079E-2</v>
      </c>
      <c r="F12" s="3">
        <v>0</v>
      </c>
      <c r="G12" s="3">
        <v>0</v>
      </c>
      <c r="H12" s="3">
        <v>2.1555189276257062E-3</v>
      </c>
      <c r="I12" s="3">
        <v>0</v>
      </c>
      <c r="J12" s="3">
        <v>0.21854249253217772</v>
      </c>
      <c r="K12" s="3">
        <v>0</v>
      </c>
      <c r="L12" s="3">
        <v>2.3175605878510124E-3</v>
      </c>
      <c r="M12" s="3">
        <v>0</v>
      </c>
      <c r="N12" s="3">
        <v>1.2100289361452572</v>
      </c>
      <c r="O12" s="3">
        <v>0</v>
      </c>
    </row>
    <row r="13" spans="1:15" x14ac:dyDescent="0.25">
      <c r="A13" s="18" t="s">
        <v>36</v>
      </c>
      <c r="B13" s="17">
        <v>196.56399999999999</v>
      </c>
      <c r="C13" s="7">
        <v>1</v>
      </c>
      <c r="D13" s="3">
        <v>9.8023707530656701E-3</v>
      </c>
      <c r="E13" s="3">
        <v>9.8023707530656701E-3</v>
      </c>
      <c r="F13" s="3">
        <v>0</v>
      </c>
      <c r="G13" s="3">
        <v>0</v>
      </c>
      <c r="H13" s="3">
        <v>6.8910666394051659E-4</v>
      </c>
      <c r="I13" s="3">
        <v>0</v>
      </c>
      <c r="J13" s="3">
        <v>5.9108295640985985E-2</v>
      </c>
      <c r="K13" s="3">
        <v>0</v>
      </c>
      <c r="L13" s="3">
        <v>3.764110369177217E-4</v>
      </c>
      <c r="M13" s="3">
        <v>0</v>
      </c>
      <c r="N13" s="3">
        <v>0.21592260397652183</v>
      </c>
      <c r="O13" s="3">
        <v>0</v>
      </c>
    </row>
    <row r="14" spans="1:15" x14ac:dyDescent="0.25">
      <c r="A14" s="18" t="s">
        <v>5</v>
      </c>
      <c r="B14" s="17">
        <v>9895.3509999999987</v>
      </c>
      <c r="C14" s="7">
        <v>14</v>
      </c>
      <c r="D14" s="3">
        <v>0.49346726375999245</v>
      </c>
      <c r="E14" s="3">
        <v>0.49346726375999245</v>
      </c>
      <c r="F14" s="3">
        <v>0.69609065230179046</v>
      </c>
      <c r="G14" s="3">
        <v>0.69609065230179046</v>
      </c>
      <c r="H14" s="3">
        <v>3.5146778689399999E-2</v>
      </c>
      <c r="I14" s="3">
        <v>5.0945316929458473E-2</v>
      </c>
      <c r="J14" s="3">
        <v>2.0088621039863734</v>
      </c>
      <c r="K14" s="3">
        <v>2.9611288884476892</v>
      </c>
      <c r="L14" s="3">
        <v>2.2918034564611202E-2</v>
      </c>
      <c r="M14" s="3">
        <v>3.3302614892620305E-2</v>
      </c>
      <c r="N14" s="3">
        <v>8.7707016871832817</v>
      </c>
      <c r="O14" s="3">
        <v>13.275176170829576</v>
      </c>
    </row>
    <row r="15" spans="1:15" x14ac:dyDescent="0.25">
      <c r="A15" s="16" t="s">
        <v>498</v>
      </c>
      <c r="B15" s="17">
        <v>954.75199999999995</v>
      </c>
      <c r="C15" s="7">
        <v>3</v>
      </c>
      <c r="D15" s="3">
        <v>4.7612142005814678E-2</v>
      </c>
      <c r="E15" s="3">
        <v>4.7612142005814678E-2</v>
      </c>
      <c r="F15" s="3">
        <v>2.7217923716403081E-2</v>
      </c>
      <c r="G15" s="3">
        <v>2.7217923716403081E-2</v>
      </c>
      <c r="H15" s="3">
        <v>5.371706682890583E-3</v>
      </c>
      <c r="I15" s="3">
        <v>2.3543504014688667E-3</v>
      </c>
      <c r="J15" s="8">
        <v>0.3832743894837104</v>
      </c>
      <c r="K15" s="8">
        <v>0.12248065672381386</v>
      </c>
      <c r="L15" s="3">
        <v>1.0106791055568575E-3</v>
      </c>
      <c r="M15" s="3">
        <v>8.6280818180997762E-4</v>
      </c>
      <c r="N15" s="8">
        <v>0.81348374573249482</v>
      </c>
      <c r="O15" s="8">
        <v>0.36046057273818427</v>
      </c>
    </row>
    <row r="16" spans="1:15" x14ac:dyDescent="0.25">
      <c r="A16" s="18" t="s">
        <v>5</v>
      </c>
      <c r="B16" s="17">
        <v>954.75199999999995</v>
      </c>
      <c r="C16" s="7">
        <v>3</v>
      </c>
      <c r="D16" s="3">
        <v>4.7612142005814678E-2</v>
      </c>
      <c r="E16" s="3">
        <v>4.7612142005814678E-2</v>
      </c>
      <c r="F16" s="3">
        <v>2.7217923716403081E-2</v>
      </c>
      <c r="G16" s="3">
        <v>2.7217923716403081E-2</v>
      </c>
      <c r="H16" s="3">
        <v>5.371706682890583E-3</v>
      </c>
      <c r="I16" s="3">
        <v>2.3543504014688667E-3</v>
      </c>
      <c r="J16" s="3">
        <v>0.3832743894837104</v>
      </c>
      <c r="K16" s="3">
        <v>0.12248065672381386</v>
      </c>
      <c r="L16" s="3">
        <v>1.0106791055568575E-3</v>
      </c>
      <c r="M16" s="3">
        <v>8.6280818180997762E-4</v>
      </c>
      <c r="N16" s="3">
        <v>0.81348374573249482</v>
      </c>
      <c r="O16" s="3">
        <v>0.36046057273818427</v>
      </c>
    </row>
    <row r="17" spans="1:15" x14ac:dyDescent="0.25">
      <c r="A17" s="15" t="s">
        <v>499</v>
      </c>
      <c r="B17" s="17">
        <v>-25285.215221607999</v>
      </c>
      <c r="C17" s="7">
        <v>-41</v>
      </c>
      <c r="D17" s="3">
        <v>0</v>
      </c>
      <c r="E17" s="3">
        <v>-1.2553135140092988</v>
      </c>
      <c r="F17" s="3">
        <v>0</v>
      </c>
      <c r="G17" s="3">
        <v>-1.0324757832130564</v>
      </c>
      <c r="H17" s="3">
        <v>-3.7498352185445422E-2</v>
      </c>
      <c r="I17" s="3">
        <v>-2.3197332365242049E-2</v>
      </c>
      <c r="J17" s="8">
        <v>-2.6794408511118344</v>
      </c>
      <c r="K17" s="8">
        <v>-0.97560554490650209</v>
      </c>
      <c r="L17" s="3">
        <v>-1.3681609014194454E-2</v>
      </c>
      <c r="M17" s="3">
        <v>-1.4451909844664332E-2</v>
      </c>
      <c r="N17" s="8">
        <v>-4.0296886329305464</v>
      </c>
      <c r="O17" s="8">
        <v>-3.4835462624312354</v>
      </c>
    </row>
    <row r="18" spans="1:15" x14ac:dyDescent="0.25">
      <c r="A18" s="16" t="s">
        <v>508</v>
      </c>
      <c r="B18" s="17">
        <v>-1966.9594999999999</v>
      </c>
      <c r="C18" s="7">
        <v>-3</v>
      </c>
      <c r="D18" s="3">
        <v>0</v>
      </c>
      <c r="E18" s="3">
        <v>-9.7651960650463832E-2</v>
      </c>
      <c r="F18" s="3">
        <v>0</v>
      </c>
      <c r="G18" s="3">
        <v>-0.16051976996317027</v>
      </c>
      <c r="H18" s="3">
        <v>-5.0125222975723541E-3</v>
      </c>
      <c r="I18" s="3">
        <v>-8.2395573092648843E-3</v>
      </c>
      <c r="J18" s="8">
        <v>-0.21982611013388831</v>
      </c>
      <c r="K18" s="8">
        <v>-0.36134898260665582</v>
      </c>
      <c r="L18" s="3">
        <v>-2.5356426578852656E-3</v>
      </c>
      <c r="M18" s="3">
        <v>-4.1680758219431744E-3</v>
      </c>
      <c r="N18" s="8">
        <v>-0.56618207874257143</v>
      </c>
      <c r="O18" s="8">
        <v>-0.93068706897074926</v>
      </c>
    </row>
    <row r="19" spans="1:15" x14ac:dyDescent="0.25">
      <c r="A19" s="18" t="s">
        <v>5</v>
      </c>
      <c r="B19" s="17">
        <v>-1966.9594999999999</v>
      </c>
      <c r="C19" s="7">
        <v>-3</v>
      </c>
      <c r="D19" s="3">
        <v>0</v>
      </c>
      <c r="E19" s="3">
        <v>-9.7651960650463832E-2</v>
      </c>
      <c r="F19" s="3">
        <v>0</v>
      </c>
      <c r="G19" s="3">
        <v>-0.16051976996317027</v>
      </c>
      <c r="H19" s="3">
        <v>-5.0125222975723541E-3</v>
      </c>
      <c r="I19" s="3">
        <v>-8.2395573092648843E-3</v>
      </c>
      <c r="J19" s="3">
        <v>-0.21982611013388831</v>
      </c>
      <c r="K19" s="3">
        <v>-0.36134898260665582</v>
      </c>
      <c r="L19" s="3">
        <v>-2.5356426578852656E-3</v>
      </c>
      <c r="M19" s="3">
        <v>-4.1680758219431744E-3</v>
      </c>
      <c r="N19" s="3">
        <v>-0.56618207874257143</v>
      </c>
      <c r="O19" s="3">
        <v>-0.93068706897074926</v>
      </c>
    </row>
    <row r="20" spans="1:15" x14ac:dyDescent="0.25">
      <c r="A20" s="16" t="s">
        <v>502</v>
      </c>
      <c r="B20" s="17">
        <v>-323.85500000000002</v>
      </c>
      <c r="C20" s="7">
        <v>-1</v>
      </c>
      <c r="D20" s="3">
        <v>0</v>
      </c>
      <c r="E20" s="3">
        <v>-1.607815296474379E-2</v>
      </c>
      <c r="F20" s="3">
        <v>0</v>
      </c>
      <c r="G20" s="3">
        <v>-2.6429181740357396E-2</v>
      </c>
      <c r="H20" s="3">
        <v>0</v>
      </c>
      <c r="I20" s="3">
        <v>0</v>
      </c>
      <c r="J20" s="8">
        <v>0</v>
      </c>
      <c r="K20" s="8">
        <v>0</v>
      </c>
      <c r="L20" s="3">
        <v>0</v>
      </c>
      <c r="M20" s="3">
        <v>0</v>
      </c>
      <c r="N20" s="8">
        <v>0</v>
      </c>
      <c r="O20" s="8">
        <v>0</v>
      </c>
    </row>
    <row r="21" spans="1:15" x14ac:dyDescent="0.25">
      <c r="A21" s="18" t="s">
        <v>5</v>
      </c>
      <c r="B21" s="17">
        <v>-323.85500000000002</v>
      </c>
      <c r="C21" s="7">
        <v>-1</v>
      </c>
      <c r="D21" s="3">
        <v>0</v>
      </c>
      <c r="E21" s="3">
        <v>-1.607815296474379E-2</v>
      </c>
      <c r="F21" s="3">
        <v>0</v>
      </c>
      <c r="G21" s="3">
        <v>-2.6429181740357396E-2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</row>
    <row r="22" spans="1:15" x14ac:dyDescent="0.25">
      <c r="A22" s="16" t="s">
        <v>500</v>
      </c>
      <c r="B22" s="17">
        <v>-11270.395930116001</v>
      </c>
      <c r="C22" s="7">
        <v>-20</v>
      </c>
      <c r="D22" s="3">
        <v>0</v>
      </c>
      <c r="E22" s="3">
        <v>-0.55953173407120749</v>
      </c>
      <c r="F22" s="3">
        <v>0</v>
      </c>
      <c r="G22" s="3">
        <v>-0.19637329653353397</v>
      </c>
      <c r="H22" s="3">
        <v>-2.4739703308562067E-2</v>
      </c>
      <c r="I22" s="3">
        <v>-8.3046639193113583E-3</v>
      </c>
      <c r="J22" s="8">
        <v>-2.0697344733571335</v>
      </c>
      <c r="K22" s="8">
        <v>-0.33562268459963479</v>
      </c>
      <c r="L22" s="3">
        <v>-4.6880388622490797E-3</v>
      </c>
      <c r="M22" s="3">
        <v>-1.5971852567553688E-3</v>
      </c>
      <c r="N22" s="8">
        <v>-1.6182457838387652</v>
      </c>
      <c r="O22" s="8">
        <v>-0.27187087715429353</v>
      </c>
    </row>
    <row r="23" spans="1:15" x14ac:dyDescent="0.25">
      <c r="A23" s="18" t="s">
        <v>31</v>
      </c>
      <c r="B23" s="17">
        <v>-4249.3814036240001</v>
      </c>
      <c r="C23" s="7">
        <v>-5</v>
      </c>
      <c r="D23" s="3">
        <v>0</v>
      </c>
      <c r="E23" s="3">
        <v>-0.21096541419154974</v>
      </c>
      <c r="F23" s="3">
        <v>0</v>
      </c>
      <c r="G23" s="3">
        <v>0</v>
      </c>
      <c r="H23" s="3">
        <v>-6.9278722883506522E-3</v>
      </c>
      <c r="I23" s="3">
        <v>0</v>
      </c>
      <c r="J23" s="3">
        <v>-1.0961241634682377</v>
      </c>
      <c r="K23" s="3">
        <v>0</v>
      </c>
      <c r="L23" s="3">
        <v>-1.7992886789294222E-3</v>
      </c>
      <c r="M23" s="3">
        <v>0</v>
      </c>
      <c r="N23" s="3">
        <v>-0.81737177971477271</v>
      </c>
      <c r="O23" s="3">
        <v>0</v>
      </c>
    </row>
    <row r="24" spans="1:15" x14ac:dyDescent="0.25">
      <c r="A24" s="18" t="s">
        <v>36</v>
      </c>
      <c r="B24" s="17">
        <v>-343.69334649199999</v>
      </c>
      <c r="C24" s="7">
        <v>-1</v>
      </c>
      <c r="D24" s="3">
        <v>0</v>
      </c>
      <c r="E24" s="3">
        <v>-1.706305043264135E-2</v>
      </c>
      <c r="F24" s="3">
        <v>0</v>
      </c>
      <c r="G24" s="3">
        <v>0</v>
      </c>
      <c r="H24" s="3">
        <v>-2.8410870599462565E-4</v>
      </c>
      <c r="I24" s="3">
        <v>0</v>
      </c>
      <c r="J24" s="3">
        <v>-2.3241286670317638E-2</v>
      </c>
      <c r="K24" s="3">
        <v>0</v>
      </c>
      <c r="L24" s="3">
        <v>-1.3843134402695423E-4</v>
      </c>
      <c r="M24" s="3">
        <v>0</v>
      </c>
      <c r="N24" s="3">
        <v>-1.8842062073747074E-2</v>
      </c>
      <c r="O24" s="3">
        <v>0</v>
      </c>
    </row>
    <row r="25" spans="1:15" x14ac:dyDescent="0.25">
      <c r="A25" s="18" t="s">
        <v>5</v>
      </c>
      <c r="B25" s="17">
        <v>-6677.3211800000008</v>
      </c>
      <c r="C25" s="7">
        <v>-14</v>
      </c>
      <c r="D25" s="3">
        <v>0</v>
      </c>
      <c r="E25" s="3">
        <v>-0.33150326944701641</v>
      </c>
      <c r="F25" s="3">
        <v>0</v>
      </c>
      <c r="G25" s="3">
        <v>-0.19637329653353397</v>
      </c>
      <c r="H25" s="3">
        <v>-1.7527722314216787E-2</v>
      </c>
      <c r="I25" s="3">
        <v>-8.3046639193113583E-3</v>
      </c>
      <c r="J25" s="3">
        <v>-0.95036902321857797</v>
      </c>
      <c r="K25" s="3">
        <v>-0.33562268459963479</v>
      </c>
      <c r="L25" s="3">
        <v>-2.7503188392927033E-3</v>
      </c>
      <c r="M25" s="3">
        <v>-1.5971852567553688E-3</v>
      </c>
      <c r="N25" s="3">
        <v>-0.7820319420502454</v>
      </c>
      <c r="O25" s="3">
        <v>-0.27187087715429353</v>
      </c>
    </row>
    <row r="26" spans="1:15" x14ac:dyDescent="0.25">
      <c r="A26" s="16" t="s">
        <v>498</v>
      </c>
      <c r="B26" s="17">
        <v>-3022.4659164920004</v>
      </c>
      <c r="C26" s="7">
        <v>-6</v>
      </c>
      <c r="D26" s="3">
        <v>0</v>
      </c>
      <c r="E26" s="3">
        <v>-0.15005378745451792</v>
      </c>
      <c r="F26" s="3">
        <v>0</v>
      </c>
      <c r="G26" s="3">
        <v>-0.13138756570469792</v>
      </c>
      <c r="H26" s="3">
        <v>-5.8640390295828107E-3</v>
      </c>
      <c r="I26" s="3">
        <v>-6.6531111366658069E-3</v>
      </c>
      <c r="J26" s="8">
        <v>-0.28489716403016163</v>
      </c>
      <c r="K26" s="8">
        <v>-0.27863387770021142</v>
      </c>
      <c r="L26" s="3">
        <v>-5.9448419315216092E-3</v>
      </c>
      <c r="M26" s="3">
        <v>-8.686648765965789E-3</v>
      </c>
      <c r="N26" s="8">
        <v>-1.6725682353003559</v>
      </c>
      <c r="O26" s="8">
        <v>-2.2809883163061926</v>
      </c>
    </row>
    <row r="27" spans="1:15" x14ac:dyDescent="0.25">
      <c r="A27" s="18" t="s">
        <v>31</v>
      </c>
      <c r="B27" s="17">
        <v>-569.9930700000001</v>
      </c>
      <c r="C27" s="7">
        <v>-1</v>
      </c>
      <c r="D27" s="3">
        <v>0</v>
      </c>
      <c r="E27" s="3">
        <v>-2.8297959791585479E-2</v>
      </c>
      <c r="F27" s="3">
        <v>0</v>
      </c>
      <c r="G27" s="3">
        <v>0</v>
      </c>
      <c r="H27" s="3">
        <v>-5.6090687243092786E-4</v>
      </c>
      <c r="I27" s="3">
        <v>0</v>
      </c>
      <c r="J27" s="3">
        <v>-5.6666544626393346E-2</v>
      </c>
      <c r="K27" s="3">
        <v>0</v>
      </c>
      <c r="L27" s="3">
        <v>-2.8643373480085601E-4</v>
      </c>
      <c r="M27" s="3">
        <v>0</v>
      </c>
      <c r="N27" s="3">
        <v>-0.23238897256181859</v>
      </c>
      <c r="O27" s="3">
        <v>0</v>
      </c>
    </row>
    <row r="28" spans="1:15" x14ac:dyDescent="0.25">
      <c r="A28" s="18" t="s">
        <v>36</v>
      </c>
      <c r="B28" s="17">
        <v>-343.69334649199999</v>
      </c>
      <c r="C28" s="7">
        <v>-1</v>
      </c>
      <c r="D28" s="3">
        <v>0</v>
      </c>
      <c r="E28" s="3">
        <v>-1.706305043264135E-2</v>
      </c>
      <c r="F28" s="3">
        <v>0</v>
      </c>
      <c r="G28" s="3">
        <v>0</v>
      </c>
      <c r="H28" s="3">
        <v>-2.8410870599462565E-4</v>
      </c>
      <c r="I28" s="3">
        <v>0</v>
      </c>
      <c r="J28" s="3">
        <v>-2.3241286670317638E-2</v>
      </c>
      <c r="K28" s="3">
        <v>0</v>
      </c>
      <c r="L28" s="3">
        <v>-1.3843134402695423E-4</v>
      </c>
      <c r="M28" s="3">
        <v>0</v>
      </c>
      <c r="N28" s="3">
        <v>-1.8842062073747074E-2</v>
      </c>
      <c r="O28" s="3">
        <v>0</v>
      </c>
    </row>
    <row r="29" spans="1:15" x14ac:dyDescent="0.25">
      <c r="A29" s="18" t="s">
        <v>5</v>
      </c>
      <c r="B29" s="17">
        <v>-2108.7795000000001</v>
      </c>
      <c r="C29" s="7">
        <v>-4</v>
      </c>
      <c r="D29" s="3">
        <v>0</v>
      </c>
      <c r="E29" s="3">
        <v>-0.10469277723029111</v>
      </c>
      <c r="F29" s="3">
        <v>0</v>
      </c>
      <c r="G29" s="3">
        <v>-0.13138756570469792</v>
      </c>
      <c r="H29" s="3">
        <v>-5.0190234511572574E-3</v>
      </c>
      <c r="I29" s="3">
        <v>-6.6531111366658069E-3</v>
      </c>
      <c r="J29" s="3">
        <v>-0.20498933273345066</v>
      </c>
      <c r="K29" s="3">
        <v>-0.27863387770021142</v>
      </c>
      <c r="L29" s="3">
        <v>-5.5199768526937986E-3</v>
      </c>
      <c r="M29" s="3">
        <v>-8.686648765965789E-3</v>
      </c>
      <c r="N29" s="3">
        <v>-1.4213372006647902</v>
      </c>
      <c r="O29" s="3">
        <v>-2.2809883163061926</v>
      </c>
    </row>
    <row r="30" spans="1:15" x14ac:dyDescent="0.25">
      <c r="A30" s="16" t="s">
        <v>501</v>
      </c>
      <c r="B30" s="17">
        <v>-8701.5388749999984</v>
      </c>
      <c r="C30" s="7">
        <v>-11</v>
      </c>
      <c r="D30" s="3">
        <v>0</v>
      </c>
      <c r="E30" s="3">
        <v>-0.43199787886836577</v>
      </c>
      <c r="F30" s="3">
        <v>0</v>
      </c>
      <c r="G30" s="3">
        <v>-0.51776596927129703</v>
      </c>
      <c r="H30" s="3">
        <v>-1.8820875497281926E-3</v>
      </c>
      <c r="I30" s="3">
        <v>0</v>
      </c>
      <c r="J30" s="8">
        <v>-0.10498310359065086</v>
      </c>
      <c r="K30" s="8">
        <v>0</v>
      </c>
      <c r="L30" s="3">
        <v>-5.1308556253849987E-4</v>
      </c>
      <c r="M30" s="3">
        <v>0</v>
      </c>
      <c r="N30" s="8">
        <v>-0.17269253504885373</v>
      </c>
      <c r="O30" s="8">
        <v>0</v>
      </c>
    </row>
    <row r="31" spans="1:15" x14ac:dyDescent="0.25">
      <c r="A31" s="18" t="s">
        <v>31</v>
      </c>
      <c r="B31" s="17">
        <v>-1748.061195</v>
      </c>
      <c r="C31" s="7">
        <v>-3</v>
      </c>
      <c r="D31" s="3">
        <v>0</v>
      </c>
      <c r="E31" s="3">
        <v>-8.6784503203417629E-2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</row>
    <row r="32" spans="1:15" x14ac:dyDescent="0.25">
      <c r="A32" s="18" t="s">
        <v>5</v>
      </c>
      <c r="B32" s="17">
        <v>-6953.4776799999991</v>
      </c>
      <c r="C32" s="7">
        <v>-8</v>
      </c>
      <c r="D32" s="3">
        <v>0</v>
      </c>
      <c r="E32" s="3">
        <v>-0.34521337566494814</v>
      </c>
      <c r="F32" s="3">
        <v>0</v>
      </c>
      <c r="G32" s="3">
        <v>-0.51776596927129703</v>
      </c>
      <c r="H32" s="3">
        <v>-1.8820875497281926E-3</v>
      </c>
      <c r="I32" s="3">
        <v>0</v>
      </c>
      <c r="J32" s="3">
        <v>-0.10498310359065086</v>
      </c>
      <c r="K32" s="3">
        <v>0</v>
      </c>
      <c r="L32" s="3">
        <v>-5.1308556253849987E-4</v>
      </c>
      <c r="M32" s="3">
        <v>0</v>
      </c>
      <c r="N32" s="3">
        <v>-0.17269253504885373</v>
      </c>
      <c r="O32" s="3">
        <v>0</v>
      </c>
    </row>
    <row r="33" spans="1:15" x14ac:dyDescent="0.25">
      <c r="A33" s="15" t="s">
        <v>594</v>
      </c>
      <c r="B33" s="17">
        <v>-12860.695221607999</v>
      </c>
      <c r="C33" s="7">
        <v>-20</v>
      </c>
      <c r="D33" s="3">
        <v>0.61959337146618654</v>
      </c>
      <c r="E33" s="3">
        <v>-0.63572014254311227</v>
      </c>
      <c r="F33" s="3">
        <v>0.72330857601819354</v>
      </c>
      <c r="G33" s="3">
        <v>-0.30916720719486301</v>
      </c>
      <c r="H33" s="3">
        <v>8.6403593708502969E-3</v>
      </c>
      <c r="I33" s="3">
        <v>3.0102334965685283E-2</v>
      </c>
      <c r="J33" s="9">
        <v>0.194358271829593</v>
      </c>
      <c r="K33" s="9">
        <v>2.1080040002650016</v>
      </c>
      <c r="L33" s="3">
        <v>1.3541416858320426E-2</v>
      </c>
      <c r="M33" s="3">
        <v>1.9713513229765951E-2</v>
      </c>
      <c r="N33" s="9">
        <v>7.4517156935058058</v>
      </c>
      <c r="O33" s="9">
        <v>10.152090481136524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34"/>
  <sheetViews>
    <sheetView workbookViewId="0">
      <pane xSplit="7" ySplit="1" topLeftCell="H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1" width="10.5703125" bestFit="1" customWidth="1"/>
    <col min="2" max="2" width="20.5703125" bestFit="1" customWidth="1"/>
    <col min="3" max="3" width="16.85546875" bestFit="1" customWidth="1"/>
    <col min="4" max="4" width="18.85546875" bestFit="1" customWidth="1"/>
    <col min="5" max="5" width="23.28515625" bestFit="1" customWidth="1"/>
    <col min="6" max="6" width="14.5703125" bestFit="1" customWidth="1"/>
    <col min="7" max="7" width="23" bestFit="1" customWidth="1"/>
    <col min="8" max="8" width="42" bestFit="1" customWidth="1"/>
    <col min="9" max="9" width="44" bestFit="1" customWidth="1"/>
    <col min="10" max="10" width="24.140625" bestFit="1" customWidth="1"/>
    <col min="11" max="11" width="31.5703125" bestFit="1" customWidth="1"/>
    <col min="12" max="12" width="14.85546875" bestFit="1" customWidth="1"/>
    <col min="13" max="13" width="10.85546875" bestFit="1" customWidth="1"/>
    <col min="14" max="14" width="23.5703125" bestFit="1" customWidth="1"/>
    <col min="15" max="15" width="12.42578125" bestFit="1" customWidth="1"/>
    <col min="16" max="16" width="13.28515625" bestFit="1" customWidth="1"/>
    <col min="17" max="17" width="21" bestFit="1" customWidth="1"/>
    <col min="18" max="18" width="20.7109375" style="10" bestFit="1" customWidth="1"/>
    <col min="19" max="19" width="23.42578125" bestFit="1" customWidth="1"/>
    <col min="20" max="20" width="18.5703125" bestFit="1" customWidth="1"/>
    <col min="21" max="21" width="41.42578125" bestFit="1" customWidth="1"/>
    <col min="22" max="22" width="40.7109375" bestFit="1" customWidth="1"/>
    <col min="23" max="23" width="43.42578125" bestFit="1" customWidth="1"/>
    <col min="24" max="24" width="42.7109375" bestFit="1" customWidth="1"/>
    <col min="25" max="25" width="33" bestFit="1" customWidth="1"/>
    <col min="26" max="26" width="30.5703125" bestFit="1" customWidth="1"/>
    <col min="27" max="27" width="20.7109375" bestFit="1" customWidth="1"/>
    <col min="28" max="28" width="25.5703125" bestFit="1" customWidth="1"/>
    <col min="29" max="29" width="28.140625" bestFit="1" customWidth="1"/>
    <col min="30" max="30" width="28.85546875" bestFit="1" customWidth="1"/>
    <col min="31" max="31" width="30.85546875" bestFit="1" customWidth="1"/>
    <col min="32" max="32" width="31" bestFit="1" customWidth="1"/>
    <col min="33" max="33" width="28.140625" bestFit="1" customWidth="1"/>
    <col min="34" max="34" width="30.140625" bestFit="1" customWidth="1"/>
    <col min="35" max="35" width="30.28515625" bestFit="1" customWidth="1"/>
    <col min="36" max="36" width="13.42578125" bestFit="1" customWidth="1"/>
    <col min="37" max="37" width="31.85546875" bestFit="1" customWidth="1"/>
    <col min="38" max="38" width="17.140625" bestFit="1" customWidth="1"/>
    <col min="39" max="39" width="11.140625" bestFit="1" customWidth="1"/>
    <col min="40" max="40" width="19.7109375" bestFit="1" customWidth="1"/>
    <col min="41" max="41" width="22.42578125" bestFit="1" customWidth="1"/>
    <col min="42" max="42" width="27.7109375" bestFit="1" customWidth="1"/>
    <col min="43" max="43" width="19.5703125" bestFit="1" customWidth="1"/>
    <col min="44" max="44" width="27.42578125" bestFit="1" customWidth="1"/>
    <col min="45" max="45" width="42.140625" bestFit="1" customWidth="1"/>
    <col min="46" max="46" width="25.28515625" bestFit="1" customWidth="1"/>
    <col min="47" max="47" width="21.85546875" style="10" bestFit="1" customWidth="1"/>
    <col min="48" max="48" width="53" style="10" bestFit="1" customWidth="1"/>
    <col min="49" max="49" width="55" style="10" bestFit="1" customWidth="1"/>
    <col min="50" max="50" width="55.140625" style="10" bestFit="1" customWidth="1"/>
    <col min="51" max="51" width="52.28515625" style="10" bestFit="1" customWidth="1"/>
    <col min="52" max="52" width="54.140625" style="10" bestFit="1" customWidth="1"/>
    <col min="53" max="53" width="54.28515625" style="10" bestFit="1" customWidth="1"/>
    <col min="54" max="54" width="20" style="10" bestFit="1" customWidth="1"/>
    <col min="55" max="55" width="51.28515625" style="10" bestFit="1" customWidth="1"/>
    <col min="56" max="56" width="53.140625" style="10" bestFit="1" customWidth="1"/>
    <col min="57" max="57" width="53.28515625" style="10" bestFit="1" customWidth="1"/>
    <col min="58" max="58" width="50.42578125" style="10" bestFit="1" customWidth="1"/>
    <col min="59" max="59" width="52.42578125" style="10" bestFit="1" customWidth="1"/>
    <col min="60" max="60" width="52.5703125" style="10" bestFit="1" customWidth="1"/>
    <col min="61" max="61" width="9.28515625" style="11" bestFit="1" customWidth="1"/>
    <col min="62" max="62" width="40.28515625" style="11" bestFit="1" customWidth="1"/>
    <col min="63" max="63" width="42.140625" style="11" bestFit="1" customWidth="1"/>
    <col min="64" max="64" width="42.28515625" style="11" bestFit="1" customWidth="1"/>
    <col min="65" max="65" width="39.5703125" style="11" bestFit="1" customWidth="1"/>
    <col min="66" max="66" width="41.42578125" style="11" bestFit="1" customWidth="1"/>
    <col min="67" max="67" width="41.5703125" style="11" bestFit="1" customWidth="1"/>
    <col min="68" max="68" width="8.85546875" style="11" bestFit="1" customWidth="1"/>
    <col min="69" max="69" width="39.85546875" style="11" bestFit="1" customWidth="1"/>
    <col min="70" max="70" width="41.7109375" style="11" bestFit="1" customWidth="1"/>
    <col min="71" max="71" width="41.85546875" style="11" bestFit="1" customWidth="1"/>
    <col min="72" max="72" width="39.140625" style="11" bestFit="1" customWidth="1"/>
    <col min="73" max="73" width="41" style="11" bestFit="1" customWidth="1"/>
    <col min="74" max="74" width="41.140625" style="11" bestFit="1" customWidth="1"/>
    <col min="75" max="75" width="9.7109375" style="10" bestFit="1" customWidth="1"/>
    <col min="76" max="76" width="40.7109375" style="10" bestFit="1" customWidth="1"/>
    <col min="77" max="77" width="42.7109375" style="10" bestFit="1" customWidth="1"/>
    <col min="78" max="78" width="42.85546875" style="10" bestFit="1" customWidth="1"/>
    <col min="79" max="79" width="40" style="10" bestFit="1" customWidth="1"/>
    <col min="80" max="80" width="41.85546875" style="10" bestFit="1" customWidth="1"/>
    <col min="81" max="81" width="42" style="10" bestFit="1" customWidth="1"/>
    <col min="82" max="82" width="23" style="10" bestFit="1" customWidth="1"/>
    <col min="83" max="83" width="54.140625" style="10" bestFit="1" customWidth="1"/>
    <col min="84" max="84" width="56.140625" style="10" bestFit="1" customWidth="1"/>
    <col min="85" max="85" width="56.28515625" style="10" bestFit="1" customWidth="1"/>
    <col min="86" max="86" width="53.42578125" style="10" bestFit="1" customWidth="1"/>
    <col min="87" max="87" width="55.42578125" style="10" bestFit="1" customWidth="1"/>
    <col min="88" max="88" width="55.5703125" style="10" bestFit="1" customWidth="1"/>
    <col min="89" max="89" width="10" style="10" bestFit="1" customWidth="1"/>
    <col min="90" max="90" width="41" style="10" bestFit="1" customWidth="1"/>
    <col min="91" max="91" width="43" style="10" bestFit="1" customWidth="1"/>
    <col min="92" max="92" width="43.140625" style="10" bestFit="1" customWidth="1"/>
    <col min="93" max="93" width="40.28515625" style="10" bestFit="1" customWidth="1"/>
    <col min="94" max="94" width="42.140625" style="10" bestFit="1" customWidth="1"/>
    <col min="95" max="95" width="42.28515625" bestFit="1" customWidth="1"/>
  </cols>
  <sheetData>
    <row r="1" spans="1:95" x14ac:dyDescent="0.25">
      <c r="A1" s="5" t="s">
        <v>422</v>
      </c>
      <c r="B1" s="5" t="s">
        <v>588</v>
      </c>
      <c r="C1" s="5" t="s">
        <v>490</v>
      </c>
      <c r="D1" s="5" t="s">
        <v>420</v>
      </c>
      <c r="E1" s="5" t="s">
        <v>617</v>
      </c>
      <c r="F1" s="5" t="s">
        <v>419</v>
      </c>
      <c r="G1" s="5" t="s">
        <v>489</v>
      </c>
      <c r="H1" s="5" t="s">
        <v>492</v>
      </c>
      <c r="I1" s="5" t="s">
        <v>493</v>
      </c>
      <c r="J1" s="5" t="s">
        <v>494</v>
      </c>
      <c r="K1" s="5" t="s">
        <v>495</v>
      </c>
      <c r="L1" s="5" t="s">
        <v>427</v>
      </c>
      <c r="M1" s="5" t="s">
        <v>0</v>
      </c>
      <c r="N1" s="5" t="s">
        <v>428</v>
      </c>
      <c r="O1" s="5" t="s">
        <v>424</v>
      </c>
      <c r="P1" s="5" t="s">
        <v>1</v>
      </c>
      <c r="Q1" s="5" t="s">
        <v>509</v>
      </c>
      <c r="R1" s="5" t="s">
        <v>585</v>
      </c>
      <c r="S1" s="5" t="s">
        <v>586</v>
      </c>
      <c r="T1" s="5" t="s">
        <v>612</v>
      </c>
      <c r="U1" s="5" t="s">
        <v>613</v>
      </c>
      <c r="V1" s="5" t="s">
        <v>614</v>
      </c>
      <c r="W1" s="5" t="s">
        <v>615</v>
      </c>
      <c r="X1" s="5" t="s">
        <v>616</v>
      </c>
      <c r="Y1" s="5" t="s">
        <v>592</v>
      </c>
      <c r="Z1" s="5" t="s">
        <v>577</v>
      </c>
      <c r="AA1" s="5" t="s">
        <v>426</v>
      </c>
      <c r="AB1" s="5" t="s">
        <v>510</v>
      </c>
      <c r="AC1" s="5" t="s">
        <v>578</v>
      </c>
      <c r="AD1" s="5" t="s">
        <v>608</v>
      </c>
      <c r="AE1" s="5" t="s">
        <v>590</v>
      </c>
      <c r="AF1" s="5" t="s">
        <v>609</v>
      </c>
      <c r="AG1" s="5" t="s">
        <v>610</v>
      </c>
      <c r="AH1" s="5" t="s">
        <v>591</v>
      </c>
      <c r="AI1" s="5" t="s">
        <v>611</v>
      </c>
      <c r="AJ1" s="5" t="s">
        <v>425</v>
      </c>
      <c r="AK1" s="5" t="s">
        <v>486</v>
      </c>
      <c r="AL1" s="5" t="s">
        <v>434</v>
      </c>
      <c r="AM1" s="5" t="s">
        <v>2</v>
      </c>
      <c r="AN1" s="5" t="s">
        <v>485</v>
      </c>
      <c r="AO1" s="5" t="s">
        <v>484</v>
      </c>
      <c r="AP1" s="5" t="s">
        <v>421</v>
      </c>
      <c r="AQ1" s="5" t="s">
        <v>574</v>
      </c>
      <c r="AR1" s="5" t="s">
        <v>575</v>
      </c>
      <c r="AS1" s="5" t="s">
        <v>576</v>
      </c>
      <c r="AT1" s="5" t="s">
        <v>488</v>
      </c>
      <c r="AU1" s="5" t="s">
        <v>579</v>
      </c>
      <c r="AV1" s="5" t="str">
        <f>"Current HW00 "&amp;AU1&amp;" Contribution Effect"</f>
        <v>Current HW00 Effective Duration Contribution Effect</v>
      </c>
      <c r="AW1" s="5" t="str">
        <f>"Projected HW00 "&amp;AU1&amp;" Contribution Effect"</f>
        <v>Projected HW00 Effective Duration Contribution Effect</v>
      </c>
      <c r="AX1" s="5" t="str">
        <f>"Change in HW00 "&amp;AU1&amp;" Contribution Effect"</f>
        <v>Change in HW00 Effective Duration Contribution Effect</v>
      </c>
      <c r="AY1" s="5" t="str">
        <f>"Current H0A0 "&amp;AU1&amp;" Contribution Effect"</f>
        <v>Current H0A0 Effective Duration Contribution Effect</v>
      </c>
      <c r="AZ1" s="5" t="str">
        <f>"Projected H0A0 "&amp;AU1&amp;" Contribution Effect"</f>
        <v>Projected H0A0 Effective Duration Contribution Effect</v>
      </c>
      <c r="BA1" s="5" t="str">
        <f>"Change in H0A0 "&amp;AU1&amp;" Contribution Effect"</f>
        <v>Change in H0A0 Effective Duration Contribution Effect</v>
      </c>
      <c r="BB1" s="5" t="s">
        <v>580</v>
      </c>
      <c r="BC1" s="5" t="str">
        <f>"Current HW00 "&amp;BB1&amp;" Contribution Effect"</f>
        <v>Current HW00 Spread Duration Contribution Effect</v>
      </c>
      <c r="BD1" s="5" t="str">
        <f>"Projected HW00 "&amp;BB1&amp;" Contribution Effect"</f>
        <v>Projected HW00 Spread Duration Contribution Effect</v>
      </c>
      <c r="BE1" s="5" t="str">
        <f>"Change in HW00 "&amp;BB1&amp;" Contribution Effect"</f>
        <v>Change in HW00 Spread Duration Contribution Effect</v>
      </c>
      <c r="BF1" s="5" t="str">
        <f>"Current H0A0 "&amp;BB1&amp;" Contribution Effect"</f>
        <v>Current H0A0 Spread Duration Contribution Effect</v>
      </c>
      <c r="BG1" s="5" t="str">
        <f>"Projected H0A0 "&amp;BB1&amp;" Contribution Effect"</f>
        <v>Projected H0A0 Spread Duration Contribution Effect</v>
      </c>
      <c r="BH1" s="5" t="str">
        <f>"Change in H0A0 "&amp;BB1&amp;" Contribution Effect"</f>
        <v>Change in H0A0 Spread Duration Contribution Effect</v>
      </c>
      <c r="BI1" s="5" t="s">
        <v>581</v>
      </c>
      <c r="BJ1" s="5" t="str">
        <f>"Current HW00 "&amp;BI1&amp;" Contribution Effect"</f>
        <v>Current HW00 OAS Contribution Effect</v>
      </c>
      <c r="BK1" s="5" t="str">
        <f>"Projected HW00 "&amp;BI1&amp;" Contribution Effect"</f>
        <v>Projected HW00 OAS Contribution Effect</v>
      </c>
      <c r="BL1" s="5" t="str">
        <f>"Change in HW00 "&amp;BI1&amp;" Contribution Effect"</f>
        <v>Change in HW00 OAS Contribution Effect</v>
      </c>
      <c r="BM1" s="5" t="str">
        <f>"Current H0A0 "&amp;BI1&amp;" Contribution Effect"</f>
        <v>Current H0A0 OAS Contribution Effect</v>
      </c>
      <c r="BN1" s="5" t="str">
        <f>"Projected H0A0 "&amp;BI1&amp;" Contribution Effect"</f>
        <v>Projected H0A0 OAS Contribution Effect</v>
      </c>
      <c r="BO1" s="5" t="str">
        <f>"Change in H0A0 "&amp;BI1&amp;" Contribution Effect"</f>
        <v>Change in H0A0 OAS Contribution Effect</v>
      </c>
      <c r="BP1" s="5" t="s">
        <v>587</v>
      </c>
      <c r="BQ1" s="5" t="str">
        <f>"Current HW00 "&amp;BP1&amp;" Contribution Effect"</f>
        <v>Current HW00 DTS Contribution Effect</v>
      </c>
      <c r="BR1" s="5" t="str">
        <f>"Projected HW00 "&amp;BP1&amp;" Contribution Effect"</f>
        <v>Projected HW00 DTS Contribution Effect</v>
      </c>
      <c r="BS1" s="5" t="str">
        <f>"Change in HW00 "&amp;BP1&amp;" Contribution Effect"</f>
        <v>Change in HW00 DTS Contribution Effect</v>
      </c>
      <c r="BT1" s="5" t="str">
        <f>"Current H0A0 "&amp;BP1&amp;" Contribution Effect"</f>
        <v>Current H0A0 DTS Contribution Effect</v>
      </c>
      <c r="BU1" s="5" t="str">
        <f>"Projected H0A0 "&amp;BP1&amp;" Contribution Effect"</f>
        <v>Projected H0A0 DTS Contribution Effect</v>
      </c>
      <c r="BV1" s="5" t="str">
        <f>"Change in H0A0 "&amp;BP1&amp;" Contribution Effect"</f>
        <v>Change in H0A0 DTS Contribution Effect</v>
      </c>
      <c r="BW1" s="5" t="s">
        <v>584</v>
      </c>
      <c r="BX1" s="5" t="str">
        <f>"Current HW00 "&amp;BW1&amp;" Contribution Effect"</f>
        <v>Current HW00 YTW Contribution Effect</v>
      </c>
      <c r="BY1" s="5" t="str">
        <f>"Projected HW00 "&amp;BW1&amp;" Contribution Effect"</f>
        <v>Projected HW00 YTW Contribution Effect</v>
      </c>
      <c r="BZ1" s="5" t="str">
        <f>"Change in HW00 "&amp;BW1&amp;" Contribution Effect"</f>
        <v>Change in HW00 YTW Contribution Effect</v>
      </c>
      <c r="CA1" s="5" t="str">
        <f>"Current H0A0 "&amp;BW1&amp;" Contribution Effect"</f>
        <v>Current H0A0 YTW Contribution Effect</v>
      </c>
      <c r="CB1" s="5" t="str">
        <f>"Projected H0A0 "&amp;BW1&amp;" Contribution Effect"</f>
        <v>Projected H0A0 YTW Contribution Effect</v>
      </c>
      <c r="CC1" s="5" t="str">
        <f>"Change in H0A0 "&amp;BW1&amp;" Contribution Effect"</f>
        <v>Change in H0A0 YTW Contribution Effect</v>
      </c>
      <c r="CD1" s="5" t="s">
        <v>583</v>
      </c>
      <c r="CE1" s="5" t="str">
        <f>"Current HW00 "&amp;CD1&amp;" Contribution Effect"</f>
        <v>Current HW00 Effective Convexity Contribution Effect</v>
      </c>
      <c r="CF1" s="5" t="str">
        <f>"Projected HW00 "&amp;CD1&amp;" Contribution Effect"</f>
        <v>Projected HW00 Effective Convexity Contribution Effect</v>
      </c>
      <c r="CG1" s="5" t="str">
        <f>"Change in HW00 "&amp;CD1&amp;" Contribution Effect"</f>
        <v>Change in HW00 Effective Convexity Contribution Effect</v>
      </c>
      <c r="CH1" s="5" t="str">
        <f>"Current H0A0 "&amp;CD1&amp;" Contribution Effect"</f>
        <v>Current H0A0 Effective Convexity Contribution Effect</v>
      </c>
      <c r="CI1" s="5" t="str">
        <f>"Projected H0A0 "&amp;CD1&amp;" Contribution Effect"</f>
        <v>Projected H0A0 Effective Convexity Contribution Effect</v>
      </c>
      <c r="CJ1" s="5" t="str">
        <f>"Change in H0A0 "&amp;CD1&amp;" Contribution Effect"</f>
        <v>Change in H0A0 Effective Convexity Contribution Effect</v>
      </c>
      <c r="CK1" s="5" t="s">
        <v>582</v>
      </c>
      <c r="CL1" s="5" t="str">
        <f>"Current HW00 "&amp;CK1&amp;" Contribution Effect"</f>
        <v>Current HW00 Price Contribution Effect</v>
      </c>
      <c r="CM1" s="5" t="str">
        <f>"Projected HW00 "&amp;CK1&amp;" Contribution Effect"</f>
        <v>Projected HW00 Price Contribution Effect</v>
      </c>
      <c r="CN1" s="5" t="str">
        <f>"Change in HW00 "&amp;CK1&amp;" Contribution Effect"</f>
        <v>Change in HW00 Price Contribution Effect</v>
      </c>
      <c r="CO1" s="5" t="str">
        <f>"Current H0A0 "&amp;CK1&amp;" Contribution Effect"</f>
        <v>Current H0A0 Price Contribution Effect</v>
      </c>
      <c r="CP1" s="5" t="str">
        <f>"Projected H0A0 "&amp;CK1&amp;" Contribution Effect"</f>
        <v>Projected H0A0 Price Contribution Effect</v>
      </c>
      <c r="CQ1" s="5" t="str">
        <f>"Change in H0A0 "&amp;CK1&amp;" Contribution Effect"</f>
        <v>Change in H0A0 Price Contribution Effect</v>
      </c>
    </row>
    <row r="2" spans="1:95" x14ac:dyDescent="0.25">
      <c r="A2" s="1" t="s">
        <v>423</v>
      </c>
      <c r="B2" s="1" t="s">
        <v>476</v>
      </c>
      <c r="C2" s="2">
        <v>43403</v>
      </c>
      <c r="D2" s="2">
        <v>43405</v>
      </c>
      <c r="E2" s="2" t="s">
        <v>589</v>
      </c>
      <c r="F2" s="1" t="s">
        <v>496</v>
      </c>
      <c r="G2" s="1" t="s">
        <v>497</v>
      </c>
      <c r="H2" s="1"/>
      <c r="I2" s="1"/>
      <c r="J2" s="1">
        <v>0</v>
      </c>
      <c r="K2" s="6">
        <v>0</v>
      </c>
      <c r="L2" s="1" t="s">
        <v>3</v>
      </c>
      <c r="M2" s="1" t="s">
        <v>4</v>
      </c>
      <c r="N2" s="1" t="str">
        <f>M2&amp;" "&amp;TEXT(O2,"0.00")&amp;" of '"&amp;RIGHT(TEXT(P2,"MM/DD/YYYY"),2)</f>
        <v>ADIBUH 7.13 of '23</v>
      </c>
      <c r="O2" s="3">
        <v>7.125</v>
      </c>
      <c r="P2" s="2">
        <v>45189</v>
      </c>
      <c r="Q2" s="8">
        <v>4.8931506849315065</v>
      </c>
      <c r="R2" s="3">
        <v>0.10951403148528405</v>
      </c>
      <c r="S2" s="9">
        <v>1</v>
      </c>
      <c r="T2" s="9">
        <v>1</v>
      </c>
      <c r="U2" s="6">
        <v>2014255</v>
      </c>
      <c r="V2" s="6">
        <v>1225369</v>
      </c>
      <c r="W2" s="6">
        <v>2005270</v>
      </c>
      <c r="X2" s="6">
        <v>1218899</v>
      </c>
      <c r="Y2" s="6">
        <f>IF(F2="ADD",AC2,IF(F2="REMOVE",AC2*-1,0))</f>
        <v>774.42</v>
      </c>
      <c r="Z2" s="6">
        <f>IF($F2="ADD",AB2,IF($F2="REMOVE",AB2*-1,0))</f>
        <v>750</v>
      </c>
      <c r="AA2" s="6">
        <v>750</v>
      </c>
      <c r="AB2" s="6">
        <v>750</v>
      </c>
      <c r="AC2" s="6">
        <v>774.42</v>
      </c>
      <c r="AD2" s="12">
        <f>IF($F2="ADD",0,$AC2/$U2*100)</f>
        <v>0</v>
      </c>
      <c r="AE2" s="12">
        <f>IF($F2="REMOVE",0,$AC2/$W2*100)</f>
        <v>3.8619238307060891E-2</v>
      </c>
      <c r="AF2" s="12">
        <f>AE2-AD2</f>
        <v>3.8619238307060891E-2</v>
      </c>
      <c r="AG2" s="12">
        <f>IF(AND($B2="YES",$F2="ADD"),0,IF(AND($B2="YES",$F2&lt;&gt;"ADD"),$AC2/$V2*100,0))</f>
        <v>0</v>
      </c>
      <c r="AH2" s="12">
        <f>IF(AND($B2="YES",$F2="REMOVE"),0,IF(AND($B2="YES",$F2&lt;&gt;"REMOVE"),$AC2/$X2*100,0))</f>
        <v>0</v>
      </c>
      <c r="AI2" s="12">
        <f>AH2-AG2</f>
        <v>0</v>
      </c>
      <c r="AJ2" s="1" t="s">
        <v>5</v>
      </c>
      <c r="AK2" s="1" t="s">
        <v>487</v>
      </c>
      <c r="AL2" s="1" t="s">
        <v>429</v>
      </c>
      <c r="AM2" s="1" t="s">
        <v>435</v>
      </c>
      <c r="AN2" s="1" t="s">
        <v>443</v>
      </c>
      <c r="AO2" s="1" t="s">
        <v>442</v>
      </c>
      <c r="AP2" s="1" t="s">
        <v>7</v>
      </c>
      <c r="AQ2" s="1" t="s">
        <v>511</v>
      </c>
      <c r="AR2" s="1" t="s">
        <v>512</v>
      </c>
      <c r="AS2" s="1" t="s">
        <v>512</v>
      </c>
      <c r="AT2" s="1" t="s">
        <v>6</v>
      </c>
      <c r="AU2" s="3">
        <v>4.301206788794059</v>
      </c>
      <c r="AV2" s="3">
        <f>$AD2/100*AU2</f>
        <v>0</v>
      </c>
      <c r="AW2" s="3">
        <f>IF($F2="REMOVE",$AD2/100*-1*AU2,$AE2/100*AU2)</f>
        <v>1.6610932998438589E-3</v>
      </c>
      <c r="AX2" s="3">
        <f>AW2-AV2</f>
        <v>1.6610932998438589E-3</v>
      </c>
      <c r="AY2" s="3">
        <f>$AG2/100*AU2</f>
        <v>0</v>
      </c>
      <c r="AZ2" s="3">
        <f>IF($F2="REMOVE",$AG2/100*-1*AU2,$AH2/100*AU2)</f>
        <v>0</v>
      </c>
      <c r="BA2" s="3">
        <f>AZ2-AY2</f>
        <v>0</v>
      </c>
      <c r="BB2" s="3">
        <v>4.301206788794059</v>
      </c>
      <c r="BC2" s="3">
        <f>$AD2/100*BB2</f>
        <v>0</v>
      </c>
      <c r="BD2" s="3">
        <f>IF($F2="REMOVE",$AD2/100*-1*BB2,$AE2/100*BB2)</f>
        <v>1.6610932998438589E-3</v>
      </c>
      <c r="BE2" s="3">
        <f>BD2-BC2</f>
        <v>1.6610932998438589E-3</v>
      </c>
      <c r="BF2" s="3">
        <f>$AG2/100*BB2</f>
        <v>0</v>
      </c>
      <c r="BG2" s="3">
        <f>IF($F2="REMOVE",$AG2/100*-1*BB2,$AH2/100*BB2)</f>
        <v>0</v>
      </c>
      <c r="BH2" s="3">
        <f>BG2-BF2</f>
        <v>0</v>
      </c>
      <c r="BI2" s="9">
        <v>325.15883275322807</v>
      </c>
      <c r="BJ2" s="3">
        <f>$AD2/100*BI2</f>
        <v>0</v>
      </c>
      <c r="BK2" s="3">
        <f>IF($F2="REMOVE",$AD2/100*-1*BI2,$AE2/100*BI2)</f>
        <v>0.12557386449742672</v>
      </c>
      <c r="BL2" s="3">
        <f>BK2-BJ2</f>
        <v>0.12557386449742672</v>
      </c>
      <c r="BM2" s="3">
        <f>$AG2/100*BI2</f>
        <v>0</v>
      </c>
      <c r="BN2" s="3">
        <f>IF($F2="REMOVE",$AG2/100*-1*BI2,$AH2/100*BI2)</f>
        <v>0</v>
      </c>
      <c r="BO2" s="3">
        <f>BN2-BM2</f>
        <v>0</v>
      </c>
      <c r="BP2" s="9">
        <v>1398.5753788745367</v>
      </c>
      <c r="BQ2" s="3">
        <f>$AD2/100*BP2</f>
        <v>0</v>
      </c>
      <c r="BR2" s="3">
        <f>IF($F2="REMOVE",$AD2/100*-1*BP2,$AE2/100*BP2)</f>
        <v>0.5401191584714371</v>
      </c>
      <c r="BS2" s="3">
        <f>BR2-BQ2</f>
        <v>0.5401191584714371</v>
      </c>
      <c r="BT2" s="3">
        <f>$AG2/100*BP2</f>
        <v>0</v>
      </c>
      <c r="BU2" s="3">
        <f>IF($F2="REMOVE",$AG2/100*-1*BP2,$AH2/100*BP2)</f>
        <v>0</v>
      </c>
      <c r="BV2" s="3">
        <f>BU2-BT2</f>
        <v>0</v>
      </c>
      <c r="BW2" s="3">
        <v>6.3090072602633418</v>
      </c>
      <c r="BX2" s="3">
        <f>$AD2/100*BW2</f>
        <v>0</v>
      </c>
      <c r="BY2" s="3">
        <f>IF($F2="REMOVE",$AD2/100*-1*BW2,$AE2/100*BW2)</f>
        <v>2.4364905486508734E-3</v>
      </c>
      <c r="BZ2" s="3">
        <f>BY2-BX2</f>
        <v>2.4364905486508734E-3</v>
      </c>
      <c r="CA2" s="3">
        <f>$AG2/100*BW2</f>
        <v>0</v>
      </c>
      <c r="CB2" s="3">
        <f>IF($F2="REMOVE",$AG2/100*-1*BW2,$AH2/100*BW2)</f>
        <v>0</v>
      </c>
      <c r="CC2" s="3">
        <f>CB2-CA2</f>
        <v>0</v>
      </c>
      <c r="CD2" s="3">
        <v>0.21773020278368435</v>
      </c>
      <c r="CE2" s="3">
        <f>$AD2/100*CD2</f>
        <v>0</v>
      </c>
      <c r="CF2" s="3">
        <f>IF($F2="REMOVE",$AD2/100*-1*CD2,$AE2/100*CD2)</f>
        <v>8.4085745879477992E-5</v>
      </c>
      <c r="CG2" s="3">
        <f>CF2-CE2</f>
        <v>8.4085745879477992E-5</v>
      </c>
      <c r="CH2" s="3">
        <f>$AG2/100*CD2</f>
        <v>0</v>
      </c>
      <c r="CI2" s="3">
        <f>IF($F2="REMOVE",$AG2/100*-1*CD2,$AH2/100*CD2)</f>
        <v>0</v>
      </c>
      <c r="CJ2" s="3">
        <f>CI2-CH2</f>
        <v>0</v>
      </c>
      <c r="CK2" s="3">
        <v>103.256</v>
      </c>
      <c r="CL2" s="3">
        <f>$AD2/100*CK2</f>
        <v>0</v>
      </c>
      <c r="CM2" s="3">
        <f>IF($F2="REMOVE",$AD2/100*-1*CK2,$AE2/100*CK2)</f>
        <v>3.9876680706338798E-2</v>
      </c>
      <c r="CN2" s="3">
        <f>CM2-CL2</f>
        <v>3.9876680706338798E-2</v>
      </c>
      <c r="CO2" s="3">
        <f>$AG2/100*CK2</f>
        <v>0</v>
      </c>
      <c r="CP2" s="3">
        <f>IF($F2="REMOVE",$AG2/100*-1*CK2,$AH2/100*CK2)</f>
        <v>0</v>
      </c>
      <c r="CQ2" s="3">
        <f>CP2-CO2</f>
        <v>0</v>
      </c>
    </row>
    <row r="3" spans="1:95" x14ac:dyDescent="0.25">
      <c r="A3" s="1" t="s">
        <v>423</v>
      </c>
      <c r="B3" s="1" t="s">
        <v>476</v>
      </c>
      <c r="C3" s="2">
        <v>43403</v>
      </c>
      <c r="D3" s="2">
        <v>43405</v>
      </c>
      <c r="E3" s="2" t="s">
        <v>589</v>
      </c>
      <c r="F3" s="1" t="s">
        <v>496</v>
      </c>
      <c r="G3" s="1" t="s">
        <v>498</v>
      </c>
      <c r="H3" s="1"/>
      <c r="I3" s="1"/>
      <c r="J3" s="1">
        <v>0</v>
      </c>
      <c r="K3" s="6">
        <v>0</v>
      </c>
      <c r="L3" s="1" t="s">
        <v>8</v>
      </c>
      <c r="M3" s="1" t="s">
        <v>9</v>
      </c>
      <c r="N3" s="1" t="str">
        <f t="shared" ref="N3:N66" si="0">M3&amp;" "&amp;TEXT(O3,"0.00")&amp;" of '"&amp;RIGHT(TEXT(P3,"MM/DD/YYYY"),2)</f>
        <v>ANDRGI 11.00 of '21</v>
      </c>
      <c r="O3" s="3">
        <v>11</v>
      </c>
      <c r="P3" s="2">
        <v>44428</v>
      </c>
      <c r="Q3" s="8">
        <v>2.8082191780821919</v>
      </c>
      <c r="R3" s="3">
        <v>0.1918</v>
      </c>
      <c r="S3" s="9">
        <v>1</v>
      </c>
      <c r="T3" s="9">
        <v>1</v>
      </c>
      <c r="U3" s="6">
        <v>2014255</v>
      </c>
      <c r="V3" s="6">
        <v>1225369</v>
      </c>
      <c r="W3" s="6">
        <v>2005270</v>
      </c>
      <c r="X3" s="6">
        <v>1218899</v>
      </c>
      <c r="Y3" s="6">
        <f t="shared" ref="Y3:Y66" si="1">IF(F3="ADD",AC3,IF(F3="REMOVE",AC3*-1,0))</f>
        <v>282.96300000000002</v>
      </c>
      <c r="Z3" s="6">
        <f t="shared" ref="Z3:Z66" si="2">IF($F3="ADD",AB3,IF($F3="REMOVE",AB3*-1,0))</f>
        <v>336</v>
      </c>
      <c r="AA3" s="6">
        <v>336</v>
      </c>
      <c r="AB3" s="6">
        <v>336</v>
      </c>
      <c r="AC3" s="6">
        <v>282.96300000000002</v>
      </c>
      <c r="AD3" s="12">
        <f t="shared" ref="AD3:AD66" si="3">IF($F3="ADD",0,$AC3/$U3*100)</f>
        <v>0</v>
      </c>
      <c r="AE3" s="12">
        <f t="shared" ref="AE3:AE66" si="4">IF($F3="REMOVE",0,$AC3/$W3*100)</f>
        <v>1.4110967600373017E-2</v>
      </c>
      <c r="AF3" s="12">
        <f t="shared" ref="AF3:AF66" si="5">AE3-AD3</f>
        <v>1.4110967600373017E-2</v>
      </c>
      <c r="AG3" s="12">
        <f t="shared" ref="AG3:AG66" si="6">IF(AND($B3="YES",$F3="ADD"),0,IF(AND($B3="YES",$F3&lt;&gt;"ADD"),$AC3/$V3*100,0))</f>
        <v>0</v>
      </c>
      <c r="AH3" s="12">
        <f t="shared" ref="AH3:AH66" si="7">IF(AND($B3="YES",$F3="REMOVE"),0,IF(AND($B3="YES",$F3&lt;&gt;"REMOVE"),$AC3/$X3*100,0))</f>
        <v>0</v>
      </c>
      <c r="AI3" s="12">
        <f t="shared" ref="AI3:AI66" si="8">AH3-AG3</f>
        <v>0</v>
      </c>
      <c r="AJ3" s="1" t="s">
        <v>5</v>
      </c>
      <c r="AK3" s="1" t="s">
        <v>487</v>
      </c>
      <c r="AL3" s="1" t="s">
        <v>432</v>
      </c>
      <c r="AM3" s="1" t="s">
        <v>438</v>
      </c>
      <c r="AN3" s="1" t="s">
        <v>448</v>
      </c>
      <c r="AO3" s="1" t="s">
        <v>454</v>
      </c>
      <c r="AP3" s="1" t="s">
        <v>11</v>
      </c>
      <c r="AQ3" s="1" t="s">
        <v>513</v>
      </c>
      <c r="AR3" s="1" t="s">
        <v>514</v>
      </c>
      <c r="AS3" s="1" t="s">
        <v>515</v>
      </c>
      <c r="AT3" s="1" t="s">
        <v>10</v>
      </c>
      <c r="AU3" s="3">
        <v>2.2200000000000002</v>
      </c>
      <c r="AV3" s="3">
        <f t="shared" ref="AV3:AV66" si="9">$AD3/100*AU3</f>
        <v>0</v>
      </c>
      <c r="AW3" s="3">
        <f t="shared" ref="AW3:AW66" si="10">IF($F3="REMOVE",$AD3/100*-1*AU3,$AE3/100*AU3)</f>
        <v>3.1326348072828101E-4</v>
      </c>
      <c r="AX3" s="3">
        <f t="shared" ref="AX3:AX66" si="11">AW3-AV3</f>
        <v>3.1326348072828101E-4</v>
      </c>
      <c r="AY3" s="3">
        <f t="shared" ref="AY3:AY66" si="12">$AG3/100*AU3</f>
        <v>0</v>
      </c>
      <c r="AZ3" s="3">
        <f t="shared" ref="AZ3:AZ66" si="13">IF($F3="REMOVE",$AG3/100*-1*AU3,$AH3/100*AU3)</f>
        <v>0</v>
      </c>
      <c r="BA3" s="3">
        <f t="shared" ref="BA3:BA66" si="14">AZ3-AY3</f>
        <v>0</v>
      </c>
      <c r="BB3" s="3">
        <v>2.2149999999999999</v>
      </c>
      <c r="BC3" s="3">
        <f t="shared" ref="BC3:BC66" si="15">$AD3/100*BB3</f>
        <v>0</v>
      </c>
      <c r="BD3" s="3">
        <f t="shared" ref="BD3:BD66" si="16">IF($F3="REMOVE",$AD3/100*-1*BB3,$AE3/100*BB3)</f>
        <v>3.1255793234826232E-4</v>
      </c>
      <c r="BE3" s="3">
        <f t="shared" ref="BE3:BE66" si="17">BD3-BC3</f>
        <v>3.1255793234826232E-4</v>
      </c>
      <c r="BF3" s="3">
        <f t="shared" ref="BF3:BF66" si="18">$AG3/100*BB3</f>
        <v>0</v>
      </c>
      <c r="BG3" s="3">
        <f t="shared" ref="BG3:BG66" si="19">IF($F3="REMOVE",$AG3/100*-1*BB3,$AH3/100*BB3)</f>
        <v>0</v>
      </c>
      <c r="BH3" s="3">
        <f t="shared" ref="BH3:BH66" si="20">BG3-BF3</f>
        <v>0</v>
      </c>
      <c r="BI3" s="9">
        <v>1655</v>
      </c>
      <c r="BJ3" s="3">
        <f t="shared" ref="BJ3:BJ66" si="21">$AD3/100*BI3</f>
        <v>0</v>
      </c>
      <c r="BK3" s="3">
        <f t="shared" ref="BK3:BK66" si="22">IF($F3="REMOVE",$AD3/100*-1*BI3,$AE3/100*BI3)</f>
        <v>0.23353651378617343</v>
      </c>
      <c r="BL3" s="3">
        <f t="shared" ref="BL3:BL66" si="23">BK3-BJ3</f>
        <v>0.23353651378617343</v>
      </c>
      <c r="BM3" s="3">
        <f t="shared" ref="BM3:BM66" si="24">$AG3/100*BI3</f>
        <v>0</v>
      </c>
      <c r="BN3" s="3">
        <f t="shared" ref="BN3:BN66" si="25">IF($F3="REMOVE",$AG3/100*-1*BI3,$AH3/100*BI3)</f>
        <v>0</v>
      </c>
      <c r="BO3" s="3">
        <f t="shared" ref="BO3:BO66" si="26">BN3-BM3</f>
        <v>0</v>
      </c>
      <c r="BP3" s="9">
        <v>3665.8249999999998</v>
      </c>
      <c r="BQ3" s="3">
        <f t="shared" ref="BQ3:BQ66" si="27">$AD3/100*BP3</f>
        <v>0</v>
      </c>
      <c r="BR3" s="3">
        <f t="shared" ref="BR3:BR66" si="28">IF($F3="REMOVE",$AD3/100*-1*BP3,$AE3/100*BP3)</f>
        <v>0.51728337803637414</v>
      </c>
      <c r="BS3" s="3">
        <f t="shared" ref="BS3:BS66" si="29">BR3-BQ3</f>
        <v>0.51728337803637414</v>
      </c>
      <c r="BT3" s="3">
        <f t="shared" ref="BT3:BT66" si="30">$AG3/100*BP3</f>
        <v>0</v>
      </c>
      <c r="BU3" s="3">
        <f t="shared" ref="BU3:BU66" si="31">IF($F3="REMOVE",$AG3/100*-1*BP3,$AH3/100*BP3)</f>
        <v>0</v>
      </c>
      <c r="BV3" s="3">
        <f t="shared" ref="BV3:BV66" si="32">BU3-BT3</f>
        <v>0</v>
      </c>
      <c r="BW3" s="3">
        <v>19.37</v>
      </c>
      <c r="BX3" s="3">
        <f t="shared" ref="BX3:BX66" si="33">$AD3/100*BW3</f>
        <v>0</v>
      </c>
      <c r="BY3" s="3">
        <f t="shared" ref="BY3:BY66" si="34">IF($F3="REMOVE",$AD3/100*-1*BW3,$AE3/100*BW3)</f>
        <v>2.7332944241922536E-3</v>
      </c>
      <c r="BZ3" s="3">
        <f t="shared" ref="BZ3:BZ66" si="35">BY3-BX3</f>
        <v>2.7332944241922536E-3</v>
      </c>
      <c r="CA3" s="3">
        <f t="shared" ref="CA3:CA66" si="36">$AG3/100*BW3</f>
        <v>0</v>
      </c>
      <c r="CB3" s="3">
        <f t="shared" ref="CB3:CB66" si="37">IF($F3="REMOVE",$AG3/100*-1*BW3,$AH3/100*BW3)</f>
        <v>0</v>
      </c>
      <c r="CC3" s="3">
        <f t="shared" ref="CC3:CC66" si="38">CB3-CA3</f>
        <v>0</v>
      </c>
      <c r="CD3" s="3">
        <v>0.06</v>
      </c>
      <c r="CE3" s="3">
        <f t="shared" ref="CE3:CE66" si="39">$AD3/100*CD3</f>
        <v>0</v>
      </c>
      <c r="CF3" s="3">
        <f t="shared" ref="CF3:CF66" si="40">IF($F3="REMOVE",$AD3/100*-1*CD3,$AE3/100*CD3)</f>
        <v>8.46658056022381E-6</v>
      </c>
      <c r="CG3" s="3">
        <f t="shared" ref="CG3:CG66" si="41">CF3-CE3</f>
        <v>8.46658056022381E-6</v>
      </c>
      <c r="CH3" s="3">
        <f t="shared" ref="CH3:CH66" si="42">$AG3/100*CD3</f>
        <v>0</v>
      </c>
      <c r="CI3" s="3">
        <f t="shared" ref="CI3:CI66" si="43">IF($F3="REMOVE",$AG3/100*-1*CD3,$AH3/100*CD3)</f>
        <v>0</v>
      </c>
      <c r="CJ3" s="3">
        <f t="shared" ref="CJ3:CJ66" si="44">CI3-CH3</f>
        <v>0</v>
      </c>
      <c r="CK3" s="3">
        <v>82</v>
      </c>
      <c r="CL3" s="3">
        <f t="shared" ref="CL3:CL66" si="45">$AD3/100*CK3</f>
        <v>0</v>
      </c>
      <c r="CM3" s="3">
        <f t="shared" ref="CM3:CM66" si="46">IF($F3="REMOVE",$AD3/100*-1*CK3,$AE3/100*CK3)</f>
        <v>1.1570993432305875E-2</v>
      </c>
      <c r="CN3" s="3">
        <f t="shared" ref="CN3:CN66" si="47">CM3-CL3</f>
        <v>1.1570993432305875E-2</v>
      </c>
      <c r="CO3" s="3">
        <f t="shared" ref="CO3:CO66" si="48">$AG3/100*CK3</f>
        <v>0</v>
      </c>
      <c r="CP3" s="3">
        <f t="shared" ref="CP3:CP66" si="49">IF($F3="REMOVE",$AG3/100*-1*CK3,$AH3/100*CK3)</f>
        <v>0</v>
      </c>
      <c r="CQ3" s="3">
        <f t="shared" ref="CQ3:CQ66" si="50">CP3-CO3</f>
        <v>0</v>
      </c>
    </row>
    <row r="4" spans="1:95" x14ac:dyDescent="0.25">
      <c r="A4" s="1" t="s">
        <v>423</v>
      </c>
      <c r="B4" s="1" t="s">
        <v>589</v>
      </c>
      <c r="C4" s="2">
        <v>43403</v>
      </c>
      <c r="D4" s="2">
        <v>43405</v>
      </c>
      <c r="E4" s="2" t="s">
        <v>589</v>
      </c>
      <c r="F4" s="1" t="s">
        <v>496</v>
      </c>
      <c r="G4" s="1" t="s">
        <v>497</v>
      </c>
      <c r="H4" s="1"/>
      <c r="I4" s="1"/>
      <c r="J4" s="1">
        <v>0</v>
      </c>
      <c r="K4" s="6">
        <v>0</v>
      </c>
      <c r="L4" s="1" t="s">
        <v>12</v>
      </c>
      <c r="M4" s="1" t="s">
        <v>13</v>
      </c>
      <c r="N4" s="1" t="str">
        <f t="shared" si="0"/>
        <v>AVOL 5.13 of '23</v>
      </c>
      <c r="O4" s="3">
        <v>5.125</v>
      </c>
      <c r="P4" s="2">
        <v>45200</v>
      </c>
      <c r="Q4" s="8">
        <v>4.9232876712328766</v>
      </c>
      <c r="R4" s="3">
        <v>0.11509999999999999</v>
      </c>
      <c r="S4" s="9">
        <v>1</v>
      </c>
      <c r="T4" s="9">
        <v>1</v>
      </c>
      <c r="U4" s="6">
        <v>2014255</v>
      </c>
      <c r="V4" s="6">
        <v>1225369</v>
      </c>
      <c r="W4" s="6">
        <v>2005270</v>
      </c>
      <c r="X4" s="6">
        <v>1218899</v>
      </c>
      <c r="Y4" s="6">
        <f t="shared" si="1"/>
        <v>980.01400000000001</v>
      </c>
      <c r="Z4" s="6">
        <f t="shared" si="2"/>
        <v>1000</v>
      </c>
      <c r="AA4" s="6">
        <v>1000</v>
      </c>
      <c r="AB4" s="6">
        <v>1000</v>
      </c>
      <c r="AC4" s="6">
        <v>980.01400000000001</v>
      </c>
      <c r="AD4" s="12">
        <f t="shared" si="3"/>
        <v>0</v>
      </c>
      <c r="AE4" s="12">
        <f t="shared" si="4"/>
        <v>4.8871922484253996E-2</v>
      </c>
      <c r="AF4" s="12">
        <f t="shared" si="5"/>
        <v>4.8871922484253996E-2</v>
      </c>
      <c r="AG4" s="12">
        <f t="shared" si="6"/>
        <v>0</v>
      </c>
      <c r="AH4" s="12">
        <f t="shared" si="7"/>
        <v>8.0401575520203078E-2</v>
      </c>
      <c r="AI4" s="12">
        <f t="shared" si="8"/>
        <v>8.0401575520203078E-2</v>
      </c>
      <c r="AJ4" s="1" t="s">
        <v>5</v>
      </c>
      <c r="AK4" s="1" t="s">
        <v>460</v>
      </c>
      <c r="AL4" s="1" t="s">
        <v>430</v>
      </c>
      <c r="AM4" s="1" t="s">
        <v>430</v>
      </c>
      <c r="AN4" s="1" t="s">
        <v>441</v>
      </c>
      <c r="AO4" s="1" t="s">
        <v>467</v>
      </c>
      <c r="AP4" s="1" t="s">
        <v>15</v>
      </c>
      <c r="AQ4" s="1" t="s">
        <v>513</v>
      </c>
      <c r="AR4" s="1" t="s">
        <v>514</v>
      </c>
      <c r="AS4" s="1" t="s">
        <v>516</v>
      </c>
      <c r="AT4" s="1" t="s">
        <v>14</v>
      </c>
      <c r="AU4" s="3">
        <v>4.25</v>
      </c>
      <c r="AV4" s="3">
        <f t="shared" si="9"/>
        <v>0</v>
      </c>
      <c r="AW4" s="3">
        <f t="shared" si="10"/>
        <v>2.077056705580795E-3</v>
      </c>
      <c r="AX4" s="3">
        <f t="shared" si="11"/>
        <v>2.077056705580795E-3</v>
      </c>
      <c r="AY4" s="3">
        <f t="shared" si="12"/>
        <v>0</v>
      </c>
      <c r="AZ4" s="3">
        <f t="shared" si="13"/>
        <v>3.4170669596086307E-3</v>
      </c>
      <c r="BA4" s="3">
        <f t="shared" si="14"/>
        <v>3.4170669596086307E-3</v>
      </c>
      <c r="BB4" s="3">
        <v>4.2249999999999996</v>
      </c>
      <c r="BC4" s="3">
        <f t="shared" si="15"/>
        <v>0</v>
      </c>
      <c r="BD4" s="3">
        <f t="shared" si="16"/>
        <v>2.0648387249597314E-3</v>
      </c>
      <c r="BE4" s="3">
        <f t="shared" si="17"/>
        <v>2.0648387249597314E-3</v>
      </c>
      <c r="BF4" s="3">
        <f t="shared" si="18"/>
        <v>0</v>
      </c>
      <c r="BG4" s="3">
        <f t="shared" si="19"/>
        <v>3.3969665657285794E-3</v>
      </c>
      <c r="BH4" s="3">
        <f t="shared" si="20"/>
        <v>3.3969665657285794E-3</v>
      </c>
      <c r="BI4" s="9">
        <v>279</v>
      </c>
      <c r="BJ4" s="3">
        <f t="shared" si="21"/>
        <v>0</v>
      </c>
      <c r="BK4" s="3">
        <f t="shared" si="22"/>
        <v>0.13635266373106866</v>
      </c>
      <c r="BL4" s="3">
        <f t="shared" si="23"/>
        <v>0.13635266373106866</v>
      </c>
      <c r="BM4" s="3">
        <f t="shared" si="24"/>
        <v>0</v>
      </c>
      <c r="BN4" s="3">
        <f t="shared" si="25"/>
        <v>0.22432039570136658</v>
      </c>
      <c r="BO4" s="3">
        <f t="shared" si="26"/>
        <v>0.22432039570136658</v>
      </c>
      <c r="BP4" s="9">
        <v>1178.7749999999999</v>
      </c>
      <c r="BQ4" s="3">
        <f t="shared" si="27"/>
        <v>0</v>
      </c>
      <c r="BR4" s="3">
        <f t="shared" si="28"/>
        <v>0.576090004263765</v>
      </c>
      <c r="BS4" s="3">
        <f t="shared" si="29"/>
        <v>0.576090004263765</v>
      </c>
      <c r="BT4" s="3">
        <f t="shared" si="30"/>
        <v>0</v>
      </c>
      <c r="BU4" s="3">
        <f t="shared" si="31"/>
        <v>0.94775367183827364</v>
      </c>
      <c r="BV4" s="3">
        <f t="shared" si="32"/>
        <v>0.94775367183827364</v>
      </c>
      <c r="BW4" s="3">
        <v>5.74</v>
      </c>
      <c r="BX4" s="3">
        <f t="shared" si="33"/>
        <v>0</v>
      </c>
      <c r="BY4" s="3">
        <f t="shared" si="34"/>
        <v>2.8052483505961795E-3</v>
      </c>
      <c r="BZ4" s="3">
        <f t="shared" si="35"/>
        <v>2.8052483505961795E-3</v>
      </c>
      <c r="CA4" s="3">
        <f t="shared" si="36"/>
        <v>0</v>
      </c>
      <c r="CB4" s="3">
        <f t="shared" si="37"/>
        <v>4.6150504348596568E-3</v>
      </c>
      <c r="CC4" s="3">
        <f t="shared" si="38"/>
        <v>4.6150504348596568E-3</v>
      </c>
      <c r="CD4" s="3">
        <v>0.21</v>
      </c>
      <c r="CE4" s="3">
        <f t="shared" si="39"/>
        <v>0</v>
      </c>
      <c r="CF4" s="3">
        <f t="shared" si="40"/>
        <v>1.0263103721693339E-4</v>
      </c>
      <c r="CG4" s="3">
        <f t="shared" si="41"/>
        <v>1.0263103721693339E-4</v>
      </c>
      <c r="CH4" s="3">
        <f t="shared" si="42"/>
        <v>0</v>
      </c>
      <c r="CI4" s="3">
        <f t="shared" si="43"/>
        <v>1.6884330859242644E-4</v>
      </c>
      <c r="CJ4" s="3">
        <f t="shared" si="44"/>
        <v>1.6884330859242644E-4</v>
      </c>
      <c r="CK4" s="3">
        <v>97.38</v>
      </c>
      <c r="CL4" s="3">
        <f t="shared" si="45"/>
        <v>0</v>
      </c>
      <c r="CM4" s="3">
        <f t="shared" si="46"/>
        <v>4.7591478115166543E-2</v>
      </c>
      <c r="CN4" s="3">
        <f t="shared" si="47"/>
        <v>4.7591478115166543E-2</v>
      </c>
      <c r="CO4" s="3">
        <f t="shared" si="48"/>
        <v>0</v>
      </c>
      <c r="CP4" s="3">
        <f t="shared" si="49"/>
        <v>7.829505424157375E-2</v>
      </c>
      <c r="CQ4" s="3">
        <f t="shared" si="50"/>
        <v>7.829505424157375E-2</v>
      </c>
    </row>
    <row r="5" spans="1:95" x14ac:dyDescent="0.25">
      <c r="A5" s="1" t="s">
        <v>423</v>
      </c>
      <c r="B5" s="1" t="s">
        <v>589</v>
      </c>
      <c r="C5" s="2">
        <v>43403</v>
      </c>
      <c r="D5" s="2">
        <v>43405</v>
      </c>
      <c r="E5" s="2" t="s">
        <v>589</v>
      </c>
      <c r="F5" s="1" t="s">
        <v>496</v>
      </c>
      <c r="G5" s="1" t="s">
        <v>497</v>
      </c>
      <c r="H5" s="1"/>
      <c r="I5" s="1"/>
      <c r="J5" s="1">
        <v>0</v>
      </c>
      <c r="K5" s="6">
        <v>0</v>
      </c>
      <c r="L5" s="1" t="s">
        <v>16</v>
      </c>
      <c r="M5" s="1" t="s">
        <v>17</v>
      </c>
      <c r="N5" s="1" t="str">
        <f t="shared" si="0"/>
        <v>BPOP 6.13 of '23</v>
      </c>
      <c r="O5" s="3">
        <v>6.125</v>
      </c>
      <c r="P5" s="2">
        <v>45183</v>
      </c>
      <c r="Q5" s="8">
        <v>4.8767123287671232</v>
      </c>
      <c r="R5" s="3">
        <v>0.12330000000000001</v>
      </c>
      <c r="S5" s="9">
        <v>1</v>
      </c>
      <c r="T5" s="9">
        <v>1</v>
      </c>
      <c r="U5" s="6">
        <v>2014255</v>
      </c>
      <c r="V5" s="6">
        <v>1225369</v>
      </c>
      <c r="W5" s="6">
        <v>2005270</v>
      </c>
      <c r="X5" s="6">
        <v>1218899</v>
      </c>
      <c r="Y5" s="6">
        <f t="shared" si="1"/>
        <v>305.48899999999998</v>
      </c>
      <c r="Z5" s="6">
        <f t="shared" si="2"/>
        <v>300</v>
      </c>
      <c r="AA5" s="6">
        <v>300</v>
      </c>
      <c r="AB5" s="6">
        <v>300</v>
      </c>
      <c r="AC5" s="6">
        <v>305.48899999999998</v>
      </c>
      <c r="AD5" s="12">
        <f t="shared" si="3"/>
        <v>0</v>
      </c>
      <c r="AE5" s="12">
        <f t="shared" si="4"/>
        <v>1.523430759947538E-2</v>
      </c>
      <c r="AF5" s="12">
        <f t="shared" si="5"/>
        <v>1.523430759947538E-2</v>
      </c>
      <c r="AG5" s="12">
        <f t="shared" si="6"/>
        <v>0</v>
      </c>
      <c r="AH5" s="12">
        <f t="shared" si="7"/>
        <v>2.5062700026827488E-2</v>
      </c>
      <c r="AI5" s="12">
        <f t="shared" si="8"/>
        <v>2.5062700026827488E-2</v>
      </c>
      <c r="AJ5" s="1" t="s">
        <v>5</v>
      </c>
      <c r="AK5" s="1" t="s">
        <v>460</v>
      </c>
      <c r="AL5" s="1" t="s">
        <v>429</v>
      </c>
      <c r="AM5" s="1" t="s">
        <v>435</v>
      </c>
      <c r="AN5" s="1" t="s">
        <v>445</v>
      </c>
      <c r="AO5" s="1" t="s">
        <v>477</v>
      </c>
      <c r="AP5" s="1" t="s">
        <v>18</v>
      </c>
      <c r="AQ5" s="1" t="s">
        <v>511</v>
      </c>
      <c r="AR5" s="1" t="s">
        <v>512</v>
      </c>
      <c r="AS5" s="1" t="s">
        <v>512</v>
      </c>
      <c r="AT5" s="1" t="s">
        <v>14</v>
      </c>
      <c r="AU5" s="3">
        <v>4.12</v>
      </c>
      <c r="AV5" s="3">
        <f t="shared" si="9"/>
        <v>0</v>
      </c>
      <c r="AW5" s="3">
        <f t="shared" si="10"/>
        <v>6.2765347309838571E-4</v>
      </c>
      <c r="AX5" s="3">
        <f t="shared" si="11"/>
        <v>6.2765347309838571E-4</v>
      </c>
      <c r="AY5" s="3">
        <f t="shared" si="12"/>
        <v>0</v>
      </c>
      <c r="AZ5" s="3">
        <f t="shared" si="13"/>
        <v>1.0325832411052925E-3</v>
      </c>
      <c r="BA5" s="3">
        <f t="shared" si="14"/>
        <v>1.0325832411052925E-3</v>
      </c>
      <c r="BB5" s="3">
        <v>4.0940000000000003</v>
      </c>
      <c r="BC5" s="3">
        <f t="shared" si="15"/>
        <v>0</v>
      </c>
      <c r="BD5" s="3">
        <f t="shared" si="16"/>
        <v>6.2369255312252209E-4</v>
      </c>
      <c r="BE5" s="3">
        <f t="shared" si="17"/>
        <v>6.2369255312252209E-4</v>
      </c>
      <c r="BF5" s="3">
        <f t="shared" si="18"/>
        <v>0</v>
      </c>
      <c r="BG5" s="3">
        <f t="shared" si="19"/>
        <v>1.0260669390983175E-3</v>
      </c>
      <c r="BH5" s="3">
        <f t="shared" si="20"/>
        <v>1.0260669390983175E-3</v>
      </c>
      <c r="BI5" s="9">
        <v>292</v>
      </c>
      <c r="BJ5" s="3">
        <f t="shared" si="21"/>
        <v>0</v>
      </c>
      <c r="BK5" s="3">
        <f t="shared" si="22"/>
        <v>4.4484178190468113E-2</v>
      </c>
      <c r="BL5" s="3">
        <f t="shared" si="23"/>
        <v>4.4484178190468113E-2</v>
      </c>
      <c r="BM5" s="3">
        <f t="shared" si="24"/>
        <v>0</v>
      </c>
      <c r="BN5" s="3">
        <f t="shared" si="25"/>
        <v>7.3183084078336264E-2</v>
      </c>
      <c r="BO5" s="3">
        <f t="shared" si="26"/>
        <v>7.3183084078336264E-2</v>
      </c>
      <c r="BP5" s="9">
        <v>1195.4480000000001</v>
      </c>
      <c r="BQ5" s="3">
        <f t="shared" si="27"/>
        <v>0</v>
      </c>
      <c r="BR5" s="3">
        <f t="shared" si="28"/>
        <v>0.18211822551177645</v>
      </c>
      <c r="BS5" s="3">
        <f t="shared" si="29"/>
        <v>0.18211822551177645</v>
      </c>
      <c r="BT5" s="3">
        <f t="shared" si="30"/>
        <v>0</v>
      </c>
      <c r="BU5" s="3">
        <f t="shared" si="31"/>
        <v>0.29961154621670871</v>
      </c>
      <c r="BV5" s="3">
        <f t="shared" si="32"/>
        <v>0.29961154621670871</v>
      </c>
      <c r="BW5" s="3">
        <v>5.87</v>
      </c>
      <c r="BX5" s="3">
        <f t="shared" si="33"/>
        <v>0</v>
      </c>
      <c r="BY5" s="3">
        <f t="shared" si="34"/>
        <v>8.9425385608920486E-4</v>
      </c>
      <c r="BZ5" s="3">
        <f t="shared" si="35"/>
        <v>8.9425385608920486E-4</v>
      </c>
      <c r="CA5" s="3">
        <f t="shared" si="36"/>
        <v>0</v>
      </c>
      <c r="CB5" s="3">
        <f t="shared" si="37"/>
        <v>1.4711804915747736E-3</v>
      </c>
      <c r="CC5" s="3">
        <f t="shared" si="38"/>
        <v>1.4711804915747736E-3</v>
      </c>
      <c r="CD5" s="3">
        <v>0.19</v>
      </c>
      <c r="CE5" s="3">
        <f t="shared" si="39"/>
        <v>0</v>
      </c>
      <c r="CF5" s="3">
        <f t="shared" si="40"/>
        <v>2.8945184439003222E-5</v>
      </c>
      <c r="CG5" s="3">
        <f t="shared" si="41"/>
        <v>2.8945184439003222E-5</v>
      </c>
      <c r="CH5" s="3">
        <f t="shared" si="42"/>
        <v>0</v>
      </c>
      <c r="CI5" s="3">
        <f t="shared" si="43"/>
        <v>4.7619130050972229E-5</v>
      </c>
      <c r="CJ5" s="3">
        <f t="shared" si="44"/>
        <v>4.7619130050972229E-5</v>
      </c>
      <c r="CK5" s="3">
        <v>101.03</v>
      </c>
      <c r="CL5" s="3">
        <f t="shared" si="45"/>
        <v>0</v>
      </c>
      <c r="CM5" s="3">
        <f t="shared" si="46"/>
        <v>1.5391220967749976E-2</v>
      </c>
      <c r="CN5" s="3">
        <f t="shared" si="47"/>
        <v>1.5391220967749976E-2</v>
      </c>
      <c r="CO5" s="3">
        <f t="shared" si="48"/>
        <v>0</v>
      </c>
      <c r="CP5" s="3">
        <f t="shared" si="49"/>
        <v>2.5320845837103811E-2</v>
      </c>
      <c r="CQ5" s="3">
        <f t="shared" si="50"/>
        <v>2.5320845837103811E-2</v>
      </c>
    </row>
    <row r="6" spans="1:95" x14ac:dyDescent="0.25">
      <c r="A6" s="1" t="s">
        <v>423</v>
      </c>
      <c r="B6" s="1" t="s">
        <v>476</v>
      </c>
      <c r="C6" s="2">
        <v>43403</v>
      </c>
      <c r="D6" s="2">
        <v>43405</v>
      </c>
      <c r="E6" s="2" t="s">
        <v>589</v>
      </c>
      <c r="F6" s="1" t="s">
        <v>496</v>
      </c>
      <c r="G6" s="1" t="s">
        <v>508</v>
      </c>
      <c r="H6" s="1"/>
      <c r="I6" s="1"/>
      <c r="J6" s="1">
        <v>0</v>
      </c>
      <c r="K6" s="6">
        <v>0</v>
      </c>
      <c r="L6" s="1" t="s">
        <v>19</v>
      </c>
      <c r="M6" s="1" t="s">
        <v>20</v>
      </c>
      <c r="N6" s="1" t="str">
        <f t="shared" si="0"/>
        <v>CHFOTN 9.00 of '21</v>
      </c>
      <c r="O6" s="3">
        <v>9</v>
      </c>
      <c r="P6" s="2">
        <v>44408</v>
      </c>
      <c r="Q6" s="8">
        <v>2.7534246575342465</v>
      </c>
      <c r="R6" s="3">
        <v>0.24660000000000001</v>
      </c>
      <c r="S6" s="9">
        <v>1</v>
      </c>
      <c r="T6" s="9">
        <v>1</v>
      </c>
      <c r="U6" s="6">
        <v>2014255</v>
      </c>
      <c r="V6" s="6">
        <v>1225369</v>
      </c>
      <c r="W6" s="6">
        <v>2005270</v>
      </c>
      <c r="X6" s="6">
        <v>1218899</v>
      </c>
      <c r="Y6" s="6">
        <f t="shared" si="1"/>
        <v>521.14499999999998</v>
      </c>
      <c r="Z6" s="6">
        <f t="shared" si="2"/>
        <v>430</v>
      </c>
      <c r="AA6" s="6">
        <v>430</v>
      </c>
      <c r="AB6" s="6">
        <v>430</v>
      </c>
      <c r="AC6" s="6">
        <v>521.14499999999998</v>
      </c>
      <c r="AD6" s="12">
        <f t="shared" si="3"/>
        <v>0</v>
      </c>
      <c r="AE6" s="12">
        <f t="shared" si="4"/>
        <v>2.5988769592124747E-2</v>
      </c>
      <c r="AF6" s="12">
        <f t="shared" si="5"/>
        <v>2.5988769592124747E-2</v>
      </c>
      <c r="AG6" s="12">
        <f t="shared" si="6"/>
        <v>0</v>
      </c>
      <c r="AH6" s="12">
        <f t="shared" si="7"/>
        <v>0</v>
      </c>
      <c r="AI6" s="12">
        <f t="shared" si="8"/>
        <v>0</v>
      </c>
      <c r="AJ6" s="1" t="s">
        <v>5</v>
      </c>
      <c r="AK6" s="1" t="s">
        <v>487</v>
      </c>
      <c r="AL6" s="1" t="s">
        <v>430</v>
      </c>
      <c r="AM6" s="1" t="s">
        <v>436</v>
      </c>
      <c r="AN6" s="1" t="s">
        <v>444</v>
      </c>
      <c r="AO6" s="1" t="s">
        <v>458</v>
      </c>
      <c r="AP6" s="1" t="s">
        <v>21</v>
      </c>
      <c r="AQ6" s="1" t="s">
        <v>513</v>
      </c>
      <c r="AR6" s="1" t="s">
        <v>517</v>
      </c>
      <c r="AS6" s="1" t="s">
        <v>518</v>
      </c>
      <c r="AT6" s="1" t="s">
        <v>14</v>
      </c>
      <c r="AU6" s="3">
        <v>2.31</v>
      </c>
      <c r="AV6" s="3">
        <f t="shared" si="9"/>
        <v>0</v>
      </c>
      <c r="AW6" s="3">
        <f t="shared" si="10"/>
        <v>6.003405775780817E-4</v>
      </c>
      <c r="AX6" s="3">
        <f t="shared" si="11"/>
        <v>6.003405775780817E-4</v>
      </c>
      <c r="AY6" s="3">
        <f t="shared" si="12"/>
        <v>0</v>
      </c>
      <c r="AZ6" s="3">
        <f t="shared" si="13"/>
        <v>0</v>
      </c>
      <c r="BA6" s="3">
        <f t="shared" si="14"/>
        <v>0</v>
      </c>
      <c r="BB6" s="3">
        <v>2.31</v>
      </c>
      <c r="BC6" s="3">
        <f t="shared" si="15"/>
        <v>0</v>
      </c>
      <c r="BD6" s="3">
        <f t="shared" si="16"/>
        <v>6.003405775780817E-4</v>
      </c>
      <c r="BE6" s="3">
        <f t="shared" si="17"/>
        <v>6.003405775780817E-4</v>
      </c>
      <c r="BF6" s="3">
        <f t="shared" si="18"/>
        <v>0</v>
      </c>
      <c r="BG6" s="3">
        <f t="shared" si="19"/>
        <v>0</v>
      </c>
      <c r="BH6" s="3">
        <f t="shared" si="20"/>
        <v>0</v>
      </c>
      <c r="BI6" s="9">
        <v>785</v>
      </c>
      <c r="BJ6" s="3">
        <f t="shared" si="21"/>
        <v>0</v>
      </c>
      <c r="BK6" s="3">
        <f t="shared" si="22"/>
        <v>0.20401184129817929</v>
      </c>
      <c r="BL6" s="3">
        <f t="shared" si="23"/>
        <v>0.20401184129817929</v>
      </c>
      <c r="BM6" s="3">
        <f t="shared" si="24"/>
        <v>0</v>
      </c>
      <c r="BN6" s="3">
        <f t="shared" si="25"/>
        <v>0</v>
      </c>
      <c r="BO6" s="3">
        <f t="shared" si="26"/>
        <v>0</v>
      </c>
      <c r="BP6" s="9">
        <v>1813.3500000000001</v>
      </c>
      <c r="BQ6" s="3">
        <f t="shared" si="27"/>
        <v>0</v>
      </c>
      <c r="BR6" s="3">
        <f t="shared" si="28"/>
        <v>0.47126735339879416</v>
      </c>
      <c r="BS6" s="3">
        <f t="shared" si="29"/>
        <v>0.47126735339879416</v>
      </c>
      <c r="BT6" s="3">
        <f t="shared" si="30"/>
        <v>0</v>
      </c>
      <c r="BU6" s="3">
        <f t="shared" si="31"/>
        <v>0</v>
      </c>
      <c r="BV6" s="3">
        <f t="shared" si="32"/>
        <v>0</v>
      </c>
      <c r="BW6" s="3">
        <v>10.68</v>
      </c>
      <c r="BX6" s="3">
        <f t="shared" si="33"/>
        <v>0</v>
      </c>
      <c r="BY6" s="3">
        <f t="shared" si="34"/>
        <v>2.775600592438923E-3</v>
      </c>
      <c r="BZ6" s="3">
        <f t="shared" si="35"/>
        <v>2.775600592438923E-3</v>
      </c>
      <c r="CA6" s="3">
        <f t="shared" si="36"/>
        <v>0</v>
      </c>
      <c r="CB6" s="3">
        <f t="shared" si="37"/>
        <v>0</v>
      </c>
      <c r="CC6" s="3">
        <f t="shared" si="38"/>
        <v>0</v>
      </c>
      <c r="CD6" s="3">
        <v>7.0000000000000007E-2</v>
      </c>
      <c r="CE6" s="3">
        <f t="shared" si="39"/>
        <v>0</v>
      </c>
      <c r="CF6" s="3">
        <f t="shared" si="40"/>
        <v>1.8192138714487326E-5</v>
      </c>
      <c r="CG6" s="3">
        <f t="shared" si="41"/>
        <v>1.8192138714487326E-5</v>
      </c>
      <c r="CH6" s="3">
        <f t="shared" si="42"/>
        <v>0</v>
      </c>
      <c r="CI6" s="3">
        <f t="shared" si="43"/>
        <v>0</v>
      </c>
      <c r="CJ6" s="3">
        <f t="shared" si="44"/>
        <v>0</v>
      </c>
      <c r="CK6" s="3">
        <v>96.05</v>
      </c>
      <c r="CL6" s="3">
        <f t="shared" si="45"/>
        <v>0</v>
      </c>
      <c r="CM6" s="3">
        <f t="shared" si="46"/>
        <v>2.496221319323582E-2</v>
      </c>
      <c r="CN6" s="3">
        <f t="shared" si="47"/>
        <v>2.496221319323582E-2</v>
      </c>
      <c r="CO6" s="3">
        <f t="shared" si="48"/>
        <v>0</v>
      </c>
      <c r="CP6" s="3">
        <f t="shared" si="49"/>
        <v>0</v>
      </c>
      <c r="CQ6" s="3">
        <f t="shared" si="50"/>
        <v>0</v>
      </c>
    </row>
    <row r="7" spans="1:95" x14ac:dyDescent="0.25">
      <c r="A7" s="1" t="s">
        <v>423</v>
      </c>
      <c r="B7" s="1" t="s">
        <v>589</v>
      </c>
      <c r="C7" s="2">
        <v>43403</v>
      </c>
      <c r="D7" s="2">
        <v>43405</v>
      </c>
      <c r="E7" s="2" t="s">
        <v>589</v>
      </c>
      <c r="F7" s="1" t="s">
        <v>496</v>
      </c>
      <c r="G7" s="1" t="s">
        <v>497</v>
      </c>
      <c r="H7" s="1"/>
      <c r="I7" s="1"/>
      <c r="J7" s="1">
        <v>0</v>
      </c>
      <c r="K7" s="6">
        <v>0</v>
      </c>
      <c r="L7" s="1" t="s">
        <v>22</v>
      </c>
      <c r="M7" s="1" t="s">
        <v>23</v>
      </c>
      <c r="N7" s="1" t="str">
        <f t="shared" si="0"/>
        <v>CQP 5.63 of '26</v>
      </c>
      <c r="O7" s="3">
        <v>5.625</v>
      </c>
      <c r="P7" s="2">
        <v>46296</v>
      </c>
      <c r="Q7" s="8">
        <v>7.9260273972602739</v>
      </c>
      <c r="R7" s="3">
        <v>0.13150000000000001</v>
      </c>
      <c r="S7" s="9">
        <v>1</v>
      </c>
      <c r="T7" s="9">
        <v>1</v>
      </c>
      <c r="U7" s="6">
        <v>2014255</v>
      </c>
      <c r="V7" s="6">
        <v>1225369</v>
      </c>
      <c r="W7" s="6">
        <v>2005270</v>
      </c>
      <c r="X7" s="6">
        <v>1218899</v>
      </c>
      <c r="Y7" s="6">
        <f t="shared" si="1"/>
        <v>1088.5740000000001</v>
      </c>
      <c r="Z7" s="6">
        <f t="shared" si="2"/>
        <v>1100</v>
      </c>
      <c r="AA7" s="6">
        <v>1100</v>
      </c>
      <c r="AB7" s="6">
        <v>1100</v>
      </c>
      <c r="AC7" s="6">
        <v>1088.5740000000001</v>
      </c>
      <c r="AD7" s="12">
        <f t="shared" si="3"/>
        <v>0</v>
      </c>
      <c r="AE7" s="12">
        <f t="shared" si="4"/>
        <v>5.4285657293032863E-2</v>
      </c>
      <c r="AF7" s="12">
        <f t="shared" si="5"/>
        <v>5.4285657293032863E-2</v>
      </c>
      <c r="AG7" s="12">
        <f t="shared" si="6"/>
        <v>0</v>
      </c>
      <c r="AH7" s="12">
        <f t="shared" si="7"/>
        <v>8.9307973835403925E-2</v>
      </c>
      <c r="AI7" s="12">
        <f t="shared" si="8"/>
        <v>8.9307973835403925E-2</v>
      </c>
      <c r="AJ7" s="1" t="s">
        <v>5</v>
      </c>
      <c r="AK7" s="1" t="s">
        <v>460</v>
      </c>
      <c r="AL7" s="1" t="s">
        <v>430</v>
      </c>
      <c r="AM7" s="1" t="s">
        <v>430</v>
      </c>
      <c r="AN7" s="1" t="s">
        <v>453</v>
      </c>
      <c r="AO7" s="1" t="s">
        <v>482</v>
      </c>
      <c r="AP7" s="1" t="s">
        <v>24</v>
      </c>
      <c r="AQ7" s="1" t="s">
        <v>513</v>
      </c>
      <c r="AR7" s="1" t="s">
        <v>519</v>
      </c>
      <c r="AS7" s="1" t="s">
        <v>520</v>
      </c>
      <c r="AT7" s="1" t="s">
        <v>14</v>
      </c>
      <c r="AU7" s="3">
        <v>5.51</v>
      </c>
      <c r="AV7" s="3">
        <f t="shared" si="9"/>
        <v>0</v>
      </c>
      <c r="AW7" s="3">
        <f t="shared" si="10"/>
        <v>2.9911397168461105E-3</v>
      </c>
      <c r="AX7" s="3">
        <f t="shared" si="11"/>
        <v>2.9911397168461105E-3</v>
      </c>
      <c r="AY7" s="3">
        <f t="shared" si="12"/>
        <v>0</v>
      </c>
      <c r="AZ7" s="3">
        <f t="shared" si="13"/>
        <v>4.9208693583307562E-3</v>
      </c>
      <c r="BA7" s="3">
        <f t="shared" si="14"/>
        <v>4.9208693583307562E-3</v>
      </c>
      <c r="BB7" s="3">
        <v>4.91</v>
      </c>
      <c r="BC7" s="3">
        <f t="shared" si="15"/>
        <v>0</v>
      </c>
      <c r="BD7" s="3">
        <f t="shared" si="16"/>
        <v>2.6654257730879135E-3</v>
      </c>
      <c r="BE7" s="3">
        <f t="shared" si="17"/>
        <v>2.6654257730879135E-3</v>
      </c>
      <c r="BF7" s="3">
        <f t="shared" si="18"/>
        <v>0</v>
      </c>
      <c r="BG7" s="3">
        <f t="shared" si="19"/>
        <v>4.3850215153183325E-3</v>
      </c>
      <c r="BH7" s="3">
        <f t="shared" si="20"/>
        <v>4.3850215153183325E-3</v>
      </c>
      <c r="BI7" s="9">
        <v>268</v>
      </c>
      <c r="BJ7" s="3">
        <f t="shared" si="21"/>
        <v>0</v>
      </c>
      <c r="BK7" s="3">
        <f t="shared" si="22"/>
        <v>0.14548556154532807</v>
      </c>
      <c r="BL7" s="3">
        <f t="shared" si="23"/>
        <v>0.14548556154532807</v>
      </c>
      <c r="BM7" s="3">
        <f t="shared" si="24"/>
        <v>0</v>
      </c>
      <c r="BN7" s="3">
        <f t="shared" si="25"/>
        <v>0.23934536987888252</v>
      </c>
      <c r="BO7" s="3">
        <f t="shared" si="26"/>
        <v>0.23934536987888252</v>
      </c>
      <c r="BP7" s="9">
        <v>1315.88</v>
      </c>
      <c r="BQ7" s="3">
        <f t="shared" si="27"/>
        <v>0</v>
      </c>
      <c r="BR7" s="3">
        <f t="shared" si="28"/>
        <v>0.71433410718756085</v>
      </c>
      <c r="BS7" s="3">
        <f t="shared" si="29"/>
        <v>0.71433410718756085</v>
      </c>
      <c r="BT7" s="3">
        <f t="shared" si="30"/>
        <v>0</v>
      </c>
      <c r="BU7" s="3">
        <f t="shared" si="31"/>
        <v>1.1751857661053133</v>
      </c>
      <c r="BV7" s="3">
        <f t="shared" si="32"/>
        <v>1.1751857661053133</v>
      </c>
      <c r="BW7" s="3">
        <v>5.91</v>
      </c>
      <c r="BX7" s="3">
        <f t="shared" si="33"/>
        <v>0</v>
      </c>
      <c r="BY7" s="3">
        <f t="shared" si="34"/>
        <v>3.2082823460182421E-3</v>
      </c>
      <c r="BZ7" s="3">
        <f t="shared" si="35"/>
        <v>3.2082823460182421E-3</v>
      </c>
      <c r="CA7" s="3">
        <f t="shared" si="36"/>
        <v>0</v>
      </c>
      <c r="CB7" s="3">
        <f t="shared" si="37"/>
        <v>5.2781012536723716E-3</v>
      </c>
      <c r="CC7" s="3">
        <f t="shared" si="38"/>
        <v>5.2781012536723716E-3</v>
      </c>
      <c r="CD7" s="3">
        <v>-0.1</v>
      </c>
      <c r="CE7" s="3">
        <f t="shared" si="39"/>
        <v>0</v>
      </c>
      <c r="CF7" s="3">
        <f t="shared" si="40"/>
        <v>-5.4285657293032861E-5</v>
      </c>
      <c r="CG7" s="3">
        <f t="shared" si="41"/>
        <v>-5.4285657293032861E-5</v>
      </c>
      <c r="CH7" s="3">
        <f t="shared" si="42"/>
        <v>0</v>
      </c>
      <c r="CI7" s="3">
        <f t="shared" si="43"/>
        <v>-8.9307973835403922E-5</v>
      </c>
      <c r="CJ7" s="3">
        <f t="shared" si="44"/>
        <v>-8.9307973835403922E-5</v>
      </c>
      <c r="CK7" s="3">
        <v>98.18</v>
      </c>
      <c r="CL7" s="3">
        <f t="shared" si="45"/>
        <v>0</v>
      </c>
      <c r="CM7" s="3">
        <f t="shared" si="46"/>
        <v>5.3297658330299667E-2</v>
      </c>
      <c r="CN7" s="3">
        <f t="shared" si="47"/>
        <v>5.3297658330299667E-2</v>
      </c>
      <c r="CO7" s="3">
        <f t="shared" si="48"/>
        <v>0</v>
      </c>
      <c r="CP7" s="3">
        <f t="shared" si="49"/>
        <v>8.7682568711599573E-2</v>
      </c>
      <c r="CQ7" s="3">
        <f t="shared" si="50"/>
        <v>8.7682568711599573E-2</v>
      </c>
    </row>
    <row r="8" spans="1:95" x14ac:dyDescent="0.25">
      <c r="A8" s="1" t="s">
        <v>423</v>
      </c>
      <c r="B8" s="1" t="s">
        <v>476</v>
      </c>
      <c r="C8" s="2">
        <v>43403</v>
      </c>
      <c r="D8" s="2">
        <v>43405</v>
      </c>
      <c r="E8" s="2" t="s">
        <v>589</v>
      </c>
      <c r="F8" s="1" t="s">
        <v>496</v>
      </c>
      <c r="G8" s="1" t="s">
        <v>498</v>
      </c>
      <c r="H8" s="1"/>
      <c r="I8" s="1"/>
      <c r="J8" s="1">
        <v>0</v>
      </c>
      <c r="K8" s="6">
        <v>0</v>
      </c>
      <c r="L8" s="1" t="s">
        <v>25</v>
      </c>
      <c r="M8" s="1" t="s">
        <v>26</v>
      </c>
      <c r="N8" s="1" t="str">
        <f t="shared" si="0"/>
        <v>CSPLIN 3.10 of '19</v>
      </c>
      <c r="O8" s="3">
        <v>3.1</v>
      </c>
      <c r="P8" s="2">
        <v>43801</v>
      </c>
      <c r="Q8" s="8">
        <v>1.0904109589041096</v>
      </c>
      <c r="R8" s="3">
        <v>1.9068000000000001</v>
      </c>
      <c r="S8" s="9">
        <v>1</v>
      </c>
      <c r="T8" s="9">
        <v>1</v>
      </c>
      <c r="U8" s="6">
        <v>2014255</v>
      </c>
      <c r="V8" s="6">
        <v>1225369</v>
      </c>
      <c r="W8" s="6">
        <v>2005270</v>
      </c>
      <c r="X8" s="6">
        <v>1218899</v>
      </c>
      <c r="Y8" s="6">
        <f t="shared" si="1"/>
        <v>340.03</v>
      </c>
      <c r="Z8" s="6">
        <f t="shared" si="2"/>
        <v>350</v>
      </c>
      <c r="AA8" s="6">
        <v>350</v>
      </c>
      <c r="AB8" s="6">
        <v>350</v>
      </c>
      <c r="AC8" s="6">
        <v>340.03</v>
      </c>
      <c r="AD8" s="12">
        <f t="shared" si="3"/>
        <v>0</v>
      </c>
      <c r="AE8" s="12">
        <f t="shared" si="4"/>
        <v>1.6956818782508088E-2</v>
      </c>
      <c r="AF8" s="12">
        <f t="shared" si="5"/>
        <v>1.6956818782508088E-2</v>
      </c>
      <c r="AG8" s="12">
        <f t="shared" si="6"/>
        <v>0</v>
      </c>
      <c r="AH8" s="12">
        <f t="shared" si="7"/>
        <v>0</v>
      </c>
      <c r="AI8" s="12">
        <f t="shared" si="8"/>
        <v>0</v>
      </c>
      <c r="AJ8" s="1" t="s">
        <v>5</v>
      </c>
      <c r="AK8" s="1" t="s">
        <v>487</v>
      </c>
      <c r="AL8" s="1" t="s">
        <v>430</v>
      </c>
      <c r="AM8" s="1" t="s">
        <v>436</v>
      </c>
      <c r="AN8" s="1" t="s">
        <v>444</v>
      </c>
      <c r="AO8" s="1" t="s">
        <v>458</v>
      </c>
      <c r="AP8" s="1" t="s">
        <v>21</v>
      </c>
      <c r="AQ8" s="1" t="s">
        <v>511</v>
      </c>
      <c r="AR8" s="1" t="s">
        <v>521</v>
      </c>
      <c r="AS8" s="1" t="s">
        <v>522</v>
      </c>
      <c r="AT8" s="1" t="s">
        <v>14</v>
      </c>
      <c r="AU8" s="3">
        <v>1.02</v>
      </c>
      <c r="AV8" s="3">
        <f t="shared" si="9"/>
        <v>0</v>
      </c>
      <c r="AW8" s="3">
        <f t="shared" si="10"/>
        <v>1.729595515815825E-4</v>
      </c>
      <c r="AX8" s="3">
        <f t="shared" si="11"/>
        <v>1.729595515815825E-4</v>
      </c>
      <c r="AY8" s="3">
        <f t="shared" si="12"/>
        <v>0</v>
      </c>
      <c r="AZ8" s="3">
        <f t="shared" si="13"/>
        <v>0</v>
      </c>
      <c r="BA8" s="3">
        <f t="shared" si="14"/>
        <v>0</v>
      </c>
      <c r="BB8" s="3">
        <v>1.024</v>
      </c>
      <c r="BC8" s="3">
        <f t="shared" si="15"/>
        <v>0</v>
      </c>
      <c r="BD8" s="3">
        <f t="shared" si="16"/>
        <v>1.7363782433288283E-4</v>
      </c>
      <c r="BE8" s="3">
        <f t="shared" si="17"/>
        <v>1.7363782433288283E-4</v>
      </c>
      <c r="BF8" s="3">
        <f t="shared" si="18"/>
        <v>0</v>
      </c>
      <c r="BG8" s="3">
        <f t="shared" si="19"/>
        <v>0</v>
      </c>
      <c r="BH8" s="3">
        <f t="shared" si="20"/>
        <v>0</v>
      </c>
      <c r="BI8" s="9">
        <v>444</v>
      </c>
      <c r="BJ8" s="3">
        <f t="shared" si="21"/>
        <v>0</v>
      </c>
      <c r="BK8" s="3">
        <f t="shared" si="22"/>
        <v>7.5288275394335913E-2</v>
      </c>
      <c r="BL8" s="3">
        <f t="shared" si="23"/>
        <v>7.5288275394335913E-2</v>
      </c>
      <c r="BM8" s="3">
        <f t="shared" si="24"/>
        <v>0</v>
      </c>
      <c r="BN8" s="3">
        <f t="shared" si="25"/>
        <v>0</v>
      </c>
      <c r="BO8" s="3">
        <f t="shared" si="26"/>
        <v>0</v>
      </c>
      <c r="BP8" s="9">
        <v>454.65600000000001</v>
      </c>
      <c r="BQ8" s="3">
        <f t="shared" si="27"/>
        <v>0</v>
      </c>
      <c r="BR8" s="3">
        <f t="shared" si="28"/>
        <v>7.709519400379998E-2</v>
      </c>
      <c r="BS8" s="3">
        <f t="shared" si="29"/>
        <v>7.709519400379998E-2</v>
      </c>
      <c r="BT8" s="3">
        <f t="shared" si="30"/>
        <v>0</v>
      </c>
      <c r="BU8" s="3">
        <f t="shared" si="31"/>
        <v>0</v>
      </c>
      <c r="BV8" s="3">
        <f t="shared" si="32"/>
        <v>0</v>
      </c>
      <c r="BW8" s="3">
        <v>7.12</v>
      </c>
      <c r="BX8" s="3">
        <f t="shared" si="33"/>
        <v>0</v>
      </c>
      <c r="BY8" s="3">
        <f t="shared" si="34"/>
        <v>1.207325497314576E-3</v>
      </c>
      <c r="BZ8" s="3">
        <f t="shared" si="35"/>
        <v>1.207325497314576E-3</v>
      </c>
      <c r="CA8" s="3">
        <f t="shared" si="36"/>
        <v>0</v>
      </c>
      <c r="CB8" s="3">
        <f t="shared" si="37"/>
        <v>0</v>
      </c>
      <c r="CC8" s="3">
        <f t="shared" si="38"/>
        <v>0</v>
      </c>
      <c r="CD8" s="3">
        <v>0.02</v>
      </c>
      <c r="CE8" s="3">
        <f t="shared" si="39"/>
        <v>0</v>
      </c>
      <c r="CF8" s="3">
        <f t="shared" si="40"/>
        <v>3.3913637565016176E-6</v>
      </c>
      <c r="CG8" s="3">
        <f t="shared" si="41"/>
        <v>3.3913637565016176E-6</v>
      </c>
      <c r="CH8" s="3">
        <f t="shared" si="42"/>
        <v>0</v>
      </c>
      <c r="CI8" s="3">
        <f t="shared" si="43"/>
        <v>0</v>
      </c>
      <c r="CJ8" s="3">
        <f t="shared" si="44"/>
        <v>0</v>
      </c>
      <c r="CK8" s="3">
        <v>95.87</v>
      </c>
      <c r="CL8" s="3">
        <f t="shared" si="45"/>
        <v>0</v>
      </c>
      <c r="CM8" s="3">
        <f t="shared" si="46"/>
        <v>1.6256502166790504E-2</v>
      </c>
      <c r="CN8" s="3">
        <f t="shared" si="47"/>
        <v>1.6256502166790504E-2</v>
      </c>
      <c r="CO8" s="3">
        <f t="shared" si="48"/>
        <v>0</v>
      </c>
      <c r="CP8" s="3">
        <f t="shared" si="49"/>
        <v>0</v>
      </c>
      <c r="CQ8" s="3">
        <f t="shared" si="50"/>
        <v>0</v>
      </c>
    </row>
    <row r="9" spans="1:95" x14ac:dyDescent="0.25">
      <c r="A9" s="1" t="s">
        <v>423</v>
      </c>
      <c r="B9" s="1" t="s">
        <v>589</v>
      </c>
      <c r="C9" s="2">
        <v>43403</v>
      </c>
      <c r="D9" s="2">
        <v>43405</v>
      </c>
      <c r="E9" s="2" t="s">
        <v>589</v>
      </c>
      <c r="F9" s="1" t="s">
        <v>496</v>
      </c>
      <c r="G9" s="1" t="s">
        <v>497</v>
      </c>
      <c r="H9" s="1"/>
      <c r="I9" s="1"/>
      <c r="J9" s="1">
        <v>0</v>
      </c>
      <c r="K9" s="6">
        <v>0</v>
      </c>
      <c r="L9" s="1" t="s">
        <v>27</v>
      </c>
      <c r="M9" s="1" t="s">
        <v>28</v>
      </c>
      <c r="N9" s="1" t="str">
        <f t="shared" si="0"/>
        <v>CVNA 8.88 of '23</v>
      </c>
      <c r="O9" s="3">
        <v>8.875</v>
      </c>
      <c r="P9" s="2">
        <v>45200</v>
      </c>
      <c r="Q9" s="8">
        <v>4.9232876712328766</v>
      </c>
      <c r="R9" s="3">
        <v>0.1041</v>
      </c>
      <c r="S9" s="9">
        <v>1</v>
      </c>
      <c r="T9" s="9">
        <v>1</v>
      </c>
      <c r="U9" s="6">
        <v>2014255</v>
      </c>
      <c r="V9" s="6">
        <v>1225369</v>
      </c>
      <c r="W9" s="6">
        <v>2005270</v>
      </c>
      <c r="X9" s="6">
        <v>1218899</v>
      </c>
      <c r="Y9" s="6">
        <f t="shared" si="1"/>
        <v>329.83</v>
      </c>
      <c r="Z9" s="6">
        <f t="shared" si="2"/>
        <v>350</v>
      </c>
      <c r="AA9" s="6">
        <v>350</v>
      </c>
      <c r="AB9" s="6">
        <v>350</v>
      </c>
      <c r="AC9" s="6">
        <v>329.83</v>
      </c>
      <c r="AD9" s="12">
        <f t="shared" si="3"/>
        <v>0</v>
      </c>
      <c r="AE9" s="12">
        <f t="shared" si="4"/>
        <v>1.6448159100769473E-2</v>
      </c>
      <c r="AF9" s="12">
        <f t="shared" si="5"/>
        <v>1.6448159100769473E-2</v>
      </c>
      <c r="AG9" s="12">
        <f t="shared" si="6"/>
        <v>0</v>
      </c>
      <c r="AH9" s="12">
        <f t="shared" si="7"/>
        <v>2.7059666141329181E-2</v>
      </c>
      <c r="AI9" s="12">
        <f t="shared" si="8"/>
        <v>2.7059666141329181E-2</v>
      </c>
      <c r="AJ9" s="1" t="s">
        <v>5</v>
      </c>
      <c r="AK9" s="1" t="s">
        <v>460</v>
      </c>
      <c r="AL9" s="1" t="s">
        <v>432</v>
      </c>
      <c r="AM9" s="1" t="s">
        <v>432</v>
      </c>
      <c r="AN9" s="1" t="s">
        <v>453</v>
      </c>
      <c r="AO9" s="1" t="s">
        <v>482</v>
      </c>
      <c r="AP9" s="1" t="s">
        <v>24</v>
      </c>
      <c r="AQ9" s="1" t="s">
        <v>513</v>
      </c>
      <c r="AR9" s="1" t="s">
        <v>523</v>
      </c>
      <c r="AS9" s="1" t="s">
        <v>524</v>
      </c>
      <c r="AT9" s="1" t="s">
        <v>14</v>
      </c>
      <c r="AU9" s="3">
        <v>3.8</v>
      </c>
      <c r="AV9" s="3">
        <f t="shared" si="9"/>
        <v>0</v>
      </c>
      <c r="AW9" s="3">
        <f t="shared" si="10"/>
        <v>6.2503004582923998E-4</v>
      </c>
      <c r="AX9" s="3">
        <f t="shared" si="11"/>
        <v>6.2503004582923998E-4</v>
      </c>
      <c r="AY9" s="3">
        <f t="shared" si="12"/>
        <v>0</v>
      </c>
      <c r="AZ9" s="3">
        <f t="shared" si="13"/>
        <v>1.0282673133705088E-3</v>
      </c>
      <c r="BA9" s="3">
        <f t="shared" si="14"/>
        <v>1.0282673133705088E-3</v>
      </c>
      <c r="BB9" s="3">
        <v>3.7570000000000001</v>
      </c>
      <c r="BC9" s="3">
        <f t="shared" si="15"/>
        <v>0</v>
      </c>
      <c r="BD9" s="3">
        <f t="shared" si="16"/>
        <v>6.1795733741590916E-4</v>
      </c>
      <c r="BE9" s="3">
        <f t="shared" si="17"/>
        <v>6.1795733741590916E-4</v>
      </c>
      <c r="BF9" s="3">
        <f t="shared" si="18"/>
        <v>0</v>
      </c>
      <c r="BG9" s="3">
        <f t="shared" si="19"/>
        <v>1.0166316569297374E-3</v>
      </c>
      <c r="BH9" s="3">
        <f t="shared" si="20"/>
        <v>1.0166316569297374E-3</v>
      </c>
      <c r="BI9" s="9">
        <v>773</v>
      </c>
      <c r="BJ9" s="3">
        <f t="shared" si="21"/>
        <v>0</v>
      </c>
      <c r="BK9" s="3">
        <f t="shared" si="22"/>
        <v>0.12714426984894803</v>
      </c>
      <c r="BL9" s="3">
        <f t="shared" si="23"/>
        <v>0.12714426984894803</v>
      </c>
      <c r="BM9" s="3">
        <f t="shared" si="24"/>
        <v>0</v>
      </c>
      <c r="BN9" s="3">
        <f t="shared" si="25"/>
        <v>0.20917121927247459</v>
      </c>
      <c r="BO9" s="3">
        <f t="shared" si="26"/>
        <v>0.20917121927247459</v>
      </c>
      <c r="BP9" s="9">
        <v>2904.1610000000001</v>
      </c>
      <c r="BQ9" s="3">
        <f t="shared" si="27"/>
        <v>0</v>
      </c>
      <c r="BR9" s="3">
        <f t="shared" si="28"/>
        <v>0.47768102182249772</v>
      </c>
      <c r="BS9" s="3">
        <f t="shared" si="29"/>
        <v>0.47768102182249772</v>
      </c>
      <c r="BT9" s="3">
        <f t="shared" si="30"/>
        <v>0</v>
      </c>
      <c r="BU9" s="3">
        <f t="shared" si="31"/>
        <v>0.78585627080668696</v>
      </c>
      <c r="BV9" s="3">
        <f t="shared" si="32"/>
        <v>0.78585627080668696</v>
      </c>
      <c r="BW9" s="3">
        <v>10.67</v>
      </c>
      <c r="BX9" s="3">
        <f t="shared" si="33"/>
        <v>0</v>
      </c>
      <c r="BY9" s="3">
        <f t="shared" si="34"/>
        <v>1.7550185760521028E-3</v>
      </c>
      <c r="BZ9" s="3">
        <f t="shared" si="35"/>
        <v>1.7550185760521028E-3</v>
      </c>
      <c r="CA9" s="3">
        <f t="shared" si="36"/>
        <v>0</v>
      </c>
      <c r="CB9" s="3">
        <f t="shared" si="37"/>
        <v>2.8872663772798236E-3</v>
      </c>
      <c r="CC9" s="3">
        <f t="shared" si="38"/>
        <v>2.8872663772798236E-3</v>
      </c>
      <c r="CD9" s="3">
        <v>0.18</v>
      </c>
      <c r="CE9" s="3">
        <f t="shared" si="39"/>
        <v>0</v>
      </c>
      <c r="CF9" s="3">
        <f t="shared" si="40"/>
        <v>2.9606686381385049E-5</v>
      </c>
      <c r="CG9" s="3">
        <f t="shared" si="41"/>
        <v>2.9606686381385049E-5</v>
      </c>
      <c r="CH9" s="3">
        <f t="shared" si="42"/>
        <v>0</v>
      </c>
      <c r="CI9" s="3">
        <f t="shared" si="43"/>
        <v>4.8707399054392523E-5</v>
      </c>
      <c r="CJ9" s="3">
        <f t="shared" si="44"/>
        <v>4.8707399054392523E-5</v>
      </c>
      <c r="CK9" s="3">
        <v>93.25</v>
      </c>
      <c r="CL9" s="3">
        <f t="shared" si="45"/>
        <v>0</v>
      </c>
      <c r="CM9" s="3">
        <f t="shared" si="46"/>
        <v>1.5337908361467534E-2</v>
      </c>
      <c r="CN9" s="3">
        <f t="shared" si="47"/>
        <v>1.5337908361467534E-2</v>
      </c>
      <c r="CO9" s="3">
        <f t="shared" si="48"/>
        <v>0</v>
      </c>
      <c r="CP9" s="3">
        <f t="shared" si="49"/>
        <v>2.5233138676789463E-2</v>
      </c>
      <c r="CQ9" s="3">
        <f t="shared" si="50"/>
        <v>2.5233138676789463E-2</v>
      </c>
    </row>
    <row r="10" spans="1:95" x14ac:dyDescent="0.25">
      <c r="A10" s="1" t="s">
        <v>423</v>
      </c>
      <c r="B10" s="1" t="s">
        <v>476</v>
      </c>
      <c r="C10" s="2">
        <v>43403</v>
      </c>
      <c r="D10" s="2">
        <v>43405</v>
      </c>
      <c r="E10" s="2" t="s">
        <v>589</v>
      </c>
      <c r="F10" s="1" t="s">
        <v>496</v>
      </c>
      <c r="G10" s="1" t="s">
        <v>497</v>
      </c>
      <c r="H10" s="1"/>
      <c r="I10" s="1"/>
      <c r="J10" s="1">
        <v>0</v>
      </c>
      <c r="K10" s="6">
        <v>0</v>
      </c>
      <c r="L10" s="1" t="s">
        <v>29</v>
      </c>
      <c r="M10" s="1" t="s">
        <v>30</v>
      </c>
      <c r="N10" s="1" t="str">
        <f t="shared" si="0"/>
        <v>DOMSS 3.00 of '23</v>
      </c>
      <c r="O10" s="3">
        <v>3</v>
      </c>
      <c r="P10" s="2">
        <v>45182</v>
      </c>
      <c r="Q10" s="8">
        <v>4.8739726027397259</v>
      </c>
      <c r="R10" s="3">
        <v>0.126</v>
      </c>
      <c r="S10" s="9">
        <v>1</v>
      </c>
      <c r="T10" s="9">
        <v>1</v>
      </c>
      <c r="U10" s="6">
        <v>2014255</v>
      </c>
      <c r="V10" s="6">
        <v>1225369</v>
      </c>
      <c r="W10" s="6">
        <v>2005270</v>
      </c>
      <c r="X10" s="6">
        <v>1218899</v>
      </c>
      <c r="Y10" s="6">
        <f t="shared" si="1"/>
        <v>336.56400000000002</v>
      </c>
      <c r="Z10" s="6">
        <f t="shared" si="2"/>
        <v>341.15999999999997</v>
      </c>
      <c r="AA10" s="6">
        <v>300</v>
      </c>
      <c r="AB10" s="6">
        <v>341.15999999999997</v>
      </c>
      <c r="AC10" s="6">
        <v>336.56400000000002</v>
      </c>
      <c r="AD10" s="12">
        <f t="shared" si="3"/>
        <v>0</v>
      </c>
      <c r="AE10" s="12">
        <f t="shared" si="4"/>
        <v>1.6783974227909459E-2</v>
      </c>
      <c r="AF10" s="12">
        <f t="shared" si="5"/>
        <v>1.6783974227909459E-2</v>
      </c>
      <c r="AG10" s="12">
        <f t="shared" si="6"/>
        <v>0</v>
      </c>
      <c r="AH10" s="12">
        <f t="shared" si="7"/>
        <v>0</v>
      </c>
      <c r="AI10" s="12">
        <f t="shared" si="8"/>
        <v>0</v>
      </c>
      <c r="AJ10" s="1" t="s">
        <v>31</v>
      </c>
      <c r="AK10" s="1" t="s">
        <v>460</v>
      </c>
      <c r="AL10" s="1" t="s">
        <v>430</v>
      </c>
      <c r="AM10" s="1" t="s">
        <v>439</v>
      </c>
      <c r="AN10" s="1" t="s">
        <v>441</v>
      </c>
      <c r="AO10" s="1" t="s">
        <v>480</v>
      </c>
      <c r="AP10" s="1" t="s">
        <v>33</v>
      </c>
      <c r="AQ10" s="1" t="s">
        <v>513</v>
      </c>
      <c r="AR10" s="1" t="s">
        <v>525</v>
      </c>
      <c r="AS10" s="1" t="s">
        <v>526</v>
      </c>
      <c r="AT10" s="1" t="s">
        <v>14</v>
      </c>
      <c r="AU10" s="3">
        <v>4.5199999999999996</v>
      </c>
      <c r="AV10" s="3">
        <f t="shared" si="9"/>
        <v>0</v>
      </c>
      <c r="AW10" s="3">
        <f t="shared" si="10"/>
        <v>7.5863563510150743E-4</v>
      </c>
      <c r="AX10" s="3">
        <f t="shared" si="11"/>
        <v>7.5863563510150743E-4</v>
      </c>
      <c r="AY10" s="3">
        <f t="shared" si="12"/>
        <v>0</v>
      </c>
      <c r="AZ10" s="3">
        <f t="shared" si="13"/>
        <v>0</v>
      </c>
      <c r="BA10" s="3">
        <f t="shared" si="14"/>
        <v>0</v>
      </c>
      <c r="BB10" s="3">
        <v>4.49</v>
      </c>
      <c r="BC10" s="3">
        <f t="shared" si="15"/>
        <v>0</v>
      </c>
      <c r="BD10" s="3">
        <f t="shared" si="16"/>
        <v>7.5360044283313474E-4</v>
      </c>
      <c r="BE10" s="3">
        <f t="shared" si="17"/>
        <v>7.5360044283313474E-4</v>
      </c>
      <c r="BF10" s="3">
        <f t="shared" si="18"/>
        <v>0</v>
      </c>
      <c r="BG10" s="3">
        <f t="shared" si="19"/>
        <v>0</v>
      </c>
      <c r="BH10" s="3">
        <f t="shared" si="20"/>
        <v>0</v>
      </c>
      <c r="BI10" s="9">
        <v>364</v>
      </c>
      <c r="BJ10" s="3">
        <f t="shared" si="21"/>
        <v>0</v>
      </c>
      <c r="BK10" s="3">
        <f t="shared" si="22"/>
        <v>6.1093666189590431E-2</v>
      </c>
      <c r="BL10" s="3">
        <f t="shared" si="23"/>
        <v>6.1093666189590431E-2</v>
      </c>
      <c r="BM10" s="3">
        <f t="shared" si="24"/>
        <v>0</v>
      </c>
      <c r="BN10" s="3">
        <f t="shared" si="25"/>
        <v>0</v>
      </c>
      <c r="BO10" s="3">
        <f t="shared" si="26"/>
        <v>0</v>
      </c>
      <c r="BP10" s="9">
        <v>1634.3600000000001</v>
      </c>
      <c r="BQ10" s="3">
        <f t="shared" si="27"/>
        <v>0</v>
      </c>
      <c r="BR10" s="3">
        <f t="shared" si="28"/>
        <v>0.27431056119126107</v>
      </c>
      <c r="BS10" s="3">
        <f t="shared" si="29"/>
        <v>0.27431056119126107</v>
      </c>
      <c r="BT10" s="3">
        <f t="shared" si="30"/>
        <v>0</v>
      </c>
      <c r="BU10" s="3">
        <f t="shared" si="31"/>
        <v>0</v>
      </c>
      <c r="BV10" s="3">
        <f t="shared" si="32"/>
        <v>0</v>
      </c>
      <c r="BW10" s="3">
        <v>3.4</v>
      </c>
      <c r="BX10" s="3">
        <f t="shared" si="33"/>
        <v>0</v>
      </c>
      <c r="BY10" s="3">
        <f t="shared" si="34"/>
        <v>5.7065512374892158E-4</v>
      </c>
      <c r="BZ10" s="3">
        <f t="shared" si="35"/>
        <v>5.7065512374892158E-4</v>
      </c>
      <c r="CA10" s="3">
        <f t="shared" si="36"/>
        <v>0</v>
      </c>
      <c r="CB10" s="3">
        <f t="shared" si="37"/>
        <v>0</v>
      </c>
      <c r="CC10" s="3">
        <f t="shared" si="38"/>
        <v>0</v>
      </c>
      <c r="CD10" s="3">
        <v>0.23</v>
      </c>
      <c r="CE10" s="3">
        <f t="shared" si="39"/>
        <v>0</v>
      </c>
      <c r="CF10" s="3">
        <f t="shared" si="40"/>
        <v>3.8603140724191756E-5</v>
      </c>
      <c r="CG10" s="3">
        <f t="shared" si="41"/>
        <v>3.8603140724191756E-5</v>
      </c>
      <c r="CH10" s="3">
        <f t="shared" si="42"/>
        <v>0</v>
      </c>
      <c r="CI10" s="3">
        <f t="shared" si="43"/>
        <v>0</v>
      </c>
      <c r="CJ10" s="3">
        <f t="shared" si="44"/>
        <v>0</v>
      </c>
      <c r="CK10" s="3">
        <v>98.1</v>
      </c>
      <c r="CL10" s="3">
        <f t="shared" si="45"/>
        <v>0</v>
      </c>
      <c r="CM10" s="3">
        <f t="shared" si="46"/>
        <v>1.6465078717579178E-2</v>
      </c>
      <c r="CN10" s="3">
        <f t="shared" si="47"/>
        <v>1.6465078717579178E-2</v>
      </c>
      <c r="CO10" s="3">
        <f t="shared" si="48"/>
        <v>0</v>
      </c>
      <c r="CP10" s="3">
        <f t="shared" si="49"/>
        <v>0</v>
      </c>
      <c r="CQ10" s="3">
        <f t="shared" si="50"/>
        <v>0</v>
      </c>
    </row>
    <row r="11" spans="1:95" x14ac:dyDescent="0.25">
      <c r="A11" s="1" t="s">
        <v>423</v>
      </c>
      <c r="B11" s="1" t="s">
        <v>476</v>
      </c>
      <c r="C11" s="2">
        <v>43403</v>
      </c>
      <c r="D11" s="2">
        <v>43405</v>
      </c>
      <c r="E11" s="2" t="s">
        <v>589</v>
      </c>
      <c r="F11" s="1" t="s">
        <v>496</v>
      </c>
      <c r="G11" s="1" t="s">
        <v>497</v>
      </c>
      <c r="H11" s="1"/>
      <c r="I11" s="1"/>
      <c r="J11" s="1">
        <v>0</v>
      </c>
      <c r="K11" s="6">
        <v>0</v>
      </c>
      <c r="L11" s="1" t="s">
        <v>34</v>
      </c>
      <c r="M11" s="1" t="s">
        <v>35</v>
      </c>
      <c r="N11" s="1" t="str">
        <f t="shared" si="0"/>
        <v>EIGLN 7.50 of '24</v>
      </c>
      <c r="O11" s="3">
        <v>7.5</v>
      </c>
      <c r="P11" s="2">
        <v>45366</v>
      </c>
      <c r="Q11" s="8">
        <v>5.3780821917808215</v>
      </c>
      <c r="R11" s="3">
        <v>9.3200000000000005E-2</v>
      </c>
      <c r="S11" s="9">
        <v>1</v>
      </c>
      <c r="T11" s="9">
        <v>1</v>
      </c>
      <c r="U11" s="6">
        <v>2014255</v>
      </c>
      <c r="V11" s="6">
        <v>1225369</v>
      </c>
      <c r="W11" s="6">
        <v>2005270</v>
      </c>
      <c r="X11" s="6">
        <v>1218899</v>
      </c>
      <c r="Y11" s="6">
        <f t="shared" si="1"/>
        <v>196.56399999999999</v>
      </c>
      <c r="Z11" s="6">
        <f t="shared" si="2"/>
        <v>191.44499999999999</v>
      </c>
      <c r="AA11" s="6">
        <v>150</v>
      </c>
      <c r="AB11" s="6">
        <v>191.44499999999999</v>
      </c>
      <c r="AC11" s="6">
        <v>196.56399999999999</v>
      </c>
      <c r="AD11" s="12">
        <f t="shared" si="3"/>
        <v>0</v>
      </c>
      <c r="AE11" s="12">
        <f t="shared" si="4"/>
        <v>9.8023707530656701E-3</v>
      </c>
      <c r="AF11" s="12">
        <f t="shared" si="5"/>
        <v>9.8023707530656701E-3</v>
      </c>
      <c r="AG11" s="12">
        <f t="shared" si="6"/>
        <v>0</v>
      </c>
      <c r="AH11" s="12">
        <f t="shared" si="7"/>
        <v>0</v>
      </c>
      <c r="AI11" s="12">
        <f t="shared" si="8"/>
        <v>0</v>
      </c>
      <c r="AJ11" s="1" t="s">
        <v>36</v>
      </c>
      <c r="AK11" s="1" t="s">
        <v>460</v>
      </c>
      <c r="AL11" s="1" t="s">
        <v>429</v>
      </c>
      <c r="AM11" s="1" t="s">
        <v>429</v>
      </c>
      <c r="AN11" s="1" t="s">
        <v>441</v>
      </c>
      <c r="AO11" s="1" t="s">
        <v>463</v>
      </c>
      <c r="AP11" s="1" t="s">
        <v>37</v>
      </c>
      <c r="AQ11" s="1" t="s">
        <v>513</v>
      </c>
      <c r="AR11" s="1" t="s">
        <v>523</v>
      </c>
      <c r="AS11" s="1" t="s">
        <v>527</v>
      </c>
      <c r="AT11" s="1" t="s">
        <v>14</v>
      </c>
      <c r="AU11" s="3">
        <v>3.84</v>
      </c>
      <c r="AV11" s="3">
        <f t="shared" si="9"/>
        <v>0</v>
      </c>
      <c r="AW11" s="3">
        <f t="shared" si="10"/>
        <v>3.764110369177217E-4</v>
      </c>
      <c r="AX11" s="3">
        <f t="shared" si="11"/>
        <v>3.764110369177217E-4</v>
      </c>
      <c r="AY11" s="3">
        <f t="shared" si="12"/>
        <v>0</v>
      </c>
      <c r="AZ11" s="3">
        <f t="shared" si="13"/>
        <v>0</v>
      </c>
      <c r="BA11" s="3">
        <f t="shared" si="14"/>
        <v>0</v>
      </c>
      <c r="BB11" s="3">
        <v>3.653</v>
      </c>
      <c r="BC11" s="3">
        <f t="shared" si="15"/>
        <v>0</v>
      </c>
      <c r="BD11" s="3">
        <f t="shared" si="16"/>
        <v>3.5808060360948893E-4</v>
      </c>
      <c r="BE11" s="3">
        <f t="shared" si="17"/>
        <v>3.5808060360948893E-4</v>
      </c>
      <c r="BF11" s="3">
        <f t="shared" si="18"/>
        <v>0</v>
      </c>
      <c r="BG11" s="3">
        <f t="shared" si="19"/>
        <v>0</v>
      </c>
      <c r="BH11" s="3">
        <f t="shared" si="20"/>
        <v>0</v>
      </c>
      <c r="BI11" s="9">
        <v>603</v>
      </c>
      <c r="BJ11" s="3">
        <f t="shared" si="21"/>
        <v>0</v>
      </c>
      <c r="BK11" s="3">
        <f t="shared" si="22"/>
        <v>5.9108295640985985E-2</v>
      </c>
      <c r="BL11" s="3">
        <f t="shared" si="23"/>
        <v>5.9108295640985985E-2</v>
      </c>
      <c r="BM11" s="3">
        <f t="shared" si="24"/>
        <v>0</v>
      </c>
      <c r="BN11" s="3">
        <f t="shared" si="25"/>
        <v>0</v>
      </c>
      <c r="BO11" s="3">
        <f t="shared" si="26"/>
        <v>0</v>
      </c>
      <c r="BP11" s="9">
        <v>2202.759</v>
      </c>
      <c r="BQ11" s="3">
        <f t="shared" si="27"/>
        <v>0</v>
      </c>
      <c r="BR11" s="3">
        <f t="shared" si="28"/>
        <v>0.21592260397652183</v>
      </c>
      <c r="BS11" s="3">
        <f t="shared" si="29"/>
        <v>0.21592260397652183</v>
      </c>
      <c r="BT11" s="3">
        <f t="shared" si="30"/>
        <v>0</v>
      </c>
      <c r="BU11" s="3">
        <f t="shared" si="31"/>
        <v>0</v>
      </c>
      <c r="BV11" s="3">
        <f t="shared" si="32"/>
        <v>0</v>
      </c>
      <c r="BW11" s="3">
        <v>7.03</v>
      </c>
      <c r="BX11" s="3">
        <f t="shared" si="33"/>
        <v>0</v>
      </c>
      <c r="BY11" s="3">
        <f t="shared" si="34"/>
        <v>6.8910666394051659E-4</v>
      </c>
      <c r="BZ11" s="3">
        <f t="shared" si="35"/>
        <v>6.8910666394051659E-4</v>
      </c>
      <c r="CA11" s="3">
        <f t="shared" si="36"/>
        <v>0</v>
      </c>
      <c r="CB11" s="3">
        <f t="shared" si="37"/>
        <v>0</v>
      </c>
      <c r="CC11" s="3">
        <f t="shared" si="38"/>
        <v>0</v>
      </c>
      <c r="CD11" s="3">
        <v>-0.17</v>
      </c>
      <c r="CE11" s="3">
        <f t="shared" si="39"/>
        <v>0</v>
      </c>
      <c r="CF11" s="3">
        <f t="shared" si="40"/>
        <v>-1.6664030280211639E-5</v>
      </c>
      <c r="CG11" s="3">
        <f t="shared" si="41"/>
        <v>-1.6664030280211639E-5</v>
      </c>
      <c r="CH11" s="3">
        <f t="shared" si="42"/>
        <v>0</v>
      </c>
      <c r="CI11" s="3">
        <f t="shared" si="43"/>
        <v>0</v>
      </c>
      <c r="CJ11" s="3">
        <f t="shared" si="44"/>
        <v>0</v>
      </c>
      <c r="CK11" s="3">
        <v>101.56</v>
      </c>
      <c r="CL11" s="3">
        <f t="shared" si="45"/>
        <v>0</v>
      </c>
      <c r="CM11" s="3">
        <f t="shared" si="46"/>
        <v>9.9552877368134941E-3</v>
      </c>
      <c r="CN11" s="3">
        <f t="shared" si="47"/>
        <v>9.9552877368134941E-3</v>
      </c>
      <c r="CO11" s="3">
        <f t="shared" si="48"/>
        <v>0</v>
      </c>
      <c r="CP11" s="3">
        <f t="shared" si="49"/>
        <v>0</v>
      </c>
      <c r="CQ11" s="3">
        <f t="shared" si="50"/>
        <v>0</v>
      </c>
    </row>
    <row r="12" spans="1:95" x14ac:dyDescent="0.25">
      <c r="A12" s="1" t="s">
        <v>423</v>
      </c>
      <c r="B12" s="1" t="s">
        <v>589</v>
      </c>
      <c r="C12" s="2">
        <v>43403</v>
      </c>
      <c r="D12" s="2">
        <v>43405</v>
      </c>
      <c r="E12" s="2" t="s">
        <v>589</v>
      </c>
      <c r="F12" s="1" t="s">
        <v>496</v>
      </c>
      <c r="G12" s="1" t="s">
        <v>497</v>
      </c>
      <c r="H12" s="1"/>
      <c r="I12" s="1"/>
      <c r="J12" s="1">
        <v>0</v>
      </c>
      <c r="K12" s="6">
        <v>0</v>
      </c>
      <c r="L12" s="1" t="s">
        <v>38</v>
      </c>
      <c r="M12" s="1" t="s">
        <v>39</v>
      </c>
      <c r="N12" s="1" t="str">
        <f t="shared" si="0"/>
        <v>ENVA 8.50 of '25</v>
      </c>
      <c r="O12" s="3">
        <v>8.5</v>
      </c>
      <c r="P12" s="2">
        <v>45915</v>
      </c>
      <c r="Q12" s="8">
        <v>6.882191780821918</v>
      </c>
      <c r="R12" s="3">
        <v>0.1096</v>
      </c>
      <c r="S12" s="9">
        <v>1</v>
      </c>
      <c r="T12" s="9">
        <v>1</v>
      </c>
      <c r="U12" s="6">
        <v>2014255</v>
      </c>
      <c r="V12" s="6">
        <v>1225369</v>
      </c>
      <c r="W12" s="6">
        <v>2005270</v>
      </c>
      <c r="X12" s="6">
        <v>1218899</v>
      </c>
      <c r="Y12" s="6">
        <f t="shared" si="1"/>
        <v>358.09399999999999</v>
      </c>
      <c r="Z12" s="6">
        <f t="shared" si="2"/>
        <v>375</v>
      </c>
      <c r="AA12" s="6">
        <v>375</v>
      </c>
      <c r="AB12" s="6">
        <v>375</v>
      </c>
      <c r="AC12" s="6">
        <v>358.09399999999999</v>
      </c>
      <c r="AD12" s="12">
        <f t="shared" si="3"/>
        <v>0</v>
      </c>
      <c r="AE12" s="12">
        <f t="shared" si="4"/>
        <v>1.7857645105147934E-2</v>
      </c>
      <c r="AF12" s="12">
        <f t="shared" si="5"/>
        <v>1.7857645105147934E-2</v>
      </c>
      <c r="AG12" s="12">
        <f t="shared" si="6"/>
        <v>0</v>
      </c>
      <c r="AH12" s="12">
        <f t="shared" si="7"/>
        <v>2.9378480087357526E-2</v>
      </c>
      <c r="AI12" s="12">
        <f t="shared" si="8"/>
        <v>2.9378480087357526E-2</v>
      </c>
      <c r="AJ12" s="1" t="s">
        <v>5</v>
      </c>
      <c r="AK12" s="1" t="s">
        <v>460</v>
      </c>
      <c r="AL12" s="1" t="s">
        <v>429</v>
      </c>
      <c r="AM12" s="1" t="s">
        <v>440</v>
      </c>
      <c r="AN12" s="1" t="s">
        <v>453</v>
      </c>
      <c r="AO12" s="1" t="s">
        <v>482</v>
      </c>
      <c r="AP12" s="1" t="s">
        <v>24</v>
      </c>
      <c r="AQ12" s="1" t="s">
        <v>511</v>
      </c>
      <c r="AR12" s="1" t="s">
        <v>521</v>
      </c>
      <c r="AS12" s="1" t="s">
        <v>528</v>
      </c>
      <c r="AT12" s="1" t="s">
        <v>14</v>
      </c>
      <c r="AU12" s="3">
        <v>4.8499999999999996</v>
      </c>
      <c r="AV12" s="3">
        <f t="shared" si="9"/>
        <v>0</v>
      </c>
      <c r="AW12" s="3">
        <f t="shared" si="10"/>
        <v>8.6609578759967482E-4</v>
      </c>
      <c r="AX12" s="3">
        <f t="shared" si="11"/>
        <v>8.6609578759967482E-4</v>
      </c>
      <c r="AY12" s="3">
        <f t="shared" si="12"/>
        <v>0</v>
      </c>
      <c r="AZ12" s="3">
        <f t="shared" si="13"/>
        <v>1.42485628423684E-3</v>
      </c>
      <c r="BA12" s="3">
        <f t="shared" si="14"/>
        <v>1.42485628423684E-3</v>
      </c>
      <c r="BB12" s="3">
        <v>4.6310000000000002</v>
      </c>
      <c r="BC12" s="3">
        <f t="shared" si="15"/>
        <v>0</v>
      </c>
      <c r="BD12" s="3">
        <f t="shared" si="16"/>
        <v>8.2698754481940091E-4</v>
      </c>
      <c r="BE12" s="3">
        <f t="shared" si="17"/>
        <v>8.2698754481940091E-4</v>
      </c>
      <c r="BF12" s="3">
        <f t="shared" si="18"/>
        <v>0</v>
      </c>
      <c r="BG12" s="3">
        <f t="shared" si="19"/>
        <v>1.360517412845527E-3</v>
      </c>
      <c r="BH12" s="3">
        <f t="shared" si="20"/>
        <v>1.360517412845527E-3</v>
      </c>
      <c r="BI12" s="9">
        <v>658</v>
      </c>
      <c r="BJ12" s="3">
        <f t="shared" si="21"/>
        <v>0</v>
      </c>
      <c r="BK12" s="3">
        <f t="shared" si="22"/>
        <v>0.11750330479187342</v>
      </c>
      <c r="BL12" s="3">
        <f t="shared" si="23"/>
        <v>0.11750330479187342</v>
      </c>
      <c r="BM12" s="3">
        <f t="shared" si="24"/>
        <v>0</v>
      </c>
      <c r="BN12" s="3">
        <f t="shared" si="25"/>
        <v>0.1933103989748125</v>
      </c>
      <c r="BO12" s="3">
        <f t="shared" si="26"/>
        <v>0.1933103989748125</v>
      </c>
      <c r="BP12" s="9">
        <v>3047.1980000000003</v>
      </c>
      <c r="BQ12" s="3">
        <f t="shared" si="27"/>
        <v>0</v>
      </c>
      <c r="BR12" s="3">
        <f t="shared" si="28"/>
        <v>0.5441578044911658</v>
      </c>
      <c r="BS12" s="3">
        <f t="shared" si="29"/>
        <v>0.5441578044911658</v>
      </c>
      <c r="BT12" s="3">
        <f t="shared" si="30"/>
        <v>0</v>
      </c>
      <c r="BU12" s="3">
        <f t="shared" si="31"/>
        <v>0.8952204576523568</v>
      </c>
      <c r="BV12" s="3">
        <f t="shared" si="32"/>
        <v>0.8952204576523568</v>
      </c>
      <c r="BW12" s="3">
        <v>9.61</v>
      </c>
      <c r="BX12" s="3">
        <f t="shared" si="33"/>
        <v>0</v>
      </c>
      <c r="BY12" s="3">
        <f t="shared" si="34"/>
        <v>1.7161196946047165E-3</v>
      </c>
      <c r="BZ12" s="3">
        <f t="shared" si="35"/>
        <v>1.7161196946047165E-3</v>
      </c>
      <c r="CA12" s="3">
        <f t="shared" si="36"/>
        <v>0</v>
      </c>
      <c r="CB12" s="3">
        <f t="shared" si="37"/>
        <v>2.8232719363950579E-3</v>
      </c>
      <c r="CC12" s="3">
        <f t="shared" si="38"/>
        <v>2.8232719363950579E-3</v>
      </c>
      <c r="CD12" s="3">
        <v>0.17</v>
      </c>
      <c r="CE12" s="3">
        <f t="shared" si="39"/>
        <v>0</v>
      </c>
      <c r="CF12" s="3">
        <f t="shared" si="40"/>
        <v>3.0357996678751491E-5</v>
      </c>
      <c r="CG12" s="3">
        <f t="shared" si="41"/>
        <v>3.0357996678751491E-5</v>
      </c>
      <c r="CH12" s="3">
        <f t="shared" si="42"/>
        <v>0</v>
      </c>
      <c r="CI12" s="3">
        <f t="shared" si="43"/>
        <v>4.9943416148507797E-5</v>
      </c>
      <c r="CJ12" s="3">
        <f t="shared" si="44"/>
        <v>4.9943416148507797E-5</v>
      </c>
      <c r="CK12" s="3">
        <v>94.5</v>
      </c>
      <c r="CL12" s="3">
        <f t="shared" si="45"/>
        <v>0</v>
      </c>
      <c r="CM12" s="3">
        <f t="shared" si="46"/>
        <v>1.6875474624364797E-2</v>
      </c>
      <c r="CN12" s="3">
        <f t="shared" si="47"/>
        <v>1.6875474624364797E-2</v>
      </c>
      <c r="CO12" s="3">
        <f t="shared" si="48"/>
        <v>0</v>
      </c>
      <c r="CP12" s="3">
        <f t="shared" si="49"/>
        <v>2.7762663682552861E-2</v>
      </c>
      <c r="CQ12" s="3">
        <f t="shared" si="50"/>
        <v>2.7762663682552861E-2</v>
      </c>
    </row>
    <row r="13" spans="1:95" x14ac:dyDescent="0.25">
      <c r="A13" s="1" t="s">
        <v>423</v>
      </c>
      <c r="B13" s="1" t="s">
        <v>589</v>
      </c>
      <c r="C13" s="2">
        <v>43403</v>
      </c>
      <c r="D13" s="2">
        <v>43405</v>
      </c>
      <c r="E13" s="2" t="s">
        <v>589</v>
      </c>
      <c r="F13" s="1" t="s">
        <v>496</v>
      </c>
      <c r="G13" s="1" t="s">
        <v>497</v>
      </c>
      <c r="H13" s="1"/>
      <c r="I13" s="1"/>
      <c r="J13" s="1">
        <v>0</v>
      </c>
      <c r="K13" s="6">
        <v>0</v>
      </c>
      <c r="L13" s="1" t="s">
        <v>40</v>
      </c>
      <c r="M13" s="1" t="s">
        <v>41</v>
      </c>
      <c r="N13" s="1" t="str">
        <f t="shared" si="0"/>
        <v>ERI 6.00 of '26</v>
      </c>
      <c r="O13" s="3">
        <v>6</v>
      </c>
      <c r="P13" s="2">
        <v>46280</v>
      </c>
      <c r="Q13" s="8">
        <v>7.882191780821918</v>
      </c>
      <c r="R13" s="3">
        <v>0.10680000000000001</v>
      </c>
      <c r="S13" s="9">
        <v>1</v>
      </c>
      <c r="T13" s="9">
        <v>1</v>
      </c>
      <c r="U13" s="6">
        <v>2014255</v>
      </c>
      <c r="V13" s="6">
        <v>1225369</v>
      </c>
      <c r="W13" s="6">
        <v>2005270</v>
      </c>
      <c r="X13" s="6">
        <v>1218899</v>
      </c>
      <c r="Y13" s="6">
        <f t="shared" si="1"/>
        <v>586.66999999999996</v>
      </c>
      <c r="Z13" s="6">
        <f t="shared" si="2"/>
        <v>600</v>
      </c>
      <c r="AA13" s="6">
        <v>600</v>
      </c>
      <c r="AB13" s="6">
        <v>600</v>
      </c>
      <c r="AC13" s="6">
        <v>586.66999999999996</v>
      </c>
      <c r="AD13" s="12">
        <f t="shared" si="3"/>
        <v>0</v>
      </c>
      <c r="AE13" s="12">
        <f t="shared" si="4"/>
        <v>2.9256409361332888E-2</v>
      </c>
      <c r="AF13" s="12">
        <f t="shared" si="5"/>
        <v>2.9256409361332888E-2</v>
      </c>
      <c r="AG13" s="12">
        <f t="shared" si="6"/>
        <v>0</v>
      </c>
      <c r="AH13" s="12">
        <f t="shared" si="7"/>
        <v>4.8131141300468701E-2</v>
      </c>
      <c r="AI13" s="12">
        <f t="shared" si="8"/>
        <v>4.8131141300468701E-2</v>
      </c>
      <c r="AJ13" s="1" t="s">
        <v>5</v>
      </c>
      <c r="AK13" s="1" t="s">
        <v>460</v>
      </c>
      <c r="AL13" s="1" t="s">
        <v>429</v>
      </c>
      <c r="AM13" s="1" t="s">
        <v>429</v>
      </c>
      <c r="AN13" s="1" t="s">
        <v>453</v>
      </c>
      <c r="AO13" s="1" t="s">
        <v>482</v>
      </c>
      <c r="AP13" s="1" t="s">
        <v>24</v>
      </c>
      <c r="AQ13" s="1" t="s">
        <v>513</v>
      </c>
      <c r="AR13" s="1" t="s">
        <v>529</v>
      </c>
      <c r="AS13" s="1" t="s">
        <v>530</v>
      </c>
      <c r="AT13" s="1" t="s">
        <v>14</v>
      </c>
      <c r="AU13" s="3">
        <v>5.75</v>
      </c>
      <c r="AV13" s="3">
        <f t="shared" si="9"/>
        <v>0</v>
      </c>
      <c r="AW13" s="3">
        <f t="shared" si="10"/>
        <v>1.6822435382766411E-3</v>
      </c>
      <c r="AX13" s="3">
        <f t="shared" si="11"/>
        <v>1.6822435382766411E-3</v>
      </c>
      <c r="AY13" s="3">
        <f t="shared" si="12"/>
        <v>0</v>
      </c>
      <c r="AZ13" s="3">
        <f t="shared" si="13"/>
        <v>2.76754062477695E-3</v>
      </c>
      <c r="BA13" s="3">
        <f t="shared" si="14"/>
        <v>2.76754062477695E-3</v>
      </c>
      <c r="BB13" s="3">
        <v>5.3550000000000004</v>
      </c>
      <c r="BC13" s="3">
        <f t="shared" si="15"/>
        <v>0</v>
      </c>
      <c r="BD13" s="3">
        <f t="shared" si="16"/>
        <v>1.5666807212993763E-3</v>
      </c>
      <c r="BE13" s="3">
        <f t="shared" si="17"/>
        <v>1.5666807212993763E-3</v>
      </c>
      <c r="BF13" s="3">
        <f t="shared" si="18"/>
        <v>0</v>
      </c>
      <c r="BG13" s="3">
        <f t="shared" si="19"/>
        <v>2.577422616640099E-3</v>
      </c>
      <c r="BH13" s="3">
        <f t="shared" si="20"/>
        <v>2.577422616640099E-3</v>
      </c>
      <c r="BI13" s="9">
        <v>335</v>
      </c>
      <c r="BJ13" s="3">
        <f t="shared" si="21"/>
        <v>0</v>
      </c>
      <c r="BK13" s="3">
        <f t="shared" si="22"/>
        <v>9.8008971360465172E-2</v>
      </c>
      <c r="BL13" s="3">
        <f t="shared" si="23"/>
        <v>9.8008971360465172E-2</v>
      </c>
      <c r="BM13" s="3">
        <f t="shared" si="24"/>
        <v>0</v>
      </c>
      <c r="BN13" s="3">
        <f t="shared" si="25"/>
        <v>0.16123932335657015</v>
      </c>
      <c r="BO13" s="3">
        <f t="shared" si="26"/>
        <v>0.16123932335657015</v>
      </c>
      <c r="BP13" s="9">
        <v>1793.9250000000002</v>
      </c>
      <c r="BQ13" s="3">
        <f t="shared" si="27"/>
        <v>0</v>
      </c>
      <c r="BR13" s="3">
        <f t="shared" si="28"/>
        <v>0.52483804163529102</v>
      </c>
      <c r="BS13" s="3">
        <f t="shared" si="29"/>
        <v>0.52483804163529102</v>
      </c>
      <c r="BT13" s="3">
        <f t="shared" si="30"/>
        <v>0</v>
      </c>
      <c r="BU13" s="3">
        <f t="shared" si="31"/>
        <v>0.86343657657443318</v>
      </c>
      <c r="BV13" s="3">
        <f t="shared" si="32"/>
        <v>0.86343657657443318</v>
      </c>
      <c r="BW13" s="3">
        <v>6.48</v>
      </c>
      <c r="BX13" s="3">
        <f t="shared" si="33"/>
        <v>0</v>
      </c>
      <c r="BY13" s="3">
        <f t="shared" si="34"/>
        <v>1.8958153266143713E-3</v>
      </c>
      <c r="BZ13" s="3">
        <f t="shared" si="35"/>
        <v>1.8958153266143713E-3</v>
      </c>
      <c r="CA13" s="3">
        <f t="shared" si="36"/>
        <v>0</v>
      </c>
      <c r="CB13" s="3">
        <f t="shared" si="37"/>
        <v>3.1188979562703717E-3</v>
      </c>
      <c r="CC13" s="3">
        <f t="shared" si="38"/>
        <v>3.1188979562703717E-3</v>
      </c>
      <c r="CD13" s="3">
        <v>0.16</v>
      </c>
      <c r="CE13" s="3">
        <f t="shared" si="39"/>
        <v>0</v>
      </c>
      <c r="CF13" s="3">
        <f t="shared" si="40"/>
        <v>4.6810254978132623E-5</v>
      </c>
      <c r="CG13" s="3">
        <f t="shared" si="41"/>
        <v>4.6810254978132623E-5</v>
      </c>
      <c r="CH13" s="3">
        <f t="shared" si="42"/>
        <v>0</v>
      </c>
      <c r="CI13" s="3">
        <f t="shared" si="43"/>
        <v>7.7009826080749914E-5</v>
      </c>
      <c r="CJ13" s="3">
        <f t="shared" si="44"/>
        <v>7.7009826080749914E-5</v>
      </c>
      <c r="CK13" s="3">
        <v>97.1</v>
      </c>
      <c r="CL13" s="3">
        <f t="shared" si="45"/>
        <v>0</v>
      </c>
      <c r="CM13" s="3">
        <f t="shared" si="46"/>
        <v>2.8407973489854233E-2</v>
      </c>
      <c r="CN13" s="3">
        <f t="shared" si="47"/>
        <v>2.8407973489854233E-2</v>
      </c>
      <c r="CO13" s="3">
        <f t="shared" si="48"/>
        <v>0</v>
      </c>
      <c r="CP13" s="3">
        <f t="shared" si="49"/>
        <v>4.6735338202755106E-2</v>
      </c>
      <c r="CQ13" s="3">
        <f t="shared" si="50"/>
        <v>4.6735338202755106E-2</v>
      </c>
    </row>
    <row r="14" spans="1:95" x14ac:dyDescent="0.25">
      <c r="A14" s="1" t="s">
        <v>423</v>
      </c>
      <c r="B14" s="1" t="s">
        <v>589</v>
      </c>
      <c r="C14" s="2">
        <v>43403</v>
      </c>
      <c r="D14" s="2">
        <v>43405</v>
      </c>
      <c r="E14" s="2" t="s">
        <v>589</v>
      </c>
      <c r="F14" s="1" t="s">
        <v>496</v>
      </c>
      <c r="G14" s="1" t="s">
        <v>497</v>
      </c>
      <c r="H14" s="1"/>
      <c r="I14" s="1"/>
      <c r="J14" s="1">
        <v>0</v>
      </c>
      <c r="K14" s="6">
        <v>0</v>
      </c>
      <c r="L14" s="1" t="s">
        <v>42</v>
      </c>
      <c r="M14" s="1" t="s">
        <v>43</v>
      </c>
      <c r="N14" s="1" t="str">
        <f t="shared" si="0"/>
        <v>FTAI 6.50 of '25</v>
      </c>
      <c r="O14" s="3">
        <v>6.5</v>
      </c>
      <c r="P14" s="2">
        <v>45931</v>
      </c>
      <c r="Q14" s="8">
        <v>6.9260273972602739</v>
      </c>
      <c r="R14" s="3">
        <v>0.1123</v>
      </c>
      <c r="S14" s="9">
        <v>1</v>
      </c>
      <c r="T14" s="9">
        <v>1</v>
      </c>
      <c r="U14" s="6">
        <v>2014255</v>
      </c>
      <c r="V14" s="6">
        <v>1225369</v>
      </c>
      <c r="W14" s="6">
        <v>2005270</v>
      </c>
      <c r="X14" s="6">
        <v>1218899</v>
      </c>
      <c r="Y14" s="6">
        <f t="shared" si="1"/>
        <v>299.32900000000001</v>
      </c>
      <c r="Z14" s="6">
        <f t="shared" si="2"/>
        <v>300</v>
      </c>
      <c r="AA14" s="6">
        <v>300</v>
      </c>
      <c r="AB14" s="6">
        <v>300</v>
      </c>
      <c r="AC14" s="6">
        <v>299.32900000000001</v>
      </c>
      <c r="AD14" s="12">
        <f t="shared" si="3"/>
        <v>0</v>
      </c>
      <c r="AE14" s="12">
        <f t="shared" si="4"/>
        <v>1.4927117046582256E-2</v>
      </c>
      <c r="AF14" s="12">
        <f t="shared" si="5"/>
        <v>1.4927117046582256E-2</v>
      </c>
      <c r="AG14" s="12">
        <f t="shared" si="6"/>
        <v>0</v>
      </c>
      <c r="AH14" s="12">
        <f t="shared" si="7"/>
        <v>2.4557325914616391E-2</v>
      </c>
      <c r="AI14" s="12">
        <f t="shared" si="8"/>
        <v>2.4557325914616391E-2</v>
      </c>
      <c r="AJ14" s="1" t="s">
        <v>5</v>
      </c>
      <c r="AK14" s="1" t="s">
        <v>460</v>
      </c>
      <c r="AL14" s="1" t="s">
        <v>429</v>
      </c>
      <c r="AM14" s="1" t="s">
        <v>435</v>
      </c>
      <c r="AN14" s="1" t="s">
        <v>453</v>
      </c>
      <c r="AO14" s="1" t="s">
        <v>482</v>
      </c>
      <c r="AP14" s="1" t="s">
        <v>24</v>
      </c>
      <c r="AQ14" s="1" t="s">
        <v>511</v>
      </c>
      <c r="AR14" s="1" t="s">
        <v>521</v>
      </c>
      <c r="AS14" s="1" t="s">
        <v>528</v>
      </c>
      <c r="AT14" s="1" t="s">
        <v>14</v>
      </c>
      <c r="AU14" s="3">
        <v>4.97</v>
      </c>
      <c r="AV14" s="3">
        <f t="shared" si="9"/>
        <v>0</v>
      </c>
      <c r="AW14" s="3">
        <f t="shared" si="10"/>
        <v>7.4187771721513803E-4</v>
      </c>
      <c r="AX14" s="3">
        <f t="shared" si="11"/>
        <v>7.4187771721513803E-4</v>
      </c>
      <c r="AY14" s="3">
        <f t="shared" si="12"/>
        <v>0</v>
      </c>
      <c r="AZ14" s="3">
        <f t="shared" si="13"/>
        <v>1.2204990979564345E-3</v>
      </c>
      <c r="BA14" s="3">
        <f t="shared" si="14"/>
        <v>1.2204990979564345E-3</v>
      </c>
      <c r="BB14" s="3">
        <v>4.5810000000000004</v>
      </c>
      <c r="BC14" s="3">
        <f t="shared" si="15"/>
        <v>0</v>
      </c>
      <c r="BD14" s="3">
        <f t="shared" si="16"/>
        <v>6.8381123190393322E-4</v>
      </c>
      <c r="BE14" s="3">
        <f t="shared" si="17"/>
        <v>6.8381123190393322E-4</v>
      </c>
      <c r="BF14" s="3">
        <f t="shared" si="18"/>
        <v>0</v>
      </c>
      <c r="BG14" s="3">
        <f t="shared" si="19"/>
        <v>1.1249711001485769E-3</v>
      </c>
      <c r="BH14" s="3">
        <f t="shared" si="20"/>
        <v>1.1249711001485769E-3</v>
      </c>
      <c r="BI14" s="9">
        <v>352</v>
      </c>
      <c r="BJ14" s="3">
        <f t="shared" si="21"/>
        <v>0</v>
      </c>
      <c r="BK14" s="3">
        <f t="shared" si="22"/>
        <v>5.2543452003969537E-2</v>
      </c>
      <c r="BL14" s="3">
        <f t="shared" si="23"/>
        <v>5.2543452003969537E-2</v>
      </c>
      <c r="BM14" s="3">
        <f t="shared" si="24"/>
        <v>0</v>
      </c>
      <c r="BN14" s="3">
        <f t="shared" si="25"/>
        <v>8.6441787219449701E-2</v>
      </c>
      <c r="BO14" s="3">
        <f t="shared" si="26"/>
        <v>8.6441787219449701E-2</v>
      </c>
      <c r="BP14" s="9">
        <v>1612.5120000000002</v>
      </c>
      <c r="BQ14" s="3">
        <f t="shared" si="27"/>
        <v>0</v>
      </c>
      <c r="BR14" s="3">
        <f t="shared" si="28"/>
        <v>0.2407015536301845</v>
      </c>
      <c r="BS14" s="3">
        <f t="shared" si="29"/>
        <v>0.2407015536301845</v>
      </c>
      <c r="BT14" s="3">
        <f t="shared" si="30"/>
        <v>0</v>
      </c>
      <c r="BU14" s="3">
        <f t="shared" si="31"/>
        <v>0.39598982725229909</v>
      </c>
      <c r="BV14" s="3">
        <f t="shared" si="32"/>
        <v>0.39598982725229909</v>
      </c>
      <c r="BW14" s="3">
        <v>6.68</v>
      </c>
      <c r="BX14" s="3">
        <f t="shared" si="33"/>
        <v>0</v>
      </c>
      <c r="BY14" s="3">
        <f t="shared" si="34"/>
        <v>9.9713141871169472E-4</v>
      </c>
      <c r="BZ14" s="3">
        <f t="shared" si="35"/>
        <v>9.9713141871169472E-4</v>
      </c>
      <c r="CA14" s="3">
        <f t="shared" si="36"/>
        <v>0</v>
      </c>
      <c r="CB14" s="3">
        <f t="shared" si="37"/>
        <v>1.6404293710963749E-3</v>
      </c>
      <c r="CC14" s="3">
        <f t="shared" si="38"/>
        <v>1.6404293710963749E-3</v>
      </c>
      <c r="CD14" s="3">
        <v>0.01</v>
      </c>
      <c r="CE14" s="3">
        <f t="shared" si="39"/>
        <v>0</v>
      </c>
      <c r="CF14" s="3">
        <f t="shared" si="40"/>
        <v>1.4927117046582255E-6</v>
      </c>
      <c r="CG14" s="3">
        <f t="shared" si="41"/>
        <v>1.4927117046582255E-6</v>
      </c>
      <c r="CH14" s="3">
        <f t="shared" si="42"/>
        <v>0</v>
      </c>
      <c r="CI14" s="3">
        <f t="shared" si="43"/>
        <v>2.4557325914616391E-6</v>
      </c>
      <c r="CJ14" s="3">
        <f t="shared" si="44"/>
        <v>2.4557325914616391E-6</v>
      </c>
      <c r="CK14" s="3">
        <v>99</v>
      </c>
      <c r="CL14" s="3">
        <f t="shared" si="45"/>
        <v>0</v>
      </c>
      <c r="CM14" s="3">
        <f t="shared" si="46"/>
        <v>1.4777845876116432E-2</v>
      </c>
      <c r="CN14" s="3">
        <f t="shared" si="47"/>
        <v>1.4777845876116432E-2</v>
      </c>
      <c r="CO14" s="3">
        <f t="shared" si="48"/>
        <v>0</v>
      </c>
      <c r="CP14" s="3">
        <f t="shared" si="49"/>
        <v>2.4311752655470226E-2</v>
      </c>
      <c r="CQ14" s="3">
        <f t="shared" si="50"/>
        <v>2.4311752655470226E-2</v>
      </c>
    </row>
    <row r="15" spans="1:95" x14ac:dyDescent="0.25">
      <c r="A15" s="1" t="s">
        <v>423</v>
      </c>
      <c r="B15" s="1" t="s">
        <v>476</v>
      </c>
      <c r="C15" s="2">
        <v>43403</v>
      </c>
      <c r="D15" s="2">
        <v>43405</v>
      </c>
      <c r="E15" s="2" t="s">
        <v>589</v>
      </c>
      <c r="F15" s="1" t="s">
        <v>496</v>
      </c>
      <c r="G15" s="1" t="s">
        <v>497</v>
      </c>
      <c r="H15" s="1"/>
      <c r="I15" s="1"/>
      <c r="J15" s="1">
        <v>0</v>
      </c>
      <c r="K15" s="6">
        <v>0</v>
      </c>
      <c r="L15" s="1" t="s">
        <v>44</v>
      </c>
      <c r="M15" s="1" t="s">
        <v>45</v>
      </c>
      <c r="N15" s="1" t="str">
        <f t="shared" si="0"/>
        <v>FUTLAN 6.50 of '20</v>
      </c>
      <c r="O15" s="3">
        <v>6.5</v>
      </c>
      <c r="P15" s="2">
        <v>44086</v>
      </c>
      <c r="Q15" s="8">
        <v>1.8712328767123287</v>
      </c>
      <c r="R15" s="3">
        <v>0.1288</v>
      </c>
      <c r="S15" s="9">
        <v>1</v>
      </c>
      <c r="T15" s="9">
        <v>1</v>
      </c>
      <c r="U15" s="6">
        <v>2014255</v>
      </c>
      <c r="V15" s="6">
        <v>1225369</v>
      </c>
      <c r="W15" s="6">
        <v>2005270</v>
      </c>
      <c r="X15" s="6">
        <v>1218899</v>
      </c>
      <c r="Y15" s="6">
        <f t="shared" si="1"/>
        <v>295.18099999999998</v>
      </c>
      <c r="Z15" s="6">
        <f t="shared" si="2"/>
        <v>300</v>
      </c>
      <c r="AA15" s="6">
        <v>300</v>
      </c>
      <c r="AB15" s="6">
        <v>300</v>
      </c>
      <c r="AC15" s="6">
        <v>295.18099999999998</v>
      </c>
      <c r="AD15" s="12">
        <f t="shared" si="3"/>
        <v>0</v>
      </c>
      <c r="AE15" s="12">
        <f t="shared" si="4"/>
        <v>1.4720262109341884E-2</v>
      </c>
      <c r="AF15" s="12">
        <f t="shared" si="5"/>
        <v>1.4720262109341884E-2</v>
      </c>
      <c r="AG15" s="12">
        <f t="shared" si="6"/>
        <v>0</v>
      </c>
      <c r="AH15" s="12">
        <f t="shared" si="7"/>
        <v>0</v>
      </c>
      <c r="AI15" s="12">
        <f t="shared" si="8"/>
        <v>0</v>
      </c>
      <c r="AJ15" s="1" t="s">
        <v>5</v>
      </c>
      <c r="AK15" s="1" t="s">
        <v>487</v>
      </c>
      <c r="AL15" s="1" t="s">
        <v>430</v>
      </c>
      <c r="AM15" s="1" t="s">
        <v>439</v>
      </c>
      <c r="AN15" s="1" t="s">
        <v>444</v>
      </c>
      <c r="AO15" s="1" t="s">
        <v>458</v>
      </c>
      <c r="AP15" s="1" t="s">
        <v>21</v>
      </c>
      <c r="AQ15" s="1" t="s">
        <v>513</v>
      </c>
      <c r="AR15" s="1" t="s">
        <v>517</v>
      </c>
      <c r="AS15" s="1" t="s">
        <v>518</v>
      </c>
      <c r="AT15" s="1" t="s">
        <v>14</v>
      </c>
      <c r="AU15" s="3">
        <v>1.7</v>
      </c>
      <c r="AV15" s="3">
        <f t="shared" si="9"/>
        <v>0</v>
      </c>
      <c r="AW15" s="3">
        <f t="shared" si="10"/>
        <v>2.5024445585881201E-4</v>
      </c>
      <c r="AX15" s="3">
        <f t="shared" si="11"/>
        <v>2.5024445585881201E-4</v>
      </c>
      <c r="AY15" s="3">
        <f t="shared" si="12"/>
        <v>0</v>
      </c>
      <c r="AZ15" s="3">
        <f t="shared" si="13"/>
        <v>0</v>
      </c>
      <c r="BA15" s="3">
        <f t="shared" si="14"/>
        <v>0</v>
      </c>
      <c r="BB15" s="3">
        <v>1.702</v>
      </c>
      <c r="BC15" s="3">
        <f t="shared" si="15"/>
        <v>0</v>
      </c>
      <c r="BD15" s="3">
        <f t="shared" si="16"/>
        <v>2.5053886110099885E-4</v>
      </c>
      <c r="BE15" s="3">
        <f t="shared" si="17"/>
        <v>2.5053886110099885E-4</v>
      </c>
      <c r="BF15" s="3">
        <f t="shared" si="18"/>
        <v>0</v>
      </c>
      <c r="BG15" s="3">
        <f t="shared" si="19"/>
        <v>0</v>
      </c>
      <c r="BH15" s="3">
        <f t="shared" si="20"/>
        <v>0</v>
      </c>
      <c r="BI15" s="9">
        <v>519</v>
      </c>
      <c r="BJ15" s="3">
        <f t="shared" si="21"/>
        <v>0</v>
      </c>
      <c r="BK15" s="3">
        <f t="shared" si="22"/>
        <v>7.6398160347484381E-2</v>
      </c>
      <c r="BL15" s="3">
        <f t="shared" si="23"/>
        <v>7.6398160347484381E-2</v>
      </c>
      <c r="BM15" s="3">
        <f t="shared" si="24"/>
        <v>0</v>
      </c>
      <c r="BN15" s="3">
        <f t="shared" si="25"/>
        <v>0</v>
      </c>
      <c r="BO15" s="3">
        <f t="shared" si="26"/>
        <v>0</v>
      </c>
      <c r="BP15" s="9">
        <v>883.33799999999997</v>
      </c>
      <c r="BQ15" s="3">
        <f t="shared" si="27"/>
        <v>0</v>
      </c>
      <c r="BR15" s="3">
        <f t="shared" si="28"/>
        <v>0.1300296689114184</v>
      </c>
      <c r="BS15" s="3">
        <f t="shared" si="29"/>
        <v>0.1300296689114184</v>
      </c>
      <c r="BT15" s="3">
        <f t="shared" si="30"/>
        <v>0</v>
      </c>
      <c r="BU15" s="3">
        <f t="shared" si="31"/>
        <v>0</v>
      </c>
      <c r="BV15" s="3">
        <f t="shared" si="32"/>
        <v>0</v>
      </c>
      <c r="BW15" s="3">
        <v>7.96</v>
      </c>
      <c r="BX15" s="3">
        <f t="shared" si="33"/>
        <v>0</v>
      </c>
      <c r="BY15" s="3">
        <f t="shared" si="34"/>
        <v>1.171732863903614E-3</v>
      </c>
      <c r="BZ15" s="3">
        <f t="shared" si="35"/>
        <v>1.171732863903614E-3</v>
      </c>
      <c r="CA15" s="3">
        <f t="shared" si="36"/>
        <v>0</v>
      </c>
      <c r="CB15" s="3">
        <f t="shared" si="37"/>
        <v>0</v>
      </c>
      <c r="CC15" s="3">
        <f t="shared" si="38"/>
        <v>0</v>
      </c>
      <c r="CD15" s="3">
        <v>0.04</v>
      </c>
      <c r="CE15" s="3">
        <f t="shared" si="39"/>
        <v>0</v>
      </c>
      <c r="CF15" s="3">
        <f t="shared" si="40"/>
        <v>5.8881048437367538E-6</v>
      </c>
      <c r="CG15" s="3">
        <f t="shared" si="41"/>
        <v>5.8881048437367538E-6</v>
      </c>
      <c r="CH15" s="3">
        <f t="shared" si="42"/>
        <v>0</v>
      </c>
      <c r="CI15" s="3">
        <f t="shared" si="43"/>
        <v>0</v>
      </c>
      <c r="CJ15" s="3">
        <f t="shared" si="44"/>
        <v>0</v>
      </c>
      <c r="CK15" s="3">
        <v>97.51</v>
      </c>
      <c r="CL15" s="3">
        <f t="shared" si="45"/>
        <v>0</v>
      </c>
      <c r="CM15" s="3">
        <f t="shared" si="46"/>
        <v>1.435372758281927E-2</v>
      </c>
      <c r="CN15" s="3">
        <f t="shared" si="47"/>
        <v>1.435372758281927E-2</v>
      </c>
      <c r="CO15" s="3">
        <f t="shared" si="48"/>
        <v>0</v>
      </c>
      <c r="CP15" s="3">
        <f t="shared" si="49"/>
        <v>0</v>
      </c>
      <c r="CQ15" s="3">
        <f t="shared" si="50"/>
        <v>0</v>
      </c>
    </row>
    <row r="16" spans="1:95" x14ac:dyDescent="0.25">
      <c r="A16" s="1" t="s">
        <v>423</v>
      </c>
      <c r="B16" s="1" t="s">
        <v>589</v>
      </c>
      <c r="C16" s="2">
        <v>43403</v>
      </c>
      <c r="D16" s="2">
        <v>43405</v>
      </c>
      <c r="E16" s="2" t="s">
        <v>589</v>
      </c>
      <c r="F16" s="1" t="s">
        <v>496</v>
      </c>
      <c r="G16" s="1" t="s">
        <v>497</v>
      </c>
      <c r="H16" s="1"/>
      <c r="I16" s="1"/>
      <c r="J16" s="1">
        <v>0</v>
      </c>
      <c r="K16" s="6">
        <v>0</v>
      </c>
      <c r="L16" s="1" t="s">
        <v>46</v>
      </c>
      <c r="M16" s="1" t="s">
        <v>47</v>
      </c>
      <c r="N16" s="1" t="str">
        <f t="shared" si="0"/>
        <v>IGT 6.25 of '27</v>
      </c>
      <c r="O16" s="3">
        <v>6.25</v>
      </c>
      <c r="P16" s="2">
        <v>46402</v>
      </c>
      <c r="Q16" s="8">
        <v>8.2164383561643834</v>
      </c>
      <c r="R16" s="3">
        <v>9.0399999999999994E-2</v>
      </c>
      <c r="S16" s="9">
        <v>1</v>
      </c>
      <c r="T16" s="9">
        <v>1</v>
      </c>
      <c r="U16" s="6">
        <v>2014255</v>
      </c>
      <c r="V16" s="6">
        <v>1225369</v>
      </c>
      <c r="W16" s="6">
        <v>2005270</v>
      </c>
      <c r="X16" s="6">
        <v>1218899</v>
      </c>
      <c r="Y16" s="6">
        <f t="shared" si="1"/>
        <v>738.62</v>
      </c>
      <c r="Z16" s="6">
        <f t="shared" si="2"/>
        <v>750</v>
      </c>
      <c r="AA16" s="6">
        <v>750</v>
      </c>
      <c r="AB16" s="6">
        <v>750</v>
      </c>
      <c r="AC16" s="6">
        <v>738.62</v>
      </c>
      <c r="AD16" s="12">
        <f t="shared" si="3"/>
        <v>0</v>
      </c>
      <c r="AE16" s="12">
        <f t="shared" si="4"/>
        <v>3.6833942561350835E-2</v>
      </c>
      <c r="AF16" s="12">
        <f t="shared" si="5"/>
        <v>3.6833942561350835E-2</v>
      </c>
      <c r="AG16" s="12">
        <f t="shared" si="6"/>
        <v>0</v>
      </c>
      <c r="AH16" s="12">
        <f t="shared" si="7"/>
        <v>6.0597309539182499E-2</v>
      </c>
      <c r="AI16" s="12">
        <f t="shared" si="8"/>
        <v>6.0597309539182499E-2</v>
      </c>
      <c r="AJ16" s="1" t="s">
        <v>5</v>
      </c>
      <c r="AK16" s="1" t="s">
        <v>460</v>
      </c>
      <c r="AL16" s="1" t="s">
        <v>430</v>
      </c>
      <c r="AM16" s="1" t="s">
        <v>430</v>
      </c>
      <c r="AN16" s="1" t="s">
        <v>453</v>
      </c>
      <c r="AO16" s="1" t="s">
        <v>482</v>
      </c>
      <c r="AP16" s="1" t="s">
        <v>24</v>
      </c>
      <c r="AQ16" s="1" t="s">
        <v>513</v>
      </c>
      <c r="AR16" s="1" t="s">
        <v>529</v>
      </c>
      <c r="AS16" s="1" t="s">
        <v>530</v>
      </c>
      <c r="AT16" s="1" t="s">
        <v>10</v>
      </c>
      <c r="AU16" s="3">
        <v>6.21</v>
      </c>
      <c r="AV16" s="3">
        <f t="shared" si="9"/>
        <v>0</v>
      </c>
      <c r="AW16" s="3">
        <f t="shared" si="10"/>
        <v>2.2873878330598868E-3</v>
      </c>
      <c r="AX16" s="3">
        <f t="shared" si="11"/>
        <v>2.2873878330598868E-3</v>
      </c>
      <c r="AY16" s="3">
        <f t="shared" si="12"/>
        <v>0</v>
      </c>
      <c r="AZ16" s="3">
        <f t="shared" si="13"/>
        <v>3.7630929223832332E-3</v>
      </c>
      <c r="BA16" s="3">
        <f t="shared" si="14"/>
        <v>3.7630929223832332E-3</v>
      </c>
      <c r="BB16" s="3">
        <v>6.109</v>
      </c>
      <c r="BC16" s="3">
        <f t="shared" si="15"/>
        <v>0</v>
      </c>
      <c r="BD16" s="3">
        <f t="shared" si="16"/>
        <v>2.2501855510729226E-3</v>
      </c>
      <c r="BE16" s="3">
        <f t="shared" si="17"/>
        <v>2.2501855510729226E-3</v>
      </c>
      <c r="BF16" s="3">
        <f t="shared" si="18"/>
        <v>0</v>
      </c>
      <c r="BG16" s="3">
        <f t="shared" si="19"/>
        <v>3.7018896397486589E-3</v>
      </c>
      <c r="BH16" s="3">
        <f t="shared" si="20"/>
        <v>3.7018896397486589E-3</v>
      </c>
      <c r="BI16" s="9">
        <v>354</v>
      </c>
      <c r="BJ16" s="3">
        <f t="shared" si="21"/>
        <v>0</v>
      </c>
      <c r="BK16" s="3">
        <f t="shared" si="22"/>
        <v>0.13039215666718196</v>
      </c>
      <c r="BL16" s="3">
        <f t="shared" si="23"/>
        <v>0.13039215666718196</v>
      </c>
      <c r="BM16" s="3">
        <f t="shared" si="24"/>
        <v>0</v>
      </c>
      <c r="BN16" s="3">
        <f t="shared" si="25"/>
        <v>0.21451447576870603</v>
      </c>
      <c r="BO16" s="3">
        <f t="shared" si="26"/>
        <v>0.21451447576870603</v>
      </c>
      <c r="BP16" s="9">
        <v>2162.5859999999998</v>
      </c>
      <c r="BQ16" s="3">
        <f t="shared" si="27"/>
        <v>0</v>
      </c>
      <c r="BR16" s="3">
        <f t="shared" si="28"/>
        <v>0.7965656850798144</v>
      </c>
      <c r="BS16" s="3">
        <f t="shared" si="29"/>
        <v>0.7965656850798144</v>
      </c>
      <c r="BT16" s="3">
        <f t="shared" si="30"/>
        <v>0</v>
      </c>
      <c r="BU16" s="3">
        <f t="shared" si="31"/>
        <v>1.310468932471025</v>
      </c>
      <c r="BV16" s="3">
        <f t="shared" si="32"/>
        <v>1.310468932471025</v>
      </c>
      <c r="BW16" s="3">
        <v>6.59</v>
      </c>
      <c r="BX16" s="3">
        <f t="shared" si="33"/>
        <v>0</v>
      </c>
      <c r="BY16" s="3">
        <f t="shared" si="34"/>
        <v>2.4273568147930198E-3</v>
      </c>
      <c r="BZ16" s="3">
        <f t="shared" si="35"/>
        <v>2.4273568147930198E-3</v>
      </c>
      <c r="CA16" s="3">
        <f t="shared" si="36"/>
        <v>0</v>
      </c>
      <c r="CB16" s="3">
        <f t="shared" si="37"/>
        <v>3.9933626986321264E-3</v>
      </c>
      <c r="CC16" s="3">
        <f t="shared" si="38"/>
        <v>3.9933626986321264E-3</v>
      </c>
      <c r="CD16" s="3">
        <v>0.44</v>
      </c>
      <c r="CE16" s="3">
        <f t="shared" si="39"/>
        <v>0</v>
      </c>
      <c r="CF16" s="3">
        <f t="shared" si="40"/>
        <v>1.6206934726994366E-4</v>
      </c>
      <c r="CG16" s="3">
        <f t="shared" si="41"/>
        <v>1.6206934726994366E-4</v>
      </c>
      <c r="CH16" s="3">
        <f t="shared" si="42"/>
        <v>0</v>
      </c>
      <c r="CI16" s="3">
        <f t="shared" si="43"/>
        <v>2.6662816197240297E-4</v>
      </c>
      <c r="CJ16" s="3">
        <f t="shared" si="44"/>
        <v>2.6662816197240297E-4</v>
      </c>
      <c r="CK16" s="3">
        <v>97.88</v>
      </c>
      <c r="CL16" s="3">
        <f t="shared" si="45"/>
        <v>0</v>
      </c>
      <c r="CM16" s="3">
        <f t="shared" si="46"/>
        <v>3.6053062979050192E-2</v>
      </c>
      <c r="CN16" s="3">
        <f t="shared" si="47"/>
        <v>3.6053062979050192E-2</v>
      </c>
      <c r="CO16" s="3">
        <f t="shared" si="48"/>
        <v>0</v>
      </c>
      <c r="CP16" s="3">
        <f t="shared" si="49"/>
        <v>5.9312646576951823E-2</v>
      </c>
      <c r="CQ16" s="3">
        <f t="shared" si="50"/>
        <v>5.9312646576951823E-2</v>
      </c>
    </row>
    <row r="17" spans="1:95" x14ac:dyDescent="0.25">
      <c r="A17" s="1" t="s">
        <v>423</v>
      </c>
      <c r="B17" s="1" t="s">
        <v>589</v>
      </c>
      <c r="C17" s="2">
        <v>43403</v>
      </c>
      <c r="D17" s="2">
        <v>43405</v>
      </c>
      <c r="E17" s="2" t="s">
        <v>589</v>
      </c>
      <c r="F17" s="1" t="s">
        <v>496</v>
      </c>
      <c r="G17" s="1" t="s">
        <v>497</v>
      </c>
      <c r="H17" s="1"/>
      <c r="I17" s="1"/>
      <c r="J17" s="1">
        <v>0</v>
      </c>
      <c r="K17" s="6">
        <v>0</v>
      </c>
      <c r="L17" s="1" t="s">
        <v>48</v>
      </c>
      <c r="M17" s="1" t="s">
        <v>49</v>
      </c>
      <c r="N17" s="1" t="str">
        <f t="shared" si="0"/>
        <v>INTEL 8.50 of '24</v>
      </c>
      <c r="O17" s="3">
        <v>8.5</v>
      </c>
      <c r="P17" s="2">
        <v>45580</v>
      </c>
      <c r="Q17" s="8">
        <v>5.9643835616438352</v>
      </c>
      <c r="R17" s="3">
        <v>0.1096</v>
      </c>
      <c r="S17" s="9">
        <v>1</v>
      </c>
      <c r="T17" s="9">
        <v>1</v>
      </c>
      <c r="U17" s="6">
        <v>2014255</v>
      </c>
      <c r="V17" s="6">
        <v>1225369</v>
      </c>
      <c r="W17" s="6">
        <v>2005270</v>
      </c>
      <c r="X17" s="6">
        <v>1218899</v>
      </c>
      <c r="Y17" s="6">
        <f t="shared" si="1"/>
        <v>2942.3789999999999</v>
      </c>
      <c r="Z17" s="6">
        <f t="shared" si="2"/>
        <v>2250</v>
      </c>
      <c r="AA17" s="6">
        <v>2250</v>
      </c>
      <c r="AB17" s="6">
        <v>2250</v>
      </c>
      <c r="AC17" s="6">
        <v>2942.3789999999999</v>
      </c>
      <c r="AD17" s="12">
        <f t="shared" si="3"/>
        <v>0</v>
      </c>
      <c r="AE17" s="12">
        <f t="shared" si="4"/>
        <v>0.14673231036219561</v>
      </c>
      <c r="AF17" s="12">
        <f t="shared" si="5"/>
        <v>0.14673231036219561</v>
      </c>
      <c r="AG17" s="12">
        <f t="shared" si="6"/>
        <v>0</v>
      </c>
      <c r="AH17" s="12">
        <f t="shared" si="7"/>
        <v>0.24139645696649187</v>
      </c>
      <c r="AI17" s="12">
        <f t="shared" si="8"/>
        <v>0.24139645696649187</v>
      </c>
      <c r="AJ17" s="1" t="s">
        <v>5</v>
      </c>
      <c r="AK17" s="1" t="s">
        <v>460</v>
      </c>
      <c r="AL17" s="1" t="s">
        <v>432</v>
      </c>
      <c r="AM17" s="1" t="s">
        <v>432</v>
      </c>
      <c r="AN17" s="1" t="s">
        <v>453</v>
      </c>
      <c r="AO17" s="1" t="s">
        <v>482</v>
      </c>
      <c r="AP17" s="1" t="s">
        <v>24</v>
      </c>
      <c r="AQ17" s="1" t="s">
        <v>513</v>
      </c>
      <c r="AR17" s="1" t="s">
        <v>531</v>
      </c>
      <c r="AS17" s="1" t="s">
        <v>532</v>
      </c>
      <c r="AT17" s="1" t="s">
        <v>14</v>
      </c>
      <c r="AU17" s="3">
        <v>4.3600000000000003</v>
      </c>
      <c r="AV17" s="3">
        <f t="shared" si="9"/>
        <v>0</v>
      </c>
      <c r="AW17" s="3">
        <f t="shared" si="10"/>
        <v>6.3975287317917292E-3</v>
      </c>
      <c r="AX17" s="3">
        <f t="shared" si="11"/>
        <v>6.3975287317917292E-3</v>
      </c>
      <c r="AY17" s="3">
        <f t="shared" si="12"/>
        <v>0</v>
      </c>
      <c r="AZ17" s="3">
        <f t="shared" si="13"/>
        <v>1.0524885523739046E-2</v>
      </c>
      <c r="BA17" s="3">
        <f t="shared" si="14"/>
        <v>1.0524885523739046E-2</v>
      </c>
      <c r="BB17" s="3">
        <v>4.218</v>
      </c>
      <c r="BC17" s="3">
        <f t="shared" si="15"/>
        <v>0</v>
      </c>
      <c r="BD17" s="3">
        <f t="shared" si="16"/>
        <v>6.1891688510774109E-3</v>
      </c>
      <c r="BE17" s="3">
        <f t="shared" si="17"/>
        <v>6.1891688510774109E-3</v>
      </c>
      <c r="BF17" s="3">
        <f t="shared" si="18"/>
        <v>0</v>
      </c>
      <c r="BG17" s="3">
        <f t="shared" si="19"/>
        <v>1.0182102554846627E-2</v>
      </c>
      <c r="BH17" s="3">
        <f t="shared" si="20"/>
        <v>1.0182102554846627E-2</v>
      </c>
      <c r="BI17" s="9">
        <v>573</v>
      </c>
      <c r="BJ17" s="3">
        <f t="shared" si="21"/>
        <v>0</v>
      </c>
      <c r="BK17" s="3">
        <f t="shared" si="22"/>
        <v>0.84077613837538079</v>
      </c>
      <c r="BL17" s="3">
        <f t="shared" si="23"/>
        <v>0.84077613837538079</v>
      </c>
      <c r="BM17" s="3">
        <f t="shared" si="24"/>
        <v>0</v>
      </c>
      <c r="BN17" s="3">
        <f t="shared" si="25"/>
        <v>1.3832016984179984</v>
      </c>
      <c r="BO17" s="3">
        <f t="shared" si="26"/>
        <v>1.3832016984179984</v>
      </c>
      <c r="BP17" s="9">
        <v>2416.9139999999998</v>
      </c>
      <c r="BQ17" s="3">
        <f t="shared" si="27"/>
        <v>0</v>
      </c>
      <c r="BR17" s="3">
        <f t="shared" si="28"/>
        <v>3.546393751667356</v>
      </c>
      <c r="BS17" s="3">
        <f t="shared" si="29"/>
        <v>3.546393751667356</v>
      </c>
      <c r="BT17" s="3">
        <f t="shared" si="30"/>
        <v>0</v>
      </c>
      <c r="BU17" s="3">
        <f t="shared" si="31"/>
        <v>5.8343447639271169</v>
      </c>
      <c r="BV17" s="3">
        <f t="shared" si="32"/>
        <v>5.8343447639271169</v>
      </c>
      <c r="BW17" s="3">
        <v>8.77</v>
      </c>
      <c r="BX17" s="3">
        <f t="shared" si="33"/>
        <v>0</v>
      </c>
      <c r="BY17" s="3">
        <f t="shared" si="34"/>
        <v>1.2868423618764554E-2</v>
      </c>
      <c r="BZ17" s="3">
        <f t="shared" si="35"/>
        <v>1.2868423618764554E-2</v>
      </c>
      <c r="CA17" s="3">
        <f t="shared" si="36"/>
        <v>0</v>
      </c>
      <c r="CB17" s="3">
        <f t="shared" si="37"/>
        <v>2.1170469275961338E-2</v>
      </c>
      <c r="CC17" s="3">
        <f t="shared" si="38"/>
        <v>2.1170469275961338E-2</v>
      </c>
      <c r="CD17" s="3">
        <v>0.12</v>
      </c>
      <c r="CE17" s="3">
        <f t="shared" si="39"/>
        <v>0</v>
      </c>
      <c r="CF17" s="3">
        <f t="shared" si="40"/>
        <v>1.7607877243463473E-4</v>
      </c>
      <c r="CG17" s="3">
        <f t="shared" si="41"/>
        <v>1.7607877243463473E-4</v>
      </c>
      <c r="CH17" s="3">
        <f t="shared" si="42"/>
        <v>0</v>
      </c>
      <c r="CI17" s="3">
        <f t="shared" si="43"/>
        <v>2.8967574835979024E-4</v>
      </c>
      <c r="CJ17" s="3">
        <f t="shared" si="44"/>
        <v>2.8967574835979024E-4</v>
      </c>
      <c r="CK17" s="3">
        <v>98.75</v>
      </c>
      <c r="CL17" s="3">
        <f t="shared" si="45"/>
        <v>0</v>
      </c>
      <c r="CM17" s="3">
        <f t="shared" si="46"/>
        <v>0.14489815648266816</v>
      </c>
      <c r="CN17" s="3">
        <f t="shared" si="47"/>
        <v>0.14489815648266816</v>
      </c>
      <c r="CO17" s="3">
        <f t="shared" si="48"/>
        <v>0</v>
      </c>
      <c r="CP17" s="3">
        <f t="shared" si="49"/>
        <v>0.23837900125441072</v>
      </c>
      <c r="CQ17" s="3">
        <f t="shared" si="50"/>
        <v>0.23837900125441072</v>
      </c>
    </row>
    <row r="18" spans="1:95" x14ac:dyDescent="0.25">
      <c r="A18" s="1" t="s">
        <v>423</v>
      </c>
      <c r="B18" s="1" t="s">
        <v>476</v>
      </c>
      <c r="C18" s="2">
        <v>43403</v>
      </c>
      <c r="D18" s="2">
        <v>43405</v>
      </c>
      <c r="E18" s="2" t="s">
        <v>589</v>
      </c>
      <c r="F18" s="1" t="s">
        <v>496</v>
      </c>
      <c r="G18" s="1" t="s">
        <v>497</v>
      </c>
      <c r="H18" s="1"/>
      <c r="I18" s="1"/>
      <c r="J18" s="1">
        <v>0</v>
      </c>
      <c r="K18" s="6">
        <v>0</v>
      </c>
      <c r="L18" s="1" t="s">
        <v>50</v>
      </c>
      <c r="M18" s="1" t="s">
        <v>51</v>
      </c>
      <c r="N18" s="1" t="str">
        <f t="shared" si="0"/>
        <v>MAXGPE 3.25 of '23</v>
      </c>
      <c r="O18" s="3">
        <v>3.25</v>
      </c>
      <c r="P18" s="2">
        <v>45182</v>
      </c>
      <c r="Q18" s="8">
        <v>4.8739726027397259</v>
      </c>
      <c r="R18" s="3">
        <v>0.126</v>
      </c>
      <c r="S18" s="9">
        <v>1</v>
      </c>
      <c r="T18" s="9">
        <v>1</v>
      </c>
      <c r="U18" s="6">
        <v>2014255</v>
      </c>
      <c r="V18" s="6">
        <v>1225369</v>
      </c>
      <c r="W18" s="6">
        <v>2005270</v>
      </c>
      <c r="X18" s="6">
        <v>1218899</v>
      </c>
      <c r="Y18" s="6">
        <f t="shared" si="1"/>
        <v>341.108</v>
      </c>
      <c r="Z18" s="6">
        <f t="shared" si="2"/>
        <v>300</v>
      </c>
      <c r="AA18" s="6">
        <v>300</v>
      </c>
      <c r="AB18" s="6">
        <v>300</v>
      </c>
      <c r="AC18" s="6">
        <v>341.108</v>
      </c>
      <c r="AD18" s="12">
        <f t="shared" si="3"/>
        <v>0</v>
      </c>
      <c r="AE18" s="12">
        <f t="shared" si="4"/>
        <v>1.701057712926439E-2</v>
      </c>
      <c r="AF18" s="12">
        <f t="shared" si="5"/>
        <v>1.701057712926439E-2</v>
      </c>
      <c r="AG18" s="12">
        <f t="shared" si="6"/>
        <v>0</v>
      </c>
      <c r="AH18" s="12">
        <f t="shared" si="7"/>
        <v>0</v>
      </c>
      <c r="AI18" s="12">
        <f t="shared" si="8"/>
        <v>0</v>
      </c>
      <c r="AJ18" s="1" t="s">
        <v>5</v>
      </c>
      <c r="AK18" s="1" t="s">
        <v>487</v>
      </c>
      <c r="AL18" s="1" t="s">
        <v>430</v>
      </c>
      <c r="AM18" s="1" t="s">
        <v>436</v>
      </c>
      <c r="AN18" s="1" t="s">
        <v>441</v>
      </c>
      <c r="AO18" s="1" t="s">
        <v>473</v>
      </c>
      <c r="AP18" s="1" t="s">
        <v>52</v>
      </c>
      <c r="AQ18" s="1" t="s">
        <v>513</v>
      </c>
      <c r="AR18" s="1" t="s">
        <v>523</v>
      </c>
      <c r="AS18" s="1" t="s">
        <v>524</v>
      </c>
      <c r="AT18" s="1" t="s">
        <v>14</v>
      </c>
      <c r="AU18" s="3">
        <v>4.49</v>
      </c>
      <c r="AV18" s="3">
        <f t="shared" si="9"/>
        <v>0</v>
      </c>
      <c r="AW18" s="3">
        <f t="shared" si="10"/>
        <v>7.6377491310397107E-4</v>
      </c>
      <c r="AX18" s="3">
        <f t="shared" si="11"/>
        <v>7.6377491310397107E-4</v>
      </c>
      <c r="AY18" s="3">
        <f t="shared" si="12"/>
        <v>0</v>
      </c>
      <c r="AZ18" s="3">
        <f t="shared" si="13"/>
        <v>0</v>
      </c>
      <c r="BA18" s="3">
        <f t="shared" si="14"/>
        <v>0</v>
      </c>
      <c r="BB18" s="3">
        <v>4.4829999999999997</v>
      </c>
      <c r="BC18" s="3">
        <f t="shared" si="15"/>
        <v>0</v>
      </c>
      <c r="BD18" s="3">
        <f t="shared" si="16"/>
        <v>7.6258417270492248E-4</v>
      </c>
      <c r="BE18" s="3">
        <f t="shared" si="17"/>
        <v>7.6258417270492248E-4</v>
      </c>
      <c r="BF18" s="3">
        <f t="shared" si="18"/>
        <v>0</v>
      </c>
      <c r="BG18" s="3">
        <f t="shared" si="19"/>
        <v>0</v>
      </c>
      <c r="BH18" s="3">
        <f t="shared" si="20"/>
        <v>0</v>
      </c>
      <c r="BI18" s="9">
        <v>41</v>
      </c>
      <c r="BJ18" s="3">
        <f t="shared" si="21"/>
        <v>0</v>
      </c>
      <c r="BK18" s="3">
        <f t="shared" si="22"/>
        <v>6.9743366229983996E-3</v>
      </c>
      <c r="BL18" s="3">
        <f t="shared" si="23"/>
        <v>6.9743366229983996E-3</v>
      </c>
      <c r="BM18" s="3">
        <f t="shared" si="24"/>
        <v>0</v>
      </c>
      <c r="BN18" s="3">
        <f t="shared" si="25"/>
        <v>0</v>
      </c>
      <c r="BO18" s="3">
        <f t="shared" si="26"/>
        <v>0</v>
      </c>
      <c r="BP18" s="9">
        <v>183.803</v>
      </c>
      <c r="BQ18" s="3">
        <f t="shared" si="27"/>
        <v>0</v>
      </c>
      <c r="BR18" s="3">
        <f t="shared" si="28"/>
        <v>3.1265951080901827E-2</v>
      </c>
      <c r="BS18" s="3">
        <f t="shared" si="29"/>
        <v>3.1265951080901827E-2</v>
      </c>
      <c r="BT18" s="3">
        <f t="shared" si="30"/>
        <v>0</v>
      </c>
      <c r="BU18" s="3">
        <f t="shared" si="31"/>
        <v>0</v>
      </c>
      <c r="BV18" s="3">
        <f t="shared" si="32"/>
        <v>0</v>
      </c>
      <c r="BW18" s="3">
        <v>3.36</v>
      </c>
      <c r="BX18" s="3">
        <f t="shared" si="33"/>
        <v>0</v>
      </c>
      <c r="BY18" s="3">
        <f t="shared" si="34"/>
        <v>5.7155539154328343E-4</v>
      </c>
      <c r="BZ18" s="3">
        <f t="shared" si="35"/>
        <v>5.7155539154328343E-4</v>
      </c>
      <c r="CA18" s="3">
        <f t="shared" si="36"/>
        <v>0</v>
      </c>
      <c r="CB18" s="3">
        <f t="shared" si="37"/>
        <v>0</v>
      </c>
      <c r="CC18" s="3">
        <f t="shared" si="38"/>
        <v>0</v>
      </c>
      <c r="CD18" s="3">
        <v>0.23</v>
      </c>
      <c r="CE18" s="3">
        <f t="shared" si="39"/>
        <v>0</v>
      </c>
      <c r="CF18" s="3">
        <f t="shared" si="40"/>
        <v>3.9124327397308097E-5</v>
      </c>
      <c r="CG18" s="3">
        <f t="shared" si="41"/>
        <v>3.9124327397308097E-5</v>
      </c>
      <c r="CH18" s="3">
        <f t="shared" si="42"/>
        <v>0</v>
      </c>
      <c r="CI18" s="3">
        <f t="shared" si="43"/>
        <v>0</v>
      </c>
      <c r="CJ18" s="3">
        <f t="shared" si="44"/>
        <v>0</v>
      </c>
      <c r="CK18" s="3">
        <v>99.39</v>
      </c>
      <c r="CL18" s="3">
        <f t="shared" si="45"/>
        <v>0</v>
      </c>
      <c r="CM18" s="3">
        <f t="shared" si="46"/>
        <v>1.6906812608775877E-2</v>
      </c>
      <c r="CN18" s="3">
        <f t="shared" si="47"/>
        <v>1.6906812608775877E-2</v>
      </c>
      <c r="CO18" s="3">
        <f t="shared" si="48"/>
        <v>0</v>
      </c>
      <c r="CP18" s="3">
        <f t="shared" si="49"/>
        <v>0</v>
      </c>
      <c r="CQ18" s="3">
        <f t="shared" si="50"/>
        <v>0</v>
      </c>
    </row>
    <row r="19" spans="1:95" x14ac:dyDescent="0.25">
      <c r="A19" s="1" t="s">
        <v>423</v>
      </c>
      <c r="B19" s="1" t="s">
        <v>589</v>
      </c>
      <c r="C19" s="2">
        <v>43403</v>
      </c>
      <c r="D19" s="2">
        <v>43405</v>
      </c>
      <c r="E19" s="2" t="s">
        <v>589</v>
      </c>
      <c r="F19" s="1" t="s">
        <v>496</v>
      </c>
      <c r="G19" s="1" t="s">
        <v>498</v>
      </c>
      <c r="H19" s="1"/>
      <c r="I19" s="1"/>
      <c r="J19" s="1">
        <v>0</v>
      </c>
      <c r="K19" s="6">
        <v>0</v>
      </c>
      <c r="L19" s="1" t="s">
        <v>53</v>
      </c>
      <c r="M19" s="1" t="s">
        <v>54</v>
      </c>
      <c r="N19" s="1" t="str">
        <f t="shared" si="0"/>
        <v>NOG 8.50 of '23</v>
      </c>
      <c r="O19" s="3">
        <v>8.5</v>
      </c>
      <c r="P19" s="2">
        <v>45061</v>
      </c>
      <c r="Q19" s="8">
        <v>4.5424657534246577</v>
      </c>
      <c r="R19" s="3">
        <v>0.45750000000000002</v>
      </c>
      <c r="S19" s="9">
        <v>1</v>
      </c>
      <c r="T19" s="9">
        <v>1</v>
      </c>
      <c r="U19" s="6">
        <v>2014255</v>
      </c>
      <c r="V19" s="6">
        <v>1225369</v>
      </c>
      <c r="W19" s="6">
        <v>2005270</v>
      </c>
      <c r="X19" s="6">
        <v>1218899</v>
      </c>
      <c r="Y19" s="6">
        <f t="shared" si="1"/>
        <v>331.75900000000001</v>
      </c>
      <c r="Z19" s="6">
        <f t="shared" si="2"/>
        <v>321</v>
      </c>
      <c r="AA19" s="6">
        <v>321</v>
      </c>
      <c r="AB19" s="6">
        <v>321</v>
      </c>
      <c r="AC19" s="6">
        <v>331.75900000000001</v>
      </c>
      <c r="AD19" s="12">
        <f t="shared" si="3"/>
        <v>0</v>
      </c>
      <c r="AE19" s="12">
        <f t="shared" si="4"/>
        <v>1.6544355622933569E-2</v>
      </c>
      <c r="AF19" s="12">
        <f t="shared" si="5"/>
        <v>1.6544355622933569E-2</v>
      </c>
      <c r="AG19" s="12">
        <f t="shared" si="6"/>
        <v>0</v>
      </c>
      <c r="AH19" s="12">
        <f t="shared" si="7"/>
        <v>2.7217923716403081E-2</v>
      </c>
      <c r="AI19" s="12">
        <f t="shared" si="8"/>
        <v>2.7217923716403081E-2</v>
      </c>
      <c r="AJ19" s="1" t="s">
        <v>5</v>
      </c>
      <c r="AK19" s="1" t="s">
        <v>460</v>
      </c>
      <c r="AL19" s="1" t="s">
        <v>429</v>
      </c>
      <c r="AM19" s="1" t="s">
        <v>440</v>
      </c>
      <c r="AN19" s="1" t="s">
        <v>453</v>
      </c>
      <c r="AO19" s="1" t="s">
        <v>482</v>
      </c>
      <c r="AP19" s="1" t="s">
        <v>24</v>
      </c>
      <c r="AQ19" s="1" t="s">
        <v>513</v>
      </c>
      <c r="AR19" s="1" t="s">
        <v>519</v>
      </c>
      <c r="AS19" s="1" t="s">
        <v>533</v>
      </c>
      <c r="AT19" s="1" t="s">
        <v>10</v>
      </c>
      <c r="AU19" s="3">
        <v>3.17</v>
      </c>
      <c r="AV19" s="3">
        <f t="shared" si="9"/>
        <v>0</v>
      </c>
      <c r="AW19" s="3">
        <f t="shared" si="10"/>
        <v>5.2445607324699416E-4</v>
      </c>
      <c r="AX19" s="3">
        <f t="shared" si="11"/>
        <v>5.2445607324699416E-4</v>
      </c>
      <c r="AY19" s="3">
        <f t="shared" si="12"/>
        <v>0</v>
      </c>
      <c r="AZ19" s="3">
        <f t="shared" si="13"/>
        <v>8.6280818180997762E-4</v>
      </c>
      <c r="BA19" s="3">
        <f t="shared" si="14"/>
        <v>8.6280818180997762E-4</v>
      </c>
      <c r="BB19" s="3">
        <v>2.9430000000000001</v>
      </c>
      <c r="BC19" s="3">
        <f t="shared" si="15"/>
        <v>0</v>
      </c>
      <c r="BD19" s="3">
        <f t="shared" si="16"/>
        <v>4.8690038598293492E-4</v>
      </c>
      <c r="BE19" s="3">
        <f t="shared" si="17"/>
        <v>4.8690038598293492E-4</v>
      </c>
      <c r="BF19" s="3">
        <f t="shared" si="18"/>
        <v>0</v>
      </c>
      <c r="BG19" s="3">
        <f t="shared" si="19"/>
        <v>8.0102349497374276E-4</v>
      </c>
      <c r="BH19" s="3">
        <f t="shared" si="20"/>
        <v>8.0102349497374276E-4</v>
      </c>
      <c r="BI19" s="9">
        <v>450</v>
      </c>
      <c r="BJ19" s="3">
        <f t="shared" si="21"/>
        <v>0</v>
      </c>
      <c r="BK19" s="3">
        <f t="shared" si="22"/>
        <v>7.4449600303201052E-2</v>
      </c>
      <c r="BL19" s="3">
        <f t="shared" si="23"/>
        <v>7.4449600303201052E-2</v>
      </c>
      <c r="BM19" s="3">
        <f t="shared" si="24"/>
        <v>0</v>
      </c>
      <c r="BN19" s="3">
        <f t="shared" si="25"/>
        <v>0.12248065672381386</v>
      </c>
      <c r="BO19" s="3">
        <f t="shared" si="26"/>
        <v>0.12248065672381386</v>
      </c>
      <c r="BP19" s="9">
        <v>1324.3500000000001</v>
      </c>
      <c r="BQ19" s="3">
        <f t="shared" si="27"/>
        <v>0</v>
      </c>
      <c r="BR19" s="3">
        <f t="shared" si="28"/>
        <v>0.21910517369232074</v>
      </c>
      <c r="BS19" s="3">
        <f t="shared" si="29"/>
        <v>0.21910517369232074</v>
      </c>
      <c r="BT19" s="3">
        <f t="shared" si="30"/>
        <v>0</v>
      </c>
      <c r="BU19" s="3">
        <f t="shared" si="31"/>
        <v>0.36046057273818427</v>
      </c>
      <c r="BV19" s="3">
        <f t="shared" si="32"/>
        <v>0.36046057273818427</v>
      </c>
      <c r="BW19" s="3">
        <v>8.65</v>
      </c>
      <c r="BX19" s="3">
        <f t="shared" si="33"/>
        <v>0</v>
      </c>
      <c r="BY19" s="3">
        <f t="shared" si="34"/>
        <v>1.4310867613837538E-3</v>
      </c>
      <c r="BZ19" s="3">
        <f t="shared" si="35"/>
        <v>1.4310867613837538E-3</v>
      </c>
      <c r="CA19" s="3">
        <f t="shared" si="36"/>
        <v>0</v>
      </c>
      <c r="CB19" s="3">
        <f t="shared" si="37"/>
        <v>2.3543504014688667E-3</v>
      </c>
      <c r="CC19" s="3">
        <f t="shared" si="38"/>
        <v>2.3543504014688667E-3</v>
      </c>
      <c r="CD19" s="3">
        <v>-0.21</v>
      </c>
      <c r="CE19" s="3">
        <f t="shared" si="39"/>
        <v>0</v>
      </c>
      <c r="CF19" s="3">
        <f t="shared" si="40"/>
        <v>-3.4743146808160493E-5</v>
      </c>
      <c r="CG19" s="3">
        <f t="shared" si="41"/>
        <v>-3.4743146808160493E-5</v>
      </c>
      <c r="CH19" s="3">
        <f t="shared" si="42"/>
        <v>0</v>
      </c>
      <c r="CI19" s="3">
        <f t="shared" si="43"/>
        <v>-5.7157639804446472E-5</v>
      </c>
      <c r="CJ19" s="3">
        <f t="shared" si="44"/>
        <v>-5.7157639804446472E-5</v>
      </c>
      <c r="CK19" s="3">
        <v>103.38</v>
      </c>
      <c r="CL19" s="3">
        <f t="shared" si="45"/>
        <v>0</v>
      </c>
      <c r="CM19" s="3">
        <f t="shared" si="46"/>
        <v>1.7103554842988724E-2</v>
      </c>
      <c r="CN19" s="3">
        <f t="shared" si="47"/>
        <v>1.7103554842988724E-2</v>
      </c>
      <c r="CO19" s="3">
        <f t="shared" si="48"/>
        <v>0</v>
      </c>
      <c r="CP19" s="3">
        <f t="shared" si="49"/>
        <v>2.8137889538017505E-2</v>
      </c>
      <c r="CQ19" s="3">
        <f t="shared" si="50"/>
        <v>2.8137889538017505E-2</v>
      </c>
    </row>
    <row r="20" spans="1:95" x14ac:dyDescent="0.25">
      <c r="A20" s="1" t="s">
        <v>423</v>
      </c>
      <c r="B20" s="1" t="s">
        <v>589</v>
      </c>
      <c r="C20" s="2">
        <v>43403</v>
      </c>
      <c r="D20" s="2">
        <v>43405</v>
      </c>
      <c r="E20" s="2" t="s">
        <v>589</v>
      </c>
      <c r="F20" s="1" t="s">
        <v>496</v>
      </c>
      <c r="G20" s="1" t="s">
        <v>497</v>
      </c>
      <c r="H20" s="1"/>
      <c r="I20" s="1"/>
      <c r="J20" s="1">
        <v>0</v>
      </c>
      <c r="K20" s="6">
        <v>0</v>
      </c>
      <c r="L20" s="1" t="s">
        <v>55</v>
      </c>
      <c r="M20" s="1" t="s">
        <v>56</v>
      </c>
      <c r="N20" s="1" t="str">
        <f t="shared" si="0"/>
        <v>SWM 6.88 of '26</v>
      </c>
      <c r="O20" s="3">
        <v>6.875</v>
      </c>
      <c r="P20" s="2">
        <v>46296</v>
      </c>
      <c r="Q20" s="8">
        <v>7.9260273972602739</v>
      </c>
      <c r="R20" s="3">
        <v>9.3200000000000005E-2</v>
      </c>
      <c r="S20" s="9">
        <v>1</v>
      </c>
      <c r="T20" s="9">
        <v>1</v>
      </c>
      <c r="U20" s="6">
        <v>2014255</v>
      </c>
      <c r="V20" s="6">
        <v>1225369</v>
      </c>
      <c r="W20" s="6">
        <v>2005270</v>
      </c>
      <c r="X20" s="6">
        <v>1218899</v>
      </c>
      <c r="Y20" s="6">
        <f t="shared" si="1"/>
        <v>357.709</v>
      </c>
      <c r="Z20" s="6">
        <f t="shared" si="2"/>
        <v>350</v>
      </c>
      <c r="AA20" s="6">
        <v>350</v>
      </c>
      <c r="AB20" s="6">
        <v>350</v>
      </c>
      <c r="AC20" s="6">
        <v>357.709</v>
      </c>
      <c r="AD20" s="12">
        <f t="shared" si="3"/>
        <v>0</v>
      </c>
      <c r="AE20" s="12">
        <f t="shared" si="4"/>
        <v>1.7838445695592113E-2</v>
      </c>
      <c r="AF20" s="12">
        <f t="shared" si="5"/>
        <v>1.7838445695592113E-2</v>
      </c>
      <c r="AG20" s="12">
        <f t="shared" si="6"/>
        <v>0</v>
      </c>
      <c r="AH20" s="12">
        <f t="shared" si="7"/>
        <v>2.934689420534433E-2</v>
      </c>
      <c r="AI20" s="12">
        <f t="shared" si="8"/>
        <v>2.934689420534433E-2</v>
      </c>
      <c r="AJ20" s="1" t="s">
        <v>5</v>
      </c>
      <c r="AK20" s="1" t="s">
        <v>460</v>
      </c>
      <c r="AL20" s="1" t="s">
        <v>429</v>
      </c>
      <c r="AM20" s="1" t="s">
        <v>429</v>
      </c>
      <c r="AN20" s="1" t="s">
        <v>453</v>
      </c>
      <c r="AO20" s="1" t="s">
        <v>482</v>
      </c>
      <c r="AP20" s="1" t="s">
        <v>24</v>
      </c>
      <c r="AQ20" s="1" t="s">
        <v>513</v>
      </c>
      <c r="AR20" s="1" t="s">
        <v>514</v>
      </c>
      <c r="AS20" s="1" t="s">
        <v>534</v>
      </c>
      <c r="AT20" s="1" t="s">
        <v>14</v>
      </c>
      <c r="AU20" s="3">
        <v>5.36</v>
      </c>
      <c r="AV20" s="3">
        <f t="shared" si="9"/>
        <v>0</v>
      </c>
      <c r="AW20" s="3">
        <f t="shared" si="10"/>
        <v>9.5614068928373726E-4</v>
      </c>
      <c r="AX20" s="3">
        <f t="shared" si="11"/>
        <v>9.5614068928373726E-4</v>
      </c>
      <c r="AY20" s="3">
        <f t="shared" si="12"/>
        <v>0</v>
      </c>
      <c r="AZ20" s="3">
        <f t="shared" si="13"/>
        <v>1.5729935294064561E-3</v>
      </c>
      <c r="BA20" s="3">
        <f t="shared" si="14"/>
        <v>1.5729935294064561E-3</v>
      </c>
      <c r="BB20" s="3">
        <v>4.8330000000000002</v>
      </c>
      <c r="BC20" s="3">
        <f t="shared" si="15"/>
        <v>0</v>
      </c>
      <c r="BD20" s="3">
        <f t="shared" si="16"/>
        <v>8.6213208046796675E-4</v>
      </c>
      <c r="BE20" s="3">
        <f t="shared" si="17"/>
        <v>8.6213208046796675E-4</v>
      </c>
      <c r="BF20" s="3">
        <f t="shared" si="18"/>
        <v>0</v>
      </c>
      <c r="BG20" s="3">
        <f t="shared" si="19"/>
        <v>1.4183353969442916E-3</v>
      </c>
      <c r="BH20" s="3">
        <f t="shared" si="20"/>
        <v>1.4183353969442916E-3</v>
      </c>
      <c r="BI20" s="9">
        <v>338</v>
      </c>
      <c r="BJ20" s="3">
        <f t="shared" si="21"/>
        <v>0</v>
      </c>
      <c r="BK20" s="3">
        <f t="shared" si="22"/>
        <v>6.0293946451101338E-2</v>
      </c>
      <c r="BL20" s="3">
        <f t="shared" si="23"/>
        <v>6.0293946451101338E-2</v>
      </c>
      <c r="BM20" s="3">
        <f t="shared" si="24"/>
        <v>0</v>
      </c>
      <c r="BN20" s="3">
        <f t="shared" si="25"/>
        <v>9.9192502414063841E-2</v>
      </c>
      <c r="BO20" s="3">
        <f t="shared" si="26"/>
        <v>9.9192502414063841E-2</v>
      </c>
      <c r="BP20" s="9">
        <v>1633.5540000000001</v>
      </c>
      <c r="BQ20" s="3">
        <f t="shared" si="27"/>
        <v>0</v>
      </c>
      <c r="BR20" s="3">
        <f t="shared" si="28"/>
        <v>0.29140064319817277</v>
      </c>
      <c r="BS20" s="3">
        <f t="shared" si="29"/>
        <v>0.29140064319817277</v>
      </c>
      <c r="BT20" s="3">
        <f t="shared" si="30"/>
        <v>0</v>
      </c>
      <c r="BU20" s="3">
        <f t="shared" si="31"/>
        <v>0.47939736416717055</v>
      </c>
      <c r="BV20" s="3">
        <f t="shared" si="32"/>
        <v>0.47939736416717055</v>
      </c>
      <c r="BW20" s="3">
        <v>6.56</v>
      </c>
      <c r="BX20" s="3">
        <f t="shared" si="33"/>
        <v>0</v>
      </c>
      <c r="BY20" s="3">
        <f t="shared" si="34"/>
        <v>1.1702020376308424E-3</v>
      </c>
      <c r="BZ20" s="3">
        <f t="shared" si="35"/>
        <v>1.1702020376308424E-3</v>
      </c>
      <c r="CA20" s="3">
        <f t="shared" si="36"/>
        <v>0</v>
      </c>
      <c r="CB20" s="3">
        <f t="shared" si="37"/>
        <v>1.9251562598705879E-3</v>
      </c>
      <c r="CC20" s="3">
        <f t="shared" si="38"/>
        <v>1.9251562598705879E-3</v>
      </c>
      <c r="CD20" s="3">
        <v>-0.04</v>
      </c>
      <c r="CE20" s="3">
        <f t="shared" si="39"/>
        <v>0</v>
      </c>
      <c r="CF20" s="3">
        <f t="shared" si="40"/>
        <v>-7.1353782782368445E-6</v>
      </c>
      <c r="CG20" s="3">
        <f t="shared" si="41"/>
        <v>-7.1353782782368445E-6</v>
      </c>
      <c r="CH20" s="3">
        <f t="shared" si="42"/>
        <v>0</v>
      </c>
      <c r="CI20" s="3">
        <f t="shared" si="43"/>
        <v>-1.1738757682137732E-5</v>
      </c>
      <c r="CJ20" s="3">
        <f t="shared" si="44"/>
        <v>-1.1738757682137732E-5</v>
      </c>
      <c r="CK20" s="3">
        <v>101.51</v>
      </c>
      <c r="CL20" s="3">
        <f t="shared" si="45"/>
        <v>0</v>
      </c>
      <c r="CM20" s="3">
        <f t="shared" si="46"/>
        <v>1.8107806225595553E-2</v>
      </c>
      <c r="CN20" s="3">
        <f t="shared" si="47"/>
        <v>1.8107806225595553E-2</v>
      </c>
      <c r="CO20" s="3">
        <f t="shared" si="48"/>
        <v>0</v>
      </c>
      <c r="CP20" s="3">
        <f t="shared" si="49"/>
        <v>2.9790032307845032E-2</v>
      </c>
      <c r="CQ20" s="3">
        <f t="shared" si="50"/>
        <v>2.9790032307845032E-2</v>
      </c>
    </row>
    <row r="21" spans="1:95" x14ac:dyDescent="0.25">
      <c r="A21" s="1" t="s">
        <v>423</v>
      </c>
      <c r="B21" s="1" t="s">
        <v>589</v>
      </c>
      <c r="C21" s="2">
        <v>43403</v>
      </c>
      <c r="D21" s="2">
        <v>43405</v>
      </c>
      <c r="E21" s="2" t="s">
        <v>589</v>
      </c>
      <c r="F21" s="1" t="s">
        <v>496</v>
      </c>
      <c r="G21" s="1" t="s">
        <v>497</v>
      </c>
      <c r="H21" s="1"/>
      <c r="I21" s="1"/>
      <c r="J21" s="1">
        <v>0</v>
      </c>
      <c r="K21" s="6">
        <v>0</v>
      </c>
      <c r="L21" s="1" t="s">
        <v>57</v>
      </c>
      <c r="M21" s="1" t="s">
        <v>58</v>
      </c>
      <c r="N21" s="1" t="str">
        <f t="shared" si="0"/>
        <v>TEP 4.75 of '23</v>
      </c>
      <c r="O21" s="3">
        <v>4.75</v>
      </c>
      <c r="P21" s="2">
        <v>45200</v>
      </c>
      <c r="Q21" s="8">
        <v>4.9232876712328766</v>
      </c>
      <c r="R21" s="3">
        <v>9.0399999999999994E-2</v>
      </c>
      <c r="S21" s="9">
        <v>1</v>
      </c>
      <c r="T21" s="9">
        <v>1</v>
      </c>
      <c r="U21" s="6">
        <v>2014255</v>
      </c>
      <c r="V21" s="6">
        <v>1225369</v>
      </c>
      <c r="W21" s="6">
        <v>2005270</v>
      </c>
      <c r="X21" s="6">
        <v>1218899</v>
      </c>
      <c r="Y21" s="6">
        <f t="shared" si="1"/>
        <v>497.93400000000003</v>
      </c>
      <c r="Z21" s="6">
        <f t="shared" si="2"/>
        <v>500</v>
      </c>
      <c r="AA21" s="6">
        <v>500</v>
      </c>
      <c r="AB21" s="6">
        <v>500</v>
      </c>
      <c r="AC21" s="6">
        <v>497.93400000000003</v>
      </c>
      <c r="AD21" s="12">
        <f t="shared" si="3"/>
        <v>0</v>
      </c>
      <c r="AE21" s="12">
        <f t="shared" si="4"/>
        <v>2.4831269604591904E-2</v>
      </c>
      <c r="AF21" s="12">
        <f t="shared" si="5"/>
        <v>2.4831269604591904E-2</v>
      </c>
      <c r="AG21" s="12">
        <f t="shared" si="6"/>
        <v>0</v>
      </c>
      <c r="AH21" s="12">
        <f t="shared" si="7"/>
        <v>4.0851128764565398E-2</v>
      </c>
      <c r="AI21" s="12">
        <f t="shared" si="8"/>
        <v>4.0851128764565398E-2</v>
      </c>
      <c r="AJ21" s="1" t="s">
        <v>5</v>
      </c>
      <c r="AK21" s="1" t="s">
        <v>460</v>
      </c>
      <c r="AL21" s="1" t="s">
        <v>430</v>
      </c>
      <c r="AM21" s="1" t="s">
        <v>436</v>
      </c>
      <c r="AN21" s="1" t="s">
        <v>453</v>
      </c>
      <c r="AO21" s="1" t="s">
        <v>482</v>
      </c>
      <c r="AP21" s="1" t="s">
        <v>24</v>
      </c>
      <c r="AQ21" s="1" t="s">
        <v>513</v>
      </c>
      <c r="AR21" s="1" t="s">
        <v>519</v>
      </c>
      <c r="AS21" s="1" t="s">
        <v>535</v>
      </c>
      <c r="AT21" s="1" t="s">
        <v>14</v>
      </c>
      <c r="AU21" s="3">
        <v>3.99</v>
      </c>
      <c r="AV21" s="3">
        <f t="shared" si="9"/>
        <v>0</v>
      </c>
      <c r="AW21" s="3">
        <f t="shared" si="10"/>
        <v>9.9076765722321686E-4</v>
      </c>
      <c r="AX21" s="3">
        <f t="shared" si="11"/>
        <v>9.9076765722321686E-4</v>
      </c>
      <c r="AY21" s="3">
        <f t="shared" si="12"/>
        <v>0</v>
      </c>
      <c r="AZ21" s="3">
        <f t="shared" si="13"/>
        <v>1.6299600377061593E-3</v>
      </c>
      <c r="BA21" s="3">
        <f t="shared" si="14"/>
        <v>1.6299600377061593E-3</v>
      </c>
      <c r="BB21" s="3">
        <v>3.7290000000000001</v>
      </c>
      <c r="BC21" s="3">
        <f t="shared" si="15"/>
        <v>0</v>
      </c>
      <c r="BD21" s="3">
        <f t="shared" si="16"/>
        <v>9.2595804355523207E-4</v>
      </c>
      <c r="BE21" s="3">
        <f t="shared" si="17"/>
        <v>9.2595804355523207E-4</v>
      </c>
      <c r="BF21" s="3">
        <f t="shared" si="18"/>
        <v>0</v>
      </c>
      <c r="BG21" s="3">
        <f t="shared" si="19"/>
        <v>1.5233385916306437E-3</v>
      </c>
      <c r="BH21" s="3">
        <f t="shared" si="20"/>
        <v>1.5233385916306437E-3</v>
      </c>
      <c r="BI21" s="9">
        <v>189</v>
      </c>
      <c r="BJ21" s="3">
        <f t="shared" si="21"/>
        <v>0</v>
      </c>
      <c r="BK21" s="3">
        <f t="shared" si="22"/>
        <v>4.6931099552678698E-2</v>
      </c>
      <c r="BL21" s="3">
        <f t="shared" si="23"/>
        <v>4.6931099552678698E-2</v>
      </c>
      <c r="BM21" s="3">
        <f t="shared" si="24"/>
        <v>0</v>
      </c>
      <c r="BN21" s="3">
        <f t="shared" si="25"/>
        <v>7.7208633365028603E-2</v>
      </c>
      <c r="BO21" s="3">
        <f t="shared" si="26"/>
        <v>7.7208633365028603E-2</v>
      </c>
      <c r="BP21" s="9">
        <v>704.78100000000006</v>
      </c>
      <c r="BQ21" s="3">
        <f t="shared" si="27"/>
        <v>0</v>
      </c>
      <c r="BR21" s="3">
        <f t="shared" si="28"/>
        <v>0.17500607023193887</v>
      </c>
      <c r="BS21" s="3">
        <f t="shared" si="29"/>
        <v>0.17500607023193887</v>
      </c>
      <c r="BT21" s="3">
        <f t="shared" si="30"/>
        <v>0</v>
      </c>
      <c r="BU21" s="3">
        <f t="shared" si="31"/>
        <v>0.28791099381819169</v>
      </c>
      <c r="BV21" s="3">
        <f t="shared" si="32"/>
        <v>0.28791099381819169</v>
      </c>
      <c r="BW21" s="3">
        <v>4.95</v>
      </c>
      <c r="BX21" s="3">
        <f t="shared" si="33"/>
        <v>0</v>
      </c>
      <c r="BY21" s="3">
        <f t="shared" si="34"/>
        <v>1.2291478454272992E-3</v>
      </c>
      <c r="BZ21" s="3">
        <f t="shared" si="35"/>
        <v>1.2291478454272992E-3</v>
      </c>
      <c r="CA21" s="3">
        <f t="shared" si="36"/>
        <v>0</v>
      </c>
      <c r="CB21" s="3">
        <f t="shared" si="37"/>
        <v>2.0221308738459873E-3</v>
      </c>
      <c r="CC21" s="3">
        <f t="shared" si="38"/>
        <v>2.0221308738459873E-3</v>
      </c>
      <c r="CD21" s="3">
        <v>-7.0000000000000007E-2</v>
      </c>
      <c r="CE21" s="3">
        <f t="shared" si="39"/>
        <v>0</v>
      </c>
      <c r="CF21" s="3">
        <f t="shared" si="40"/>
        <v>-1.7381888723214333E-5</v>
      </c>
      <c r="CG21" s="3">
        <f t="shared" si="41"/>
        <v>-1.7381888723214333E-5</v>
      </c>
      <c r="CH21" s="3">
        <f t="shared" si="42"/>
        <v>0</v>
      </c>
      <c r="CI21" s="3">
        <f t="shared" si="43"/>
        <v>-2.859579013519578E-5</v>
      </c>
      <c r="CJ21" s="3">
        <f t="shared" si="44"/>
        <v>-2.859579013519578E-5</v>
      </c>
      <c r="CK21" s="3">
        <v>99.13</v>
      </c>
      <c r="CL21" s="3">
        <f t="shared" si="45"/>
        <v>0</v>
      </c>
      <c r="CM21" s="3">
        <f t="shared" si="46"/>
        <v>2.4615237559031951E-2</v>
      </c>
      <c r="CN21" s="3">
        <f t="shared" si="47"/>
        <v>2.4615237559031951E-2</v>
      </c>
      <c r="CO21" s="3">
        <f t="shared" si="48"/>
        <v>0</v>
      </c>
      <c r="CP21" s="3">
        <f t="shared" si="49"/>
        <v>4.0495723944313673E-2</v>
      </c>
      <c r="CQ21" s="3">
        <f t="shared" si="50"/>
        <v>4.0495723944313673E-2</v>
      </c>
    </row>
    <row r="22" spans="1:95" x14ac:dyDescent="0.25">
      <c r="A22" s="1" t="s">
        <v>423</v>
      </c>
      <c r="B22" s="1" t="s">
        <v>476</v>
      </c>
      <c r="C22" s="2">
        <v>43403</v>
      </c>
      <c r="D22" s="2">
        <v>43405</v>
      </c>
      <c r="E22" s="2" t="s">
        <v>589</v>
      </c>
      <c r="F22" s="1" t="s">
        <v>496</v>
      </c>
      <c r="G22" s="1" t="s">
        <v>497</v>
      </c>
      <c r="H22" s="1"/>
      <c r="I22" s="1"/>
      <c r="J22" s="1">
        <v>0</v>
      </c>
      <c r="K22" s="6">
        <v>0</v>
      </c>
      <c r="L22" s="1" t="s">
        <v>59</v>
      </c>
      <c r="M22" s="1" t="s">
        <v>60</v>
      </c>
      <c r="N22" s="1" t="str">
        <f t="shared" si="0"/>
        <v>TTMTIN 4.50 of '26</v>
      </c>
      <c r="O22" s="3">
        <v>4.5</v>
      </c>
      <c r="P22" s="2">
        <v>46037</v>
      </c>
      <c r="Q22" s="8">
        <v>7.2164383561643834</v>
      </c>
      <c r="R22" s="3">
        <v>0.12330000000000001</v>
      </c>
      <c r="S22" s="9">
        <v>1</v>
      </c>
      <c r="T22" s="9">
        <v>1</v>
      </c>
      <c r="U22" s="6">
        <v>2014255</v>
      </c>
      <c r="V22" s="6">
        <v>1225369</v>
      </c>
      <c r="W22" s="6">
        <v>2005270</v>
      </c>
      <c r="X22" s="6">
        <v>1218899</v>
      </c>
      <c r="Y22" s="6">
        <f t="shared" si="1"/>
        <v>520.14400000000001</v>
      </c>
      <c r="Z22" s="6">
        <f t="shared" si="2"/>
        <v>568.6</v>
      </c>
      <c r="AA22" s="6">
        <v>500</v>
      </c>
      <c r="AB22" s="6">
        <v>568.6</v>
      </c>
      <c r="AC22" s="6">
        <v>520.14400000000001</v>
      </c>
      <c r="AD22" s="12">
        <f t="shared" si="3"/>
        <v>0</v>
      </c>
      <c r="AE22" s="12">
        <f t="shared" si="4"/>
        <v>2.5938851127279616E-2</v>
      </c>
      <c r="AF22" s="12">
        <f t="shared" si="5"/>
        <v>2.5938851127279616E-2</v>
      </c>
      <c r="AG22" s="12">
        <f t="shared" si="6"/>
        <v>0</v>
      </c>
      <c r="AH22" s="12">
        <f t="shared" si="7"/>
        <v>0</v>
      </c>
      <c r="AI22" s="12">
        <f t="shared" si="8"/>
        <v>0</v>
      </c>
      <c r="AJ22" s="1" t="s">
        <v>31</v>
      </c>
      <c r="AK22" s="1" t="s">
        <v>460</v>
      </c>
      <c r="AL22" s="1" t="s">
        <v>430</v>
      </c>
      <c r="AM22" s="1" t="s">
        <v>430</v>
      </c>
      <c r="AN22" s="1" t="s">
        <v>441</v>
      </c>
      <c r="AO22" s="1" t="s">
        <v>463</v>
      </c>
      <c r="AP22" s="1" t="s">
        <v>37</v>
      </c>
      <c r="AQ22" s="1" t="s">
        <v>513</v>
      </c>
      <c r="AR22" s="1" t="s">
        <v>536</v>
      </c>
      <c r="AS22" s="1" t="s">
        <v>537</v>
      </c>
      <c r="AT22" s="1" t="s">
        <v>14</v>
      </c>
      <c r="AU22" s="3">
        <v>6.01</v>
      </c>
      <c r="AV22" s="3">
        <f t="shared" si="9"/>
        <v>0</v>
      </c>
      <c r="AW22" s="3">
        <f t="shared" si="10"/>
        <v>1.5589249527495049E-3</v>
      </c>
      <c r="AX22" s="3">
        <f t="shared" si="11"/>
        <v>1.5589249527495049E-3</v>
      </c>
      <c r="AY22" s="3">
        <f t="shared" si="12"/>
        <v>0</v>
      </c>
      <c r="AZ22" s="3">
        <f t="shared" si="13"/>
        <v>0</v>
      </c>
      <c r="BA22" s="3">
        <f t="shared" si="14"/>
        <v>0</v>
      </c>
      <c r="BB22" s="3">
        <v>5.9429999999999996</v>
      </c>
      <c r="BC22" s="3">
        <f t="shared" si="15"/>
        <v>0</v>
      </c>
      <c r="BD22" s="3">
        <f t="shared" si="16"/>
        <v>1.5415459224942276E-3</v>
      </c>
      <c r="BE22" s="3">
        <f t="shared" si="17"/>
        <v>1.5415459224942276E-3</v>
      </c>
      <c r="BF22" s="3">
        <f t="shared" si="18"/>
        <v>0</v>
      </c>
      <c r="BG22" s="3">
        <f t="shared" si="19"/>
        <v>0</v>
      </c>
      <c r="BH22" s="3">
        <f t="shared" si="20"/>
        <v>0</v>
      </c>
      <c r="BI22" s="9">
        <v>607</v>
      </c>
      <c r="BJ22" s="3">
        <f t="shared" si="21"/>
        <v>0</v>
      </c>
      <c r="BK22" s="3">
        <f t="shared" si="22"/>
        <v>0.15744882634258728</v>
      </c>
      <c r="BL22" s="3">
        <f t="shared" si="23"/>
        <v>0.15744882634258728</v>
      </c>
      <c r="BM22" s="3">
        <f t="shared" si="24"/>
        <v>0</v>
      </c>
      <c r="BN22" s="3">
        <f t="shared" si="25"/>
        <v>0</v>
      </c>
      <c r="BO22" s="3">
        <f t="shared" si="26"/>
        <v>0</v>
      </c>
      <c r="BP22" s="9">
        <v>3607.4009999999998</v>
      </c>
      <c r="BQ22" s="3">
        <f t="shared" si="27"/>
        <v>0</v>
      </c>
      <c r="BR22" s="3">
        <f t="shared" si="28"/>
        <v>0.93571837495399612</v>
      </c>
      <c r="BS22" s="3">
        <f t="shared" si="29"/>
        <v>0.93571837495399612</v>
      </c>
      <c r="BT22" s="3">
        <f t="shared" si="30"/>
        <v>0</v>
      </c>
      <c r="BU22" s="3">
        <f t="shared" si="31"/>
        <v>0</v>
      </c>
      <c r="BV22" s="3">
        <f t="shared" si="32"/>
        <v>0</v>
      </c>
      <c r="BW22" s="3">
        <v>6.11</v>
      </c>
      <c r="BX22" s="3">
        <f t="shared" si="33"/>
        <v>0</v>
      </c>
      <c r="BY22" s="3">
        <f t="shared" si="34"/>
        <v>1.5848638038767847E-3</v>
      </c>
      <c r="BZ22" s="3">
        <f t="shared" si="35"/>
        <v>1.5848638038767847E-3</v>
      </c>
      <c r="CA22" s="3">
        <f t="shared" si="36"/>
        <v>0</v>
      </c>
      <c r="CB22" s="3">
        <f t="shared" si="37"/>
        <v>0</v>
      </c>
      <c r="CC22" s="3">
        <f t="shared" si="38"/>
        <v>0</v>
      </c>
      <c r="CD22" s="3">
        <v>0.44</v>
      </c>
      <c r="CE22" s="3">
        <f t="shared" si="39"/>
        <v>0</v>
      </c>
      <c r="CF22" s="3">
        <f t="shared" si="40"/>
        <v>1.1413094496003032E-4</v>
      </c>
      <c r="CG22" s="3">
        <f t="shared" si="41"/>
        <v>1.1413094496003032E-4</v>
      </c>
      <c r="CH22" s="3">
        <f t="shared" si="42"/>
        <v>0</v>
      </c>
      <c r="CI22" s="3">
        <f t="shared" si="43"/>
        <v>0</v>
      </c>
      <c r="CJ22" s="3">
        <f t="shared" si="44"/>
        <v>0</v>
      </c>
      <c r="CK22" s="3">
        <v>90.75</v>
      </c>
      <c r="CL22" s="3">
        <f t="shared" si="45"/>
        <v>0</v>
      </c>
      <c r="CM22" s="3">
        <f t="shared" si="46"/>
        <v>2.3539507398006254E-2</v>
      </c>
      <c r="CN22" s="3">
        <f t="shared" si="47"/>
        <v>2.3539507398006254E-2</v>
      </c>
      <c r="CO22" s="3">
        <f t="shared" si="48"/>
        <v>0</v>
      </c>
      <c r="CP22" s="3">
        <f t="shared" si="49"/>
        <v>0</v>
      </c>
      <c r="CQ22" s="3">
        <f t="shared" si="50"/>
        <v>0</v>
      </c>
    </row>
    <row r="23" spans="1:95" x14ac:dyDescent="0.25">
      <c r="A23" s="1" t="s">
        <v>423</v>
      </c>
      <c r="B23" s="1" t="s">
        <v>476</v>
      </c>
      <c r="C23" s="2">
        <v>43403</v>
      </c>
      <c r="D23" s="2">
        <v>43405</v>
      </c>
      <c r="E23" s="2" t="s">
        <v>589</v>
      </c>
      <c r="F23" s="1" t="s">
        <v>499</v>
      </c>
      <c r="G23" s="1" t="s">
        <v>500</v>
      </c>
      <c r="H23" s="1"/>
      <c r="I23" s="1"/>
      <c r="J23" s="1">
        <v>0</v>
      </c>
      <c r="K23" s="6">
        <v>0</v>
      </c>
      <c r="L23" s="1" t="s">
        <v>61</v>
      </c>
      <c r="M23" s="1" t="s">
        <v>62</v>
      </c>
      <c r="N23" s="1" t="str">
        <f t="shared" si="0"/>
        <v>ALFARU 7.50 of '19</v>
      </c>
      <c r="O23" s="3">
        <v>7.5</v>
      </c>
      <c r="P23" s="2">
        <v>43734</v>
      </c>
      <c r="Q23" s="8">
        <v>0.9068493150684932</v>
      </c>
      <c r="R23" s="3">
        <v>6.0917180013689256</v>
      </c>
      <c r="S23" s="9">
        <v>-1</v>
      </c>
      <c r="T23" s="9">
        <v>1</v>
      </c>
      <c r="U23" s="6">
        <v>2014255</v>
      </c>
      <c r="V23" s="6">
        <v>1225369</v>
      </c>
      <c r="W23" s="6">
        <v>2005270</v>
      </c>
      <c r="X23" s="6">
        <v>1218899</v>
      </c>
      <c r="Y23" s="6">
        <f t="shared" si="1"/>
        <v>-427.63074999999998</v>
      </c>
      <c r="Z23" s="6">
        <f t="shared" si="2"/>
        <v>-421</v>
      </c>
      <c r="AA23" s="6">
        <v>421</v>
      </c>
      <c r="AB23" s="6">
        <v>421</v>
      </c>
      <c r="AC23" s="6">
        <v>427.63074999999998</v>
      </c>
      <c r="AD23" s="12">
        <f t="shared" si="3"/>
        <v>2.1230219113270166E-2</v>
      </c>
      <c r="AE23" s="12">
        <f t="shared" si="4"/>
        <v>0</v>
      </c>
      <c r="AF23" s="12">
        <f t="shared" si="5"/>
        <v>-2.1230219113270166E-2</v>
      </c>
      <c r="AG23" s="12">
        <f t="shared" si="6"/>
        <v>0</v>
      </c>
      <c r="AH23" s="12">
        <f t="shared" si="7"/>
        <v>0</v>
      </c>
      <c r="AI23" s="12">
        <f t="shared" si="8"/>
        <v>0</v>
      </c>
      <c r="AJ23" s="1" t="s">
        <v>5</v>
      </c>
      <c r="AK23" s="1" t="s">
        <v>487</v>
      </c>
      <c r="AL23" s="1" t="s">
        <v>430</v>
      </c>
      <c r="AM23" s="1" t="s">
        <v>439</v>
      </c>
      <c r="AN23" s="1" t="s">
        <v>441</v>
      </c>
      <c r="AO23" s="1" t="s">
        <v>479</v>
      </c>
      <c r="AP23" s="1" t="s">
        <v>64</v>
      </c>
      <c r="AQ23" s="1" t="s">
        <v>511</v>
      </c>
      <c r="AR23" s="1" t="s">
        <v>512</v>
      </c>
      <c r="AS23" s="1" t="s">
        <v>512</v>
      </c>
      <c r="AT23" s="1" t="s">
        <v>63</v>
      </c>
      <c r="AU23" s="3">
        <v>0.85854924587654768</v>
      </c>
      <c r="AV23" s="3">
        <f t="shared" si="9"/>
        <v>1.8227188609491971E-4</v>
      </c>
      <c r="AW23" s="3">
        <f t="shared" si="10"/>
        <v>-1.8227188609491971E-4</v>
      </c>
      <c r="AX23" s="3">
        <f t="shared" si="11"/>
        <v>-3.6454377218983941E-4</v>
      </c>
      <c r="AY23" s="3">
        <f t="shared" si="12"/>
        <v>0</v>
      </c>
      <c r="AZ23" s="3">
        <f t="shared" si="13"/>
        <v>0</v>
      </c>
      <c r="BA23" s="3">
        <f t="shared" si="14"/>
        <v>0</v>
      </c>
      <c r="BB23" s="3">
        <v>0.85768078761977939</v>
      </c>
      <c r="BC23" s="3">
        <f t="shared" si="15"/>
        <v>1.8208751050410052E-4</v>
      </c>
      <c r="BD23" s="3">
        <f t="shared" si="16"/>
        <v>-1.8208751050410052E-4</v>
      </c>
      <c r="BE23" s="3">
        <f t="shared" si="17"/>
        <v>-3.6417502100820104E-4</v>
      </c>
      <c r="BF23" s="3">
        <f t="shared" si="18"/>
        <v>0</v>
      </c>
      <c r="BG23" s="3">
        <f t="shared" si="19"/>
        <v>0</v>
      </c>
      <c r="BH23" s="3">
        <f t="shared" si="20"/>
        <v>0</v>
      </c>
      <c r="BI23" s="9">
        <v>310.83981587296665</v>
      </c>
      <c r="BJ23" s="3">
        <f t="shared" si="21"/>
        <v>6.5991974001116366E-2</v>
      </c>
      <c r="BK23" s="3">
        <f t="shared" si="22"/>
        <v>-6.5991974001116366E-2</v>
      </c>
      <c r="BL23" s="3">
        <f t="shared" si="23"/>
        <v>-0.13198394800223273</v>
      </c>
      <c r="BM23" s="3">
        <f t="shared" si="24"/>
        <v>0</v>
      </c>
      <c r="BN23" s="3">
        <f t="shared" si="25"/>
        <v>0</v>
      </c>
      <c r="BO23" s="3">
        <f t="shared" si="26"/>
        <v>0</v>
      </c>
      <c r="BP23" s="9">
        <v>266.60133810151325</v>
      </c>
      <c r="BQ23" s="3">
        <f t="shared" si="27"/>
        <v>5.6600048237861487E-2</v>
      </c>
      <c r="BR23" s="3">
        <f t="shared" si="28"/>
        <v>-5.6600048237861487E-2</v>
      </c>
      <c r="BS23" s="3">
        <f t="shared" si="29"/>
        <v>-0.11320009647572297</v>
      </c>
      <c r="BT23" s="3">
        <f t="shared" si="30"/>
        <v>0</v>
      </c>
      <c r="BU23" s="3">
        <f t="shared" si="31"/>
        <v>0</v>
      </c>
      <c r="BV23" s="3">
        <f t="shared" si="32"/>
        <v>0</v>
      </c>
      <c r="BW23" s="3">
        <v>5.479954844805448</v>
      </c>
      <c r="BX23" s="3">
        <f t="shared" si="33"/>
        <v>1.1634064208604607E-3</v>
      </c>
      <c r="BY23" s="3">
        <f t="shared" si="34"/>
        <v>-1.1634064208604607E-3</v>
      </c>
      <c r="BZ23" s="3">
        <f t="shared" si="35"/>
        <v>-2.3268128417209214E-3</v>
      </c>
      <c r="CA23" s="3">
        <f t="shared" si="36"/>
        <v>0</v>
      </c>
      <c r="CB23" s="3">
        <f t="shared" si="37"/>
        <v>0</v>
      </c>
      <c r="CC23" s="3">
        <f t="shared" si="38"/>
        <v>0</v>
      </c>
      <c r="CD23" s="3">
        <v>1.1629433539709598E-2</v>
      </c>
      <c r="CE23" s="3">
        <f t="shared" si="39"/>
        <v>2.4689542221124785E-6</v>
      </c>
      <c r="CF23" s="3">
        <f t="shared" si="40"/>
        <v>-2.4689542221124785E-6</v>
      </c>
      <c r="CG23" s="3">
        <f t="shared" si="41"/>
        <v>-4.937908444224957E-6</v>
      </c>
      <c r="CH23" s="3">
        <f t="shared" si="42"/>
        <v>0</v>
      </c>
      <c r="CI23" s="3">
        <f t="shared" si="43"/>
        <v>0</v>
      </c>
      <c r="CJ23" s="3">
        <f t="shared" si="44"/>
        <v>0</v>
      </c>
      <c r="CK23" s="3">
        <v>101.575</v>
      </c>
      <c r="CL23" s="3">
        <f t="shared" si="45"/>
        <v>2.1564595064304172E-2</v>
      </c>
      <c r="CM23" s="3">
        <f t="shared" si="46"/>
        <v>-2.1564595064304172E-2</v>
      </c>
      <c r="CN23" s="3">
        <f t="shared" si="47"/>
        <v>-4.3129190128608344E-2</v>
      </c>
      <c r="CO23" s="3">
        <f t="shared" si="48"/>
        <v>0</v>
      </c>
      <c r="CP23" s="3">
        <f t="shared" si="49"/>
        <v>0</v>
      </c>
      <c r="CQ23" s="3">
        <f t="shared" si="50"/>
        <v>0</v>
      </c>
    </row>
    <row r="24" spans="1:95" x14ac:dyDescent="0.25">
      <c r="A24" s="1" t="s">
        <v>423</v>
      </c>
      <c r="B24" s="1" t="s">
        <v>476</v>
      </c>
      <c r="C24" s="2">
        <v>43403</v>
      </c>
      <c r="D24" s="2">
        <v>43405</v>
      </c>
      <c r="E24" s="2" t="s">
        <v>589</v>
      </c>
      <c r="F24" s="1" t="s">
        <v>499</v>
      </c>
      <c r="G24" s="1" t="s">
        <v>500</v>
      </c>
      <c r="H24" s="1"/>
      <c r="I24" s="1"/>
      <c r="J24" s="1">
        <v>0</v>
      </c>
      <c r="K24" s="6">
        <v>0</v>
      </c>
      <c r="L24" s="1" t="s">
        <v>65</v>
      </c>
      <c r="M24" s="1" t="s">
        <v>66</v>
      </c>
      <c r="N24" s="1" t="str">
        <f t="shared" si="0"/>
        <v>BKTSM 6.38 of '19</v>
      </c>
      <c r="O24" s="3">
        <v>6.375</v>
      </c>
      <c r="P24" s="2">
        <v>43719</v>
      </c>
      <c r="Q24" s="8">
        <v>0.86575342465753424</v>
      </c>
      <c r="R24" s="3">
        <v>9.1334702258726903</v>
      </c>
      <c r="S24" s="9">
        <v>-1</v>
      </c>
      <c r="T24" s="9">
        <v>1</v>
      </c>
      <c r="U24" s="6">
        <v>2014255</v>
      </c>
      <c r="V24" s="6">
        <v>1225369</v>
      </c>
      <c r="W24" s="6">
        <v>2005270</v>
      </c>
      <c r="X24" s="6">
        <v>1218899</v>
      </c>
      <c r="Y24" s="6">
        <f t="shared" si="1"/>
        <v>-354.97356839999998</v>
      </c>
      <c r="Z24" s="6">
        <f t="shared" si="2"/>
        <v>-337.7484</v>
      </c>
      <c r="AA24" s="6">
        <v>297</v>
      </c>
      <c r="AB24" s="6">
        <v>337.7484</v>
      </c>
      <c r="AC24" s="6">
        <v>354.97356839999998</v>
      </c>
      <c r="AD24" s="12">
        <f t="shared" si="3"/>
        <v>1.7623069988655857E-2</v>
      </c>
      <c r="AE24" s="12">
        <f t="shared" si="4"/>
        <v>0</v>
      </c>
      <c r="AF24" s="12">
        <f t="shared" si="5"/>
        <v>-1.7623069988655857E-2</v>
      </c>
      <c r="AG24" s="12">
        <f t="shared" si="6"/>
        <v>0</v>
      </c>
      <c r="AH24" s="12">
        <f t="shared" si="7"/>
        <v>0</v>
      </c>
      <c r="AI24" s="12">
        <f t="shared" si="8"/>
        <v>0</v>
      </c>
      <c r="AJ24" s="1" t="s">
        <v>31</v>
      </c>
      <c r="AK24" s="1" t="s">
        <v>460</v>
      </c>
      <c r="AL24" s="1" t="s">
        <v>430</v>
      </c>
      <c r="AM24" s="1" t="s">
        <v>436</v>
      </c>
      <c r="AN24" s="1" t="s">
        <v>441</v>
      </c>
      <c r="AO24" s="1" t="s">
        <v>461</v>
      </c>
      <c r="AP24" s="1" t="s">
        <v>67</v>
      </c>
      <c r="AQ24" s="1" t="s">
        <v>511</v>
      </c>
      <c r="AR24" s="1" t="s">
        <v>512</v>
      </c>
      <c r="AS24" s="1" t="s">
        <v>512</v>
      </c>
      <c r="AT24" s="1" t="s">
        <v>63</v>
      </c>
      <c r="AU24" s="3">
        <v>0.85790046468792547</v>
      </c>
      <c r="AV24" s="3">
        <f t="shared" si="9"/>
        <v>1.5118839932495693E-4</v>
      </c>
      <c r="AW24" s="3">
        <f t="shared" si="10"/>
        <v>-1.5118839932495693E-4</v>
      </c>
      <c r="AX24" s="3">
        <f t="shared" si="11"/>
        <v>-3.0237679864991387E-4</v>
      </c>
      <c r="AY24" s="3">
        <f t="shared" si="12"/>
        <v>0</v>
      </c>
      <c r="AZ24" s="3">
        <f t="shared" si="13"/>
        <v>0</v>
      </c>
      <c r="BA24" s="3">
        <f t="shared" si="14"/>
        <v>0</v>
      </c>
      <c r="BB24" s="3">
        <v>0.85729480170503713</v>
      </c>
      <c r="BC24" s="3">
        <f t="shared" si="15"/>
        <v>1.5108166291358715E-4</v>
      </c>
      <c r="BD24" s="3">
        <f t="shared" si="16"/>
        <v>-1.5108166291358715E-4</v>
      </c>
      <c r="BE24" s="3">
        <f t="shared" si="17"/>
        <v>-3.0216332582717431E-4</v>
      </c>
      <c r="BF24" s="3">
        <f t="shared" si="18"/>
        <v>0</v>
      </c>
      <c r="BG24" s="3">
        <f t="shared" si="19"/>
        <v>0</v>
      </c>
      <c r="BH24" s="3">
        <f t="shared" si="20"/>
        <v>0</v>
      </c>
      <c r="BI24" s="9">
        <v>111.36077345783002</v>
      </c>
      <c r="BJ24" s="3">
        <f t="shared" si="21"/>
        <v>1.962518704638188E-2</v>
      </c>
      <c r="BK24" s="3">
        <f t="shared" si="22"/>
        <v>-1.962518704638188E-2</v>
      </c>
      <c r="BL24" s="3">
        <f t="shared" si="23"/>
        <v>-3.925037409276376E-2</v>
      </c>
      <c r="BM24" s="3">
        <f t="shared" si="24"/>
        <v>0</v>
      </c>
      <c r="BN24" s="3">
        <f t="shared" si="25"/>
        <v>0</v>
      </c>
      <c r="BO24" s="3">
        <f t="shared" si="26"/>
        <v>0</v>
      </c>
      <c r="BP24" s="9">
        <v>95.469012199249946</v>
      </c>
      <c r="BQ24" s="3">
        <f t="shared" si="27"/>
        <v>1.6824570837352216E-2</v>
      </c>
      <c r="BR24" s="3">
        <f t="shared" si="28"/>
        <v>-1.6824570837352216E-2</v>
      </c>
      <c r="BS24" s="3">
        <f t="shared" si="29"/>
        <v>-3.3649141674704432E-2</v>
      </c>
      <c r="BT24" s="3">
        <f t="shared" si="30"/>
        <v>0</v>
      </c>
      <c r="BU24" s="3">
        <f t="shared" si="31"/>
        <v>0</v>
      </c>
      <c r="BV24" s="3">
        <f t="shared" si="32"/>
        <v>0</v>
      </c>
      <c r="BW24" s="3">
        <v>6.5872181308639449E-2</v>
      </c>
      <c r="BX24" s="3">
        <f t="shared" si="33"/>
        <v>1.1608700615075812E-5</v>
      </c>
      <c r="BY24" s="3">
        <f t="shared" si="34"/>
        <v>-1.1608700615075812E-5</v>
      </c>
      <c r="BZ24" s="3">
        <f t="shared" si="35"/>
        <v>-2.3217401230151623E-5</v>
      </c>
      <c r="CA24" s="3">
        <f t="shared" si="36"/>
        <v>0</v>
      </c>
      <c r="CB24" s="3">
        <f t="shared" si="37"/>
        <v>0</v>
      </c>
      <c r="CC24" s="3">
        <f t="shared" si="38"/>
        <v>0</v>
      </c>
      <c r="CD24" s="3">
        <v>1.164246900467856E-2</v>
      </c>
      <c r="CE24" s="3">
        <f t="shared" si="39"/>
        <v>2.0517604611020679E-6</v>
      </c>
      <c r="CF24" s="3">
        <f t="shared" si="40"/>
        <v>-2.0517604611020679E-6</v>
      </c>
      <c r="CG24" s="3">
        <f t="shared" si="41"/>
        <v>-4.1035209222041358E-6</v>
      </c>
      <c r="CH24" s="3">
        <f t="shared" si="42"/>
        <v>0</v>
      </c>
      <c r="CI24" s="3">
        <f t="shared" si="43"/>
        <v>0</v>
      </c>
      <c r="CJ24" s="3">
        <f t="shared" si="44"/>
        <v>0</v>
      </c>
      <c r="CK24" s="3">
        <v>105.1</v>
      </c>
      <c r="CL24" s="3">
        <f t="shared" si="45"/>
        <v>1.8521846558077305E-2</v>
      </c>
      <c r="CM24" s="3">
        <f t="shared" si="46"/>
        <v>-1.8521846558077305E-2</v>
      </c>
      <c r="CN24" s="3">
        <f t="shared" si="47"/>
        <v>-3.7043693116154609E-2</v>
      </c>
      <c r="CO24" s="3">
        <f t="shared" si="48"/>
        <v>0</v>
      </c>
      <c r="CP24" s="3">
        <f t="shared" si="49"/>
        <v>0</v>
      </c>
      <c r="CQ24" s="3">
        <f t="shared" si="50"/>
        <v>0</v>
      </c>
    </row>
    <row r="25" spans="1:95" x14ac:dyDescent="0.25">
      <c r="A25" s="1" t="s">
        <v>423</v>
      </c>
      <c r="B25" s="1" t="s">
        <v>589</v>
      </c>
      <c r="C25" s="2">
        <v>43403</v>
      </c>
      <c r="D25" s="2">
        <v>43405</v>
      </c>
      <c r="E25" s="2" t="s">
        <v>589</v>
      </c>
      <c r="F25" s="1" t="s">
        <v>499</v>
      </c>
      <c r="G25" s="1" t="s">
        <v>501</v>
      </c>
      <c r="H25" s="1"/>
      <c r="I25" s="1"/>
      <c r="J25" s="1">
        <v>0</v>
      </c>
      <c r="K25" s="6">
        <v>0</v>
      </c>
      <c r="L25" s="1" t="s">
        <v>68</v>
      </c>
      <c r="M25" s="1" t="s">
        <v>69</v>
      </c>
      <c r="N25" s="1" t="str">
        <f t="shared" si="0"/>
        <v>BMC 8.13 of '21</v>
      </c>
      <c r="O25" s="3">
        <v>8.125</v>
      </c>
      <c r="P25" s="2">
        <v>44392</v>
      </c>
      <c r="Q25" s="8">
        <v>2.7095890410958905</v>
      </c>
      <c r="R25" s="3">
        <v>5.1909650924024637</v>
      </c>
      <c r="S25" s="9">
        <v>-1</v>
      </c>
      <c r="T25" s="9">
        <v>1</v>
      </c>
      <c r="U25" s="6">
        <v>2014255</v>
      </c>
      <c r="V25" s="6">
        <v>1225369</v>
      </c>
      <c r="W25" s="6">
        <v>2005270</v>
      </c>
      <c r="X25" s="6">
        <v>1218899</v>
      </c>
      <c r="Y25" s="6">
        <f t="shared" si="1"/>
        <v>-1811.9199999999998</v>
      </c>
      <c r="Z25" s="6">
        <f t="shared" si="2"/>
        <v>-1775</v>
      </c>
      <c r="AA25" s="6">
        <v>1775</v>
      </c>
      <c r="AB25" s="6">
        <v>1775</v>
      </c>
      <c r="AC25" s="6">
        <v>1811.9199999999998</v>
      </c>
      <c r="AD25" s="12">
        <f t="shared" si="3"/>
        <v>8.9954846829224694E-2</v>
      </c>
      <c r="AE25" s="12">
        <f t="shared" si="4"/>
        <v>0</v>
      </c>
      <c r="AF25" s="12">
        <f t="shared" si="5"/>
        <v>-8.9954846829224694E-2</v>
      </c>
      <c r="AG25" s="12">
        <f t="shared" si="6"/>
        <v>0.14786729548405417</v>
      </c>
      <c r="AH25" s="12">
        <f t="shared" si="7"/>
        <v>0</v>
      </c>
      <c r="AI25" s="12">
        <f t="shared" si="8"/>
        <v>-0.14786729548405417</v>
      </c>
      <c r="AJ25" s="1" t="s">
        <v>5</v>
      </c>
      <c r="AK25" s="1" t="s">
        <v>460</v>
      </c>
      <c r="AL25" s="1" t="s">
        <v>432</v>
      </c>
      <c r="AM25" s="1" t="s">
        <v>432</v>
      </c>
      <c r="AN25" s="1" t="s">
        <v>453</v>
      </c>
      <c r="AO25" s="1" t="s">
        <v>482</v>
      </c>
      <c r="AP25" s="1" t="s">
        <v>24</v>
      </c>
      <c r="AQ25" s="1" t="s">
        <v>513</v>
      </c>
      <c r="AR25" s="1" t="s">
        <v>538</v>
      </c>
      <c r="AS25" s="1" t="s">
        <v>539</v>
      </c>
      <c r="AT25" s="1" t="s">
        <v>14</v>
      </c>
      <c r="AU25" s="3">
        <v>0</v>
      </c>
      <c r="AV25" s="3">
        <f t="shared" si="9"/>
        <v>0</v>
      </c>
      <c r="AW25" s="3">
        <f t="shared" si="10"/>
        <v>0</v>
      </c>
      <c r="AX25" s="3">
        <f t="shared" si="11"/>
        <v>0</v>
      </c>
      <c r="AY25" s="3">
        <f t="shared" si="12"/>
        <v>0</v>
      </c>
      <c r="AZ25" s="3">
        <f t="shared" si="13"/>
        <v>0</v>
      </c>
      <c r="BA25" s="3">
        <f t="shared" si="14"/>
        <v>0</v>
      </c>
      <c r="BB25" s="3">
        <v>0</v>
      </c>
      <c r="BC25" s="3">
        <f t="shared" si="15"/>
        <v>0</v>
      </c>
      <c r="BD25" s="3">
        <f t="shared" si="16"/>
        <v>0</v>
      </c>
      <c r="BE25" s="3">
        <f t="shared" si="17"/>
        <v>0</v>
      </c>
      <c r="BF25" s="3">
        <f t="shared" si="18"/>
        <v>0</v>
      </c>
      <c r="BG25" s="3">
        <f t="shared" si="19"/>
        <v>0</v>
      </c>
      <c r="BH25" s="3">
        <f t="shared" si="20"/>
        <v>0</v>
      </c>
      <c r="BI25" s="9">
        <v>0</v>
      </c>
      <c r="BJ25" s="3">
        <f t="shared" si="21"/>
        <v>0</v>
      </c>
      <c r="BK25" s="3">
        <f t="shared" si="22"/>
        <v>0</v>
      </c>
      <c r="BL25" s="3">
        <f t="shared" si="23"/>
        <v>0</v>
      </c>
      <c r="BM25" s="3">
        <f t="shared" si="24"/>
        <v>0</v>
      </c>
      <c r="BN25" s="3">
        <f t="shared" si="25"/>
        <v>0</v>
      </c>
      <c r="BO25" s="3">
        <f t="shared" si="26"/>
        <v>0</v>
      </c>
      <c r="BP25" s="9">
        <v>0</v>
      </c>
      <c r="BQ25" s="3">
        <f t="shared" si="27"/>
        <v>0</v>
      </c>
      <c r="BR25" s="3">
        <f t="shared" si="28"/>
        <v>0</v>
      </c>
      <c r="BS25" s="3">
        <f t="shared" si="29"/>
        <v>0</v>
      </c>
      <c r="BT25" s="3">
        <f t="shared" si="30"/>
        <v>0</v>
      </c>
      <c r="BU25" s="3">
        <f t="shared" si="31"/>
        <v>0</v>
      </c>
      <c r="BV25" s="3">
        <f t="shared" si="32"/>
        <v>0</v>
      </c>
      <c r="BW25" s="3">
        <v>0</v>
      </c>
      <c r="BX25" s="3">
        <f t="shared" si="33"/>
        <v>0</v>
      </c>
      <c r="BY25" s="3">
        <f t="shared" si="34"/>
        <v>0</v>
      </c>
      <c r="BZ25" s="3">
        <f t="shared" si="35"/>
        <v>0</v>
      </c>
      <c r="CA25" s="3">
        <f t="shared" si="36"/>
        <v>0</v>
      </c>
      <c r="CB25" s="3">
        <f t="shared" si="37"/>
        <v>0</v>
      </c>
      <c r="CC25" s="3">
        <f t="shared" si="38"/>
        <v>0</v>
      </c>
      <c r="CD25" s="3">
        <v>0</v>
      </c>
      <c r="CE25" s="3">
        <f t="shared" si="39"/>
        <v>0</v>
      </c>
      <c r="CF25" s="3">
        <f t="shared" si="40"/>
        <v>0</v>
      </c>
      <c r="CG25" s="3">
        <f t="shared" si="41"/>
        <v>0</v>
      </c>
      <c r="CH25" s="3">
        <f t="shared" si="42"/>
        <v>0</v>
      </c>
      <c r="CI25" s="3">
        <f t="shared" si="43"/>
        <v>0</v>
      </c>
      <c r="CJ25" s="3">
        <f t="shared" si="44"/>
        <v>0</v>
      </c>
      <c r="CK25" s="3">
        <v>102.08</v>
      </c>
      <c r="CL25" s="3">
        <f t="shared" si="45"/>
        <v>9.1825907643272559E-2</v>
      </c>
      <c r="CM25" s="3">
        <f t="shared" si="46"/>
        <v>-9.1825907643272559E-2</v>
      </c>
      <c r="CN25" s="3">
        <f t="shared" si="47"/>
        <v>-0.18365181528654512</v>
      </c>
      <c r="CO25" s="3">
        <f t="shared" si="48"/>
        <v>0.15094293523012248</v>
      </c>
      <c r="CP25" s="3">
        <f t="shared" si="49"/>
        <v>-0.15094293523012248</v>
      </c>
      <c r="CQ25" s="3">
        <f t="shared" si="50"/>
        <v>-0.30188587046024495</v>
      </c>
    </row>
    <row r="26" spans="1:95" x14ac:dyDescent="0.25">
      <c r="A26" s="1" t="s">
        <v>423</v>
      </c>
      <c r="B26" s="1" t="s">
        <v>476</v>
      </c>
      <c r="C26" s="2">
        <v>43403</v>
      </c>
      <c r="D26" s="2">
        <v>43405</v>
      </c>
      <c r="E26" s="2" t="s">
        <v>589</v>
      </c>
      <c r="F26" s="1" t="s">
        <v>499</v>
      </c>
      <c r="G26" s="1" t="s">
        <v>500</v>
      </c>
      <c r="H26" s="1"/>
      <c r="I26" s="1"/>
      <c r="J26" s="1">
        <v>0</v>
      </c>
      <c r="K26" s="6">
        <v>0</v>
      </c>
      <c r="L26" s="1" t="s">
        <v>71</v>
      </c>
      <c r="M26" s="1" t="s">
        <v>72</v>
      </c>
      <c r="N26" s="1" t="str">
        <f t="shared" si="0"/>
        <v>BRADES 6.75 of '19</v>
      </c>
      <c r="O26" s="3">
        <v>6.75</v>
      </c>
      <c r="P26" s="2">
        <v>43737</v>
      </c>
      <c r="Q26" s="8">
        <v>0.91506849315068495</v>
      </c>
      <c r="R26" s="3">
        <v>9.0841889117043113</v>
      </c>
      <c r="S26" s="9">
        <v>-1</v>
      </c>
      <c r="T26" s="9">
        <v>1</v>
      </c>
      <c r="U26" s="6">
        <v>2014255</v>
      </c>
      <c r="V26" s="6">
        <v>1225369</v>
      </c>
      <c r="W26" s="6">
        <v>2005270</v>
      </c>
      <c r="X26" s="6">
        <v>1218899</v>
      </c>
      <c r="Y26" s="6">
        <f t="shared" si="1"/>
        <v>-766.40250000000003</v>
      </c>
      <c r="Z26" s="6">
        <f t="shared" si="2"/>
        <v>-750</v>
      </c>
      <c r="AA26" s="6">
        <v>750</v>
      </c>
      <c r="AB26" s="6">
        <v>750</v>
      </c>
      <c r="AC26" s="6">
        <v>766.40250000000003</v>
      </c>
      <c r="AD26" s="12">
        <f t="shared" si="3"/>
        <v>3.8048931242568591E-2</v>
      </c>
      <c r="AE26" s="12">
        <f t="shared" si="4"/>
        <v>0</v>
      </c>
      <c r="AF26" s="12">
        <f t="shared" si="5"/>
        <v>-3.8048931242568591E-2</v>
      </c>
      <c r="AG26" s="12">
        <f t="shared" si="6"/>
        <v>0</v>
      </c>
      <c r="AH26" s="12">
        <f t="shared" si="7"/>
        <v>0</v>
      </c>
      <c r="AI26" s="12">
        <f t="shared" si="8"/>
        <v>0</v>
      </c>
      <c r="AJ26" s="1" t="s">
        <v>5</v>
      </c>
      <c r="AK26" s="1" t="s">
        <v>487</v>
      </c>
      <c r="AL26" s="1" t="s">
        <v>429</v>
      </c>
      <c r="AM26" s="1" t="s">
        <v>435</v>
      </c>
      <c r="AN26" s="1" t="s">
        <v>448</v>
      </c>
      <c r="AO26" s="1" t="s">
        <v>454</v>
      </c>
      <c r="AP26" s="1" t="s">
        <v>11</v>
      </c>
      <c r="AQ26" s="1" t="s">
        <v>511</v>
      </c>
      <c r="AR26" s="1" t="s">
        <v>512</v>
      </c>
      <c r="AS26" s="1" t="s">
        <v>512</v>
      </c>
      <c r="AT26" s="1" t="s">
        <v>73</v>
      </c>
      <c r="AU26" s="3">
        <v>0.87428130080510624</v>
      </c>
      <c r="AV26" s="3">
        <f t="shared" si="9"/>
        <v>3.3265469100996918E-4</v>
      </c>
      <c r="AW26" s="3">
        <f t="shared" si="10"/>
        <v>-3.3265469100996918E-4</v>
      </c>
      <c r="AX26" s="3">
        <f t="shared" si="11"/>
        <v>-6.6530938201993836E-4</v>
      </c>
      <c r="AY26" s="3">
        <f t="shared" si="12"/>
        <v>0</v>
      </c>
      <c r="AZ26" s="3">
        <f t="shared" si="13"/>
        <v>0</v>
      </c>
      <c r="BA26" s="3">
        <f t="shared" si="14"/>
        <v>0</v>
      </c>
      <c r="BB26" s="3">
        <v>0.87338262750525375</v>
      </c>
      <c r="BC26" s="3">
        <f t="shared" si="15"/>
        <v>3.3231275542401297E-4</v>
      </c>
      <c r="BD26" s="3">
        <f t="shared" si="16"/>
        <v>-3.3231275542401297E-4</v>
      </c>
      <c r="BE26" s="3">
        <f t="shared" si="17"/>
        <v>-6.6462551084802595E-4</v>
      </c>
      <c r="BF26" s="3">
        <f t="shared" si="18"/>
        <v>0</v>
      </c>
      <c r="BG26" s="3">
        <f t="shared" si="19"/>
        <v>0</v>
      </c>
      <c r="BH26" s="3">
        <f t="shared" si="20"/>
        <v>0</v>
      </c>
      <c r="BI26" s="9">
        <v>169.71142706017375</v>
      </c>
      <c r="BJ26" s="3">
        <f t="shared" si="21"/>
        <v>6.4573384192907465E-2</v>
      </c>
      <c r="BK26" s="3">
        <f t="shared" si="22"/>
        <v>-6.4573384192907465E-2</v>
      </c>
      <c r="BL26" s="3">
        <f t="shared" si="23"/>
        <v>-0.12914676838581493</v>
      </c>
      <c r="BM26" s="3">
        <f t="shared" si="24"/>
        <v>0</v>
      </c>
      <c r="BN26" s="3">
        <f t="shared" si="25"/>
        <v>0</v>
      </c>
      <c r="BO26" s="3">
        <f t="shared" si="26"/>
        <v>0</v>
      </c>
      <c r="BP26" s="9">
        <v>148.22301208348077</v>
      </c>
      <c r="BQ26" s="3">
        <f t="shared" si="27"/>
        <v>5.6397271953307737E-2</v>
      </c>
      <c r="BR26" s="3">
        <f t="shared" si="28"/>
        <v>-5.6397271953307737E-2</v>
      </c>
      <c r="BS26" s="3">
        <f t="shared" si="29"/>
        <v>-0.11279454390661547</v>
      </c>
      <c r="BT26" s="3">
        <f t="shared" si="30"/>
        <v>0</v>
      </c>
      <c r="BU26" s="3">
        <f t="shared" si="31"/>
        <v>0</v>
      </c>
      <c r="BV26" s="3">
        <f t="shared" si="32"/>
        <v>0</v>
      </c>
      <c r="BW26" s="3">
        <v>4.1690237226865952</v>
      </c>
      <c r="BX26" s="3">
        <f t="shared" si="33"/>
        <v>1.5862689697313961E-3</v>
      </c>
      <c r="BY26" s="3">
        <f t="shared" si="34"/>
        <v>-1.5862689697313961E-3</v>
      </c>
      <c r="BZ26" s="3">
        <f t="shared" si="35"/>
        <v>-3.1725379394627923E-3</v>
      </c>
      <c r="CA26" s="3">
        <f t="shared" si="36"/>
        <v>0</v>
      </c>
      <c r="CB26" s="3">
        <f t="shared" si="37"/>
        <v>0</v>
      </c>
      <c r="CC26" s="3">
        <f t="shared" si="38"/>
        <v>0</v>
      </c>
      <c r="CD26" s="3">
        <v>1.2000944159595586E-2</v>
      </c>
      <c r="CE26" s="3">
        <f t="shared" si="39"/>
        <v>4.5662309917435762E-6</v>
      </c>
      <c r="CF26" s="3">
        <f t="shared" si="40"/>
        <v>-4.5662309917435762E-6</v>
      </c>
      <c r="CG26" s="3">
        <f t="shared" si="41"/>
        <v>-9.1324619834871524E-6</v>
      </c>
      <c r="CH26" s="3">
        <f t="shared" si="42"/>
        <v>0</v>
      </c>
      <c r="CI26" s="3">
        <f t="shared" si="43"/>
        <v>0</v>
      </c>
      <c r="CJ26" s="3">
        <f t="shared" si="44"/>
        <v>0</v>
      </c>
      <c r="CK26" s="3">
        <v>102.187</v>
      </c>
      <c r="CL26" s="3">
        <f t="shared" si="45"/>
        <v>3.8881061368843568E-2</v>
      </c>
      <c r="CM26" s="3">
        <f t="shared" si="46"/>
        <v>-3.8881061368843568E-2</v>
      </c>
      <c r="CN26" s="3">
        <f t="shared" si="47"/>
        <v>-7.7762122737687137E-2</v>
      </c>
      <c r="CO26" s="3">
        <f t="shared" si="48"/>
        <v>0</v>
      </c>
      <c r="CP26" s="3">
        <f t="shared" si="49"/>
        <v>0</v>
      </c>
      <c r="CQ26" s="3">
        <f t="shared" si="50"/>
        <v>0</v>
      </c>
    </row>
    <row r="27" spans="1:95" x14ac:dyDescent="0.25">
      <c r="A27" s="1" t="s">
        <v>423</v>
      </c>
      <c r="B27" s="1" t="s">
        <v>476</v>
      </c>
      <c r="C27" s="2">
        <v>43403</v>
      </c>
      <c r="D27" s="2">
        <v>43405</v>
      </c>
      <c r="E27" s="2" t="s">
        <v>589</v>
      </c>
      <c r="F27" s="1" t="s">
        <v>499</v>
      </c>
      <c r="G27" s="1" t="s">
        <v>501</v>
      </c>
      <c r="H27" s="1"/>
      <c r="I27" s="1"/>
      <c r="J27" s="1">
        <v>0</v>
      </c>
      <c r="K27" s="6">
        <v>0</v>
      </c>
      <c r="L27" s="1" t="s">
        <v>74</v>
      </c>
      <c r="M27" s="1" t="s">
        <v>75</v>
      </c>
      <c r="N27" s="1" t="str">
        <f t="shared" si="0"/>
        <v>BTSDF 7.25 of '21</v>
      </c>
      <c r="O27" s="3">
        <v>7.25</v>
      </c>
      <c r="P27" s="2">
        <v>44368</v>
      </c>
      <c r="Q27" s="8">
        <v>2.6438356164383561</v>
      </c>
      <c r="R27" s="3">
        <v>2.3572895277207393</v>
      </c>
      <c r="S27" s="9">
        <v>-1</v>
      </c>
      <c r="T27" s="9">
        <v>1</v>
      </c>
      <c r="U27" s="6">
        <v>2014255</v>
      </c>
      <c r="V27" s="6">
        <v>1225369</v>
      </c>
      <c r="W27" s="6">
        <v>2005270</v>
      </c>
      <c r="X27" s="6">
        <v>1218899</v>
      </c>
      <c r="Y27" s="6">
        <f t="shared" si="1"/>
        <v>-608.93400000000008</v>
      </c>
      <c r="Z27" s="6">
        <f t="shared" si="2"/>
        <v>-600</v>
      </c>
      <c r="AA27" s="6">
        <v>600</v>
      </c>
      <c r="AB27" s="6">
        <v>600</v>
      </c>
      <c r="AC27" s="6">
        <v>608.93400000000008</v>
      </c>
      <c r="AD27" s="12">
        <f t="shared" si="3"/>
        <v>3.0231226930056032E-2</v>
      </c>
      <c r="AE27" s="12">
        <f t="shared" si="4"/>
        <v>0</v>
      </c>
      <c r="AF27" s="12">
        <f t="shared" si="5"/>
        <v>-3.0231226930056032E-2</v>
      </c>
      <c r="AG27" s="12">
        <f t="shared" si="6"/>
        <v>0</v>
      </c>
      <c r="AH27" s="12">
        <f t="shared" si="7"/>
        <v>0</v>
      </c>
      <c r="AI27" s="12">
        <f t="shared" si="8"/>
        <v>0</v>
      </c>
      <c r="AJ27" s="1" t="s">
        <v>5</v>
      </c>
      <c r="AK27" s="1" t="s">
        <v>487</v>
      </c>
      <c r="AL27" s="1" t="s">
        <v>430</v>
      </c>
      <c r="AM27" s="1" t="s">
        <v>439</v>
      </c>
      <c r="AN27" s="1" t="s">
        <v>444</v>
      </c>
      <c r="AO27" s="1" t="s">
        <v>458</v>
      </c>
      <c r="AP27" s="1" t="s">
        <v>21</v>
      </c>
      <c r="AQ27" s="1" t="s">
        <v>513</v>
      </c>
      <c r="AR27" s="1" t="s">
        <v>540</v>
      </c>
      <c r="AS27" s="1" t="s">
        <v>541</v>
      </c>
      <c r="AT27" s="1" t="s">
        <v>10</v>
      </c>
      <c r="AU27" s="3">
        <v>1.697203900210837</v>
      </c>
      <c r="AV27" s="3">
        <f t="shared" si="9"/>
        <v>5.1308556253849987E-4</v>
      </c>
      <c r="AW27" s="3">
        <f t="shared" si="10"/>
        <v>-5.1308556253849987E-4</v>
      </c>
      <c r="AX27" s="3">
        <f t="shared" si="11"/>
        <v>-1.0261711250769997E-3</v>
      </c>
      <c r="AY27" s="3">
        <f t="shared" si="12"/>
        <v>0</v>
      </c>
      <c r="AZ27" s="3">
        <f t="shared" si="13"/>
        <v>0</v>
      </c>
      <c r="BA27" s="3">
        <f t="shared" si="14"/>
        <v>0</v>
      </c>
      <c r="BB27" s="3">
        <v>1.6449555132434914</v>
      </c>
      <c r="BC27" s="3">
        <f t="shared" si="15"/>
        <v>4.9729023410710778E-4</v>
      </c>
      <c r="BD27" s="3">
        <f t="shared" si="16"/>
        <v>-4.9729023410710778E-4</v>
      </c>
      <c r="BE27" s="3">
        <f t="shared" si="17"/>
        <v>-9.9458046821421556E-4</v>
      </c>
      <c r="BF27" s="3">
        <f t="shared" si="18"/>
        <v>0</v>
      </c>
      <c r="BG27" s="3">
        <f t="shared" si="19"/>
        <v>0</v>
      </c>
      <c r="BH27" s="3">
        <f t="shared" si="20"/>
        <v>0</v>
      </c>
      <c r="BI27" s="9">
        <v>347.26709515807363</v>
      </c>
      <c r="BJ27" s="3">
        <f t="shared" si="21"/>
        <v>0.10498310359065086</v>
      </c>
      <c r="BK27" s="3">
        <f t="shared" si="22"/>
        <v>-0.10498310359065086</v>
      </c>
      <c r="BL27" s="3">
        <f t="shared" si="23"/>
        <v>-0.20996620718130171</v>
      </c>
      <c r="BM27" s="3">
        <f t="shared" si="24"/>
        <v>0</v>
      </c>
      <c r="BN27" s="3">
        <f t="shared" si="25"/>
        <v>0</v>
      </c>
      <c r="BO27" s="3">
        <f t="shared" si="26"/>
        <v>0</v>
      </c>
      <c r="BP27" s="9">
        <v>571.23892274832542</v>
      </c>
      <c r="BQ27" s="3">
        <f t="shared" si="27"/>
        <v>0.17269253504885373</v>
      </c>
      <c r="BR27" s="3">
        <f t="shared" si="28"/>
        <v>-0.17269253504885373</v>
      </c>
      <c r="BS27" s="3">
        <f t="shared" si="29"/>
        <v>-0.34538507009770747</v>
      </c>
      <c r="BT27" s="3">
        <f t="shared" si="30"/>
        <v>0</v>
      </c>
      <c r="BU27" s="3">
        <f t="shared" si="31"/>
        <v>0</v>
      </c>
      <c r="BV27" s="3">
        <f t="shared" si="32"/>
        <v>0</v>
      </c>
      <c r="BW27" s="3">
        <v>6.2256406399999999</v>
      </c>
      <c r="BX27" s="3">
        <f t="shared" si="33"/>
        <v>1.8820875497281926E-3</v>
      </c>
      <c r="BY27" s="3">
        <f t="shared" si="34"/>
        <v>-1.8820875497281926E-3</v>
      </c>
      <c r="BZ27" s="3">
        <f t="shared" si="35"/>
        <v>-3.7641750994563852E-3</v>
      </c>
      <c r="CA27" s="3">
        <f t="shared" si="36"/>
        <v>0</v>
      </c>
      <c r="CB27" s="3">
        <f t="shared" si="37"/>
        <v>0</v>
      </c>
      <c r="CC27" s="3">
        <f t="shared" si="38"/>
        <v>0</v>
      </c>
      <c r="CD27" s="3">
        <v>-0.30578306314087628</v>
      </c>
      <c r="CE27" s="3">
        <f t="shared" si="39"/>
        <v>-9.2441971731794834E-5</v>
      </c>
      <c r="CF27" s="3">
        <f t="shared" si="40"/>
        <v>9.2441971731794834E-5</v>
      </c>
      <c r="CG27" s="3">
        <f t="shared" si="41"/>
        <v>1.8488394346358967E-4</v>
      </c>
      <c r="CH27" s="3">
        <f t="shared" si="42"/>
        <v>0</v>
      </c>
      <c r="CI27" s="3">
        <f t="shared" si="43"/>
        <v>0</v>
      </c>
      <c r="CJ27" s="3">
        <f t="shared" si="44"/>
        <v>0</v>
      </c>
      <c r="CK27" s="3">
        <v>101.489</v>
      </c>
      <c r="CL27" s="3">
        <f t="shared" si="45"/>
        <v>3.0681369899044568E-2</v>
      </c>
      <c r="CM27" s="3">
        <f t="shared" si="46"/>
        <v>-3.0681369899044568E-2</v>
      </c>
      <c r="CN27" s="3">
        <f t="shared" si="47"/>
        <v>-6.1362739798089136E-2</v>
      </c>
      <c r="CO27" s="3">
        <f t="shared" si="48"/>
        <v>0</v>
      </c>
      <c r="CP27" s="3">
        <f t="shared" si="49"/>
        <v>0</v>
      </c>
      <c r="CQ27" s="3">
        <f t="shared" si="50"/>
        <v>0</v>
      </c>
    </row>
    <row r="28" spans="1:95" x14ac:dyDescent="0.25">
      <c r="A28" s="1" t="s">
        <v>423</v>
      </c>
      <c r="B28" s="1" t="s">
        <v>476</v>
      </c>
      <c r="C28" s="2">
        <v>43403</v>
      </c>
      <c r="D28" s="2">
        <v>43405</v>
      </c>
      <c r="E28" s="2" t="s">
        <v>589</v>
      </c>
      <c r="F28" s="1" t="s">
        <v>499</v>
      </c>
      <c r="G28" s="1" t="s">
        <v>498</v>
      </c>
      <c r="H28" s="1"/>
      <c r="I28" s="1"/>
      <c r="J28" s="1">
        <v>0</v>
      </c>
      <c r="K28" s="6">
        <v>0</v>
      </c>
      <c r="L28" s="1" t="s">
        <v>76</v>
      </c>
      <c r="M28" s="1" t="s">
        <v>77</v>
      </c>
      <c r="N28" s="1" t="str">
        <f t="shared" si="0"/>
        <v>BZUIM 2.13 of '23</v>
      </c>
      <c r="O28" s="3">
        <v>2.125</v>
      </c>
      <c r="P28" s="2">
        <v>45044</v>
      </c>
      <c r="Q28" s="8">
        <v>4.4958904109589044</v>
      </c>
      <c r="R28" s="3">
        <v>2.5051334702258727</v>
      </c>
      <c r="S28" s="9">
        <v>-1</v>
      </c>
      <c r="T28" s="9">
        <v>1</v>
      </c>
      <c r="U28" s="6">
        <v>2014255</v>
      </c>
      <c r="V28" s="6">
        <v>1225369</v>
      </c>
      <c r="W28" s="6">
        <v>2005270</v>
      </c>
      <c r="X28" s="6">
        <v>1218899</v>
      </c>
      <c r="Y28" s="6">
        <f t="shared" si="1"/>
        <v>-569.9930700000001</v>
      </c>
      <c r="Z28" s="6">
        <f t="shared" si="2"/>
        <v>-568.6</v>
      </c>
      <c r="AA28" s="6">
        <v>500</v>
      </c>
      <c r="AB28" s="6">
        <v>568.6</v>
      </c>
      <c r="AC28" s="6">
        <v>569.9930700000001</v>
      </c>
      <c r="AD28" s="12">
        <f t="shared" si="3"/>
        <v>2.8297959791585479E-2</v>
      </c>
      <c r="AE28" s="12">
        <f t="shared" si="4"/>
        <v>0</v>
      </c>
      <c r="AF28" s="12">
        <f t="shared" si="5"/>
        <v>-2.8297959791585479E-2</v>
      </c>
      <c r="AG28" s="12">
        <f t="shared" si="6"/>
        <v>0</v>
      </c>
      <c r="AH28" s="12">
        <f t="shared" si="7"/>
        <v>0</v>
      </c>
      <c r="AI28" s="12">
        <f t="shared" si="8"/>
        <v>0</v>
      </c>
      <c r="AJ28" s="1" t="s">
        <v>31</v>
      </c>
      <c r="AK28" s="1" t="s">
        <v>460</v>
      </c>
      <c r="AL28" s="1" t="s">
        <v>430</v>
      </c>
      <c r="AM28" s="1" t="s">
        <v>436</v>
      </c>
      <c r="AN28" s="1" t="s">
        <v>441</v>
      </c>
      <c r="AO28" s="1" t="s">
        <v>469</v>
      </c>
      <c r="AP28" s="1" t="s">
        <v>78</v>
      </c>
      <c r="AQ28" s="1" t="s">
        <v>513</v>
      </c>
      <c r="AR28" s="1" t="s">
        <v>514</v>
      </c>
      <c r="AS28" s="1" t="s">
        <v>542</v>
      </c>
      <c r="AT28" s="1" t="s">
        <v>14</v>
      </c>
      <c r="AU28" s="3">
        <v>1.0122063106684756</v>
      </c>
      <c r="AV28" s="3">
        <f t="shared" si="9"/>
        <v>2.8643373480085601E-4</v>
      </c>
      <c r="AW28" s="3">
        <f t="shared" si="10"/>
        <v>-2.8643373480085601E-4</v>
      </c>
      <c r="AX28" s="3">
        <f t="shared" si="11"/>
        <v>-5.7286746960171202E-4</v>
      </c>
      <c r="AY28" s="3">
        <f t="shared" si="12"/>
        <v>0</v>
      </c>
      <c r="AZ28" s="3">
        <f t="shared" si="13"/>
        <v>0</v>
      </c>
      <c r="BA28" s="3">
        <f t="shared" si="14"/>
        <v>0</v>
      </c>
      <c r="BB28" s="3">
        <v>4.1009907008443163</v>
      </c>
      <c r="BC28" s="3">
        <f t="shared" si="15"/>
        <v>1.1604966995815841E-3</v>
      </c>
      <c r="BD28" s="3">
        <f t="shared" si="16"/>
        <v>-1.1604966995815841E-3</v>
      </c>
      <c r="BE28" s="3">
        <f t="shared" si="17"/>
        <v>-2.3209933991631682E-3</v>
      </c>
      <c r="BF28" s="3">
        <f t="shared" si="18"/>
        <v>0</v>
      </c>
      <c r="BG28" s="3">
        <f t="shared" si="19"/>
        <v>0</v>
      </c>
      <c r="BH28" s="3">
        <f t="shared" si="20"/>
        <v>0</v>
      </c>
      <c r="BI28" s="9">
        <v>200.24957644912405</v>
      </c>
      <c r="BJ28" s="3">
        <f t="shared" si="21"/>
        <v>5.6666544626393346E-2</v>
      </c>
      <c r="BK28" s="3">
        <f t="shared" si="22"/>
        <v>-5.6666544626393346E-2</v>
      </c>
      <c r="BL28" s="3">
        <f t="shared" si="23"/>
        <v>-0.11333308925278669</v>
      </c>
      <c r="BM28" s="3">
        <f t="shared" si="24"/>
        <v>0</v>
      </c>
      <c r="BN28" s="3">
        <f t="shared" si="25"/>
        <v>0</v>
      </c>
      <c r="BO28" s="3">
        <f t="shared" si="26"/>
        <v>0</v>
      </c>
      <c r="BP28" s="9">
        <v>821.22165086587074</v>
      </c>
      <c r="BQ28" s="3">
        <f t="shared" si="27"/>
        <v>0.23238897256181859</v>
      </c>
      <c r="BR28" s="3">
        <f t="shared" si="28"/>
        <v>-0.23238897256181859</v>
      </c>
      <c r="BS28" s="3">
        <f t="shared" si="29"/>
        <v>-0.46477794512363718</v>
      </c>
      <c r="BT28" s="3">
        <f t="shared" si="30"/>
        <v>0</v>
      </c>
      <c r="BU28" s="3">
        <f t="shared" si="31"/>
        <v>0</v>
      </c>
      <c r="BV28" s="3">
        <f t="shared" si="32"/>
        <v>0</v>
      </c>
      <c r="BW28" s="3">
        <v>1.9821459799999999</v>
      </c>
      <c r="BX28" s="3">
        <f t="shared" si="33"/>
        <v>5.6090687243092786E-4</v>
      </c>
      <c r="BY28" s="3">
        <f t="shared" si="34"/>
        <v>-5.6090687243092786E-4</v>
      </c>
      <c r="BZ28" s="3">
        <f t="shared" si="35"/>
        <v>-1.1218137448618557E-3</v>
      </c>
      <c r="CA28" s="3">
        <f t="shared" si="36"/>
        <v>0</v>
      </c>
      <c r="CB28" s="3">
        <f t="shared" si="37"/>
        <v>0</v>
      </c>
      <c r="CC28" s="3">
        <f t="shared" si="38"/>
        <v>0</v>
      </c>
      <c r="CD28" s="3">
        <v>-4.0488252426738587</v>
      </c>
      <c r="CE28" s="3">
        <f t="shared" si="39"/>
        <v>-1.1457349392034117E-3</v>
      </c>
      <c r="CF28" s="3">
        <f t="shared" si="40"/>
        <v>1.1457349392034117E-3</v>
      </c>
      <c r="CG28" s="3">
        <f t="shared" si="41"/>
        <v>2.2914698784068234E-3</v>
      </c>
      <c r="CH28" s="3">
        <f t="shared" si="42"/>
        <v>0</v>
      </c>
      <c r="CI28" s="3">
        <f t="shared" si="43"/>
        <v>0</v>
      </c>
      <c r="CJ28" s="3">
        <f t="shared" si="44"/>
        <v>0</v>
      </c>
      <c r="CK28" s="3">
        <v>100.245</v>
      </c>
      <c r="CL28" s="3">
        <f t="shared" si="45"/>
        <v>2.8367289793074863E-2</v>
      </c>
      <c r="CM28" s="3">
        <f t="shared" si="46"/>
        <v>-2.8367289793074863E-2</v>
      </c>
      <c r="CN28" s="3">
        <f t="shared" si="47"/>
        <v>-5.6734579586149726E-2</v>
      </c>
      <c r="CO28" s="3">
        <f t="shared" si="48"/>
        <v>0</v>
      </c>
      <c r="CP28" s="3">
        <f t="shared" si="49"/>
        <v>0</v>
      </c>
      <c r="CQ28" s="3">
        <f t="shared" si="50"/>
        <v>0</v>
      </c>
    </row>
    <row r="29" spans="1:95" x14ac:dyDescent="0.25">
      <c r="A29" s="1" t="s">
        <v>423</v>
      </c>
      <c r="B29" s="1" t="s">
        <v>476</v>
      </c>
      <c r="C29" s="2">
        <v>43403</v>
      </c>
      <c r="D29" s="2">
        <v>43405</v>
      </c>
      <c r="E29" s="2" t="s">
        <v>589</v>
      </c>
      <c r="F29" s="1" t="s">
        <v>499</v>
      </c>
      <c r="G29" s="1" t="s">
        <v>500</v>
      </c>
      <c r="H29" s="1"/>
      <c r="I29" s="1"/>
      <c r="J29" s="1">
        <v>0</v>
      </c>
      <c r="K29" s="6">
        <v>0</v>
      </c>
      <c r="L29" s="1" t="s">
        <v>79</v>
      </c>
      <c r="M29" s="1" t="s">
        <v>80</v>
      </c>
      <c r="N29" s="1" t="str">
        <f t="shared" si="0"/>
        <v>CHOHIN 6.50 of '19</v>
      </c>
      <c r="O29" s="3">
        <v>6.5</v>
      </c>
      <c r="P29" s="2">
        <v>43733</v>
      </c>
      <c r="Q29" s="8">
        <v>0.90410958904109584</v>
      </c>
      <c r="R29" s="3">
        <v>4.0958247775496233</v>
      </c>
      <c r="S29" s="9">
        <v>-1</v>
      </c>
      <c r="T29" s="9">
        <v>1</v>
      </c>
      <c r="U29" s="6">
        <v>2014255</v>
      </c>
      <c r="V29" s="6">
        <v>1225369</v>
      </c>
      <c r="W29" s="6">
        <v>2005270</v>
      </c>
      <c r="X29" s="6">
        <v>1218899</v>
      </c>
      <c r="Y29" s="6">
        <f t="shared" si="1"/>
        <v>-303.44100000000003</v>
      </c>
      <c r="Z29" s="6">
        <f t="shared" si="2"/>
        <v>-300</v>
      </c>
      <c r="AA29" s="6">
        <v>300</v>
      </c>
      <c r="AB29" s="6">
        <v>300</v>
      </c>
      <c r="AC29" s="6">
        <v>303.44100000000003</v>
      </c>
      <c r="AD29" s="12">
        <f t="shared" si="3"/>
        <v>1.5064676518117121E-2</v>
      </c>
      <c r="AE29" s="12">
        <f t="shared" si="4"/>
        <v>0</v>
      </c>
      <c r="AF29" s="12">
        <f t="shared" si="5"/>
        <v>-1.5064676518117121E-2</v>
      </c>
      <c r="AG29" s="12">
        <f t="shared" si="6"/>
        <v>0</v>
      </c>
      <c r="AH29" s="12">
        <f t="shared" si="7"/>
        <v>0</v>
      </c>
      <c r="AI29" s="12">
        <f t="shared" si="8"/>
        <v>0</v>
      </c>
      <c r="AJ29" s="1" t="s">
        <v>5</v>
      </c>
      <c r="AK29" s="1" t="s">
        <v>487</v>
      </c>
      <c r="AL29" s="1" t="s">
        <v>430</v>
      </c>
      <c r="AM29" s="1" t="s">
        <v>430</v>
      </c>
      <c r="AN29" s="1" t="s">
        <v>444</v>
      </c>
      <c r="AO29" s="1" t="s">
        <v>465</v>
      </c>
      <c r="AP29" s="1" t="s">
        <v>81</v>
      </c>
      <c r="AQ29" s="1" t="s">
        <v>511</v>
      </c>
      <c r="AR29" s="1" t="s">
        <v>512</v>
      </c>
      <c r="AS29" s="1" t="s">
        <v>512</v>
      </c>
      <c r="AT29" s="1" t="s">
        <v>6</v>
      </c>
      <c r="AU29" s="3">
        <v>0.85776250683131594</v>
      </c>
      <c r="AV29" s="3">
        <f t="shared" si="9"/>
        <v>1.2921914694783001E-4</v>
      </c>
      <c r="AW29" s="3">
        <f t="shared" si="10"/>
        <v>-1.2921914694783001E-4</v>
      </c>
      <c r="AX29" s="3">
        <f t="shared" si="11"/>
        <v>-2.5843829389566003E-4</v>
      </c>
      <c r="AY29" s="3">
        <f t="shared" si="12"/>
        <v>0</v>
      </c>
      <c r="AZ29" s="3">
        <f t="shared" si="13"/>
        <v>0</v>
      </c>
      <c r="BA29" s="3">
        <f t="shared" si="14"/>
        <v>0</v>
      </c>
      <c r="BB29" s="3">
        <v>0.85776250683131594</v>
      </c>
      <c r="BC29" s="3">
        <f t="shared" si="15"/>
        <v>1.2921914694783001E-4</v>
      </c>
      <c r="BD29" s="3">
        <f t="shared" si="16"/>
        <v>-1.2921914694783001E-4</v>
      </c>
      <c r="BE29" s="3">
        <f t="shared" si="17"/>
        <v>-2.5843829389566003E-4</v>
      </c>
      <c r="BF29" s="3">
        <f t="shared" si="18"/>
        <v>0</v>
      </c>
      <c r="BG29" s="3">
        <f t="shared" si="19"/>
        <v>0</v>
      </c>
      <c r="BH29" s="3">
        <f t="shared" si="20"/>
        <v>0</v>
      </c>
      <c r="BI29" s="9">
        <v>212.9486773072702</v>
      </c>
      <c r="BJ29" s="3">
        <f t="shared" si="21"/>
        <v>3.2080029385949338E-2</v>
      </c>
      <c r="BK29" s="3">
        <f t="shared" si="22"/>
        <v>-3.2080029385949338E-2</v>
      </c>
      <c r="BL29" s="3">
        <f t="shared" si="23"/>
        <v>-6.4160058771898676E-2</v>
      </c>
      <c r="BM29" s="3">
        <f t="shared" si="24"/>
        <v>0</v>
      </c>
      <c r="BN29" s="3">
        <f t="shared" si="25"/>
        <v>0</v>
      </c>
      <c r="BO29" s="3">
        <f t="shared" si="26"/>
        <v>0</v>
      </c>
      <c r="BP29" s="9">
        <v>182.65939127349705</v>
      </c>
      <c r="BQ29" s="3">
        <f t="shared" si="27"/>
        <v>2.7517046425314183E-2</v>
      </c>
      <c r="BR29" s="3">
        <f t="shared" si="28"/>
        <v>-2.7517046425314183E-2</v>
      </c>
      <c r="BS29" s="3">
        <f t="shared" si="29"/>
        <v>-5.5034092850628366E-2</v>
      </c>
      <c r="BT29" s="3">
        <f t="shared" si="30"/>
        <v>0</v>
      </c>
      <c r="BU29" s="3">
        <f t="shared" si="31"/>
        <v>0</v>
      </c>
      <c r="BV29" s="3">
        <f t="shared" si="32"/>
        <v>0</v>
      </c>
      <c r="BW29" s="3">
        <v>4.9861297324006921</v>
      </c>
      <c r="BX29" s="3">
        <f t="shared" si="33"/>
        <v>7.5114431495982312E-4</v>
      </c>
      <c r="BY29" s="3">
        <f t="shared" si="34"/>
        <v>-7.5114431495982312E-4</v>
      </c>
      <c r="BZ29" s="3">
        <f t="shared" si="35"/>
        <v>-1.5022886299196462E-3</v>
      </c>
      <c r="CA29" s="3">
        <f t="shared" si="36"/>
        <v>0</v>
      </c>
      <c r="CB29" s="3">
        <f t="shared" si="37"/>
        <v>0</v>
      </c>
      <c r="CC29" s="3">
        <f t="shared" si="38"/>
        <v>0</v>
      </c>
      <c r="CD29" s="3">
        <v>1.6432798706809033E-2</v>
      </c>
      <c r="CE29" s="3">
        <f t="shared" si="39"/>
        <v>2.4755479680541146E-6</v>
      </c>
      <c r="CF29" s="3">
        <f t="shared" si="40"/>
        <v>-2.4755479680541146E-6</v>
      </c>
      <c r="CG29" s="3">
        <f t="shared" si="41"/>
        <v>-4.9510959361082292E-6</v>
      </c>
      <c r="CH29" s="3">
        <f t="shared" si="42"/>
        <v>0</v>
      </c>
      <c r="CI29" s="3">
        <f t="shared" si="43"/>
        <v>0</v>
      </c>
      <c r="CJ29" s="3">
        <f t="shared" si="44"/>
        <v>0</v>
      </c>
      <c r="CK29" s="3">
        <v>101.14700000000001</v>
      </c>
      <c r="CL29" s="3">
        <f t="shared" si="45"/>
        <v>1.5237468357779926E-2</v>
      </c>
      <c r="CM29" s="3">
        <f t="shared" si="46"/>
        <v>-1.5237468357779926E-2</v>
      </c>
      <c r="CN29" s="3">
        <f t="shared" si="47"/>
        <v>-3.0474936715559852E-2</v>
      </c>
      <c r="CO29" s="3">
        <f t="shared" si="48"/>
        <v>0</v>
      </c>
      <c r="CP29" s="3">
        <f t="shared" si="49"/>
        <v>0</v>
      </c>
      <c r="CQ29" s="3">
        <f t="shared" si="50"/>
        <v>0</v>
      </c>
    </row>
    <row r="30" spans="1:95" x14ac:dyDescent="0.25">
      <c r="A30" s="1" t="s">
        <v>423</v>
      </c>
      <c r="B30" s="1" t="s">
        <v>476</v>
      </c>
      <c r="C30" s="2">
        <v>43403</v>
      </c>
      <c r="D30" s="2">
        <v>43405</v>
      </c>
      <c r="E30" s="2" t="s">
        <v>589</v>
      </c>
      <c r="F30" s="1" t="s">
        <v>499</v>
      </c>
      <c r="G30" s="1" t="s">
        <v>500</v>
      </c>
      <c r="H30" s="1"/>
      <c r="I30" s="1"/>
      <c r="J30" s="1">
        <v>0</v>
      </c>
      <c r="K30" s="6">
        <v>0</v>
      </c>
      <c r="L30" s="1" t="s">
        <v>82</v>
      </c>
      <c r="M30" s="1" t="s">
        <v>83</v>
      </c>
      <c r="N30" s="1" t="str">
        <f t="shared" si="0"/>
        <v>CSNABZ 6.88 of '19</v>
      </c>
      <c r="O30" s="3">
        <v>6.875</v>
      </c>
      <c r="P30" s="2">
        <v>43729</v>
      </c>
      <c r="Q30" s="8">
        <v>0.89315068493150684</v>
      </c>
      <c r="R30" s="3">
        <v>9.1060917180013696</v>
      </c>
      <c r="S30" s="9">
        <v>-1</v>
      </c>
      <c r="T30" s="9">
        <v>1</v>
      </c>
      <c r="U30" s="6">
        <v>2014255</v>
      </c>
      <c r="V30" s="6">
        <v>1225369</v>
      </c>
      <c r="W30" s="6">
        <v>2005270</v>
      </c>
      <c r="X30" s="6">
        <v>1218899</v>
      </c>
      <c r="Y30" s="6">
        <f t="shared" si="1"/>
        <v>-546.83042999999998</v>
      </c>
      <c r="Z30" s="6">
        <f t="shared" si="2"/>
        <v>-547</v>
      </c>
      <c r="AA30" s="6">
        <v>547</v>
      </c>
      <c r="AB30" s="6">
        <v>547</v>
      </c>
      <c r="AC30" s="6">
        <v>546.83042999999998</v>
      </c>
      <c r="AD30" s="12">
        <f t="shared" si="3"/>
        <v>2.7148023959230584E-2</v>
      </c>
      <c r="AE30" s="12">
        <f t="shared" si="4"/>
        <v>0</v>
      </c>
      <c r="AF30" s="12">
        <f t="shared" si="5"/>
        <v>-2.7148023959230584E-2</v>
      </c>
      <c r="AG30" s="12">
        <f t="shared" si="6"/>
        <v>0</v>
      </c>
      <c r="AH30" s="12">
        <f t="shared" si="7"/>
        <v>0</v>
      </c>
      <c r="AI30" s="12">
        <f t="shared" si="8"/>
        <v>0</v>
      </c>
      <c r="AJ30" s="1" t="s">
        <v>5</v>
      </c>
      <c r="AK30" s="1" t="s">
        <v>487</v>
      </c>
      <c r="AL30" s="1" t="s">
        <v>429</v>
      </c>
      <c r="AM30" s="1" t="s">
        <v>440</v>
      </c>
      <c r="AN30" s="1" t="s">
        <v>448</v>
      </c>
      <c r="AO30" s="1" t="s">
        <v>454</v>
      </c>
      <c r="AP30" s="1" t="s">
        <v>11</v>
      </c>
      <c r="AQ30" s="1" t="s">
        <v>513</v>
      </c>
      <c r="AR30" s="1" t="s">
        <v>514</v>
      </c>
      <c r="AS30" s="1" t="s">
        <v>543</v>
      </c>
      <c r="AT30" s="1" t="s">
        <v>14</v>
      </c>
      <c r="AU30" s="3">
        <v>0.84148850560192301</v>
      </c>
      <c r="AV30" s="3">
        <f t="shared" si="9"/>
        <v>2.2844750111498146E-4</v>
      </c>
      <c r="AW30" s="3">
        <f t="shared" si="10"/>
        <v>-2.2844750111498146E-4</v>
      </c>
      <c r="AX30" s="3">
        <f t="shared" si="11"/>
        <v>-4.5689500222996293E-4</v>
      </c>
      <c r="AY30" s="3">
        <f t="shared" si="12"/>
        <v>0</v>
      </c>
      <c r="AZ30" s="3">
        <f t="shared" si="13"/>
        <v>0</v>
      </c>
      <c r="BA30" s="3">
        <f t="shared" si="14"/>
        <v>0</v>
      </c>
      <c r="BB30" s="3">
        <v>0.84065517342834928</v>
      </c>
      <c r="BC30" s="3">
        <f t="shared" si="15"/>
        <v>2.2822126789683969E-4</v>
      </c>
      <c r="BD30" s="3">
        <f t="shared" si="16"/>
        <v>-2.2822126789683969E-4</v>
      </c>
      <c r="BE30" s="3">
        <f t="shared" si="17"/>
        <v>-4.5644253579367938E-4</v>
      </c>
      <c r="BF30" s="3">
        <f t="shared" si="18"/>
        <v>0</v>
      </c>
      <c r="BG30" s="3">
        <f t="shared" si="19"/>
        <v>0</v>
      </c>
      <c r="BH30" s="3">
        <f t="shared" si="20"/>
        <v>0</v>
      </c>
      <c r="BI30" s="9">
        <v>433.79679324141398</v>
      </c>
      <c r="BJ30" s="3">
        <f t="shared" si="21"/>
        <v>0.11776725736355302</v>
      </c>
      <c r="BK30" s="3">
        <f t="shared" si="22"/>
        <v>-0.11776725736355302</v>
      </c>
      <c r="BL30" s="3">
        <f t="shared" si="23"/>
        <v>-0.23553451472710604</v>
      </c>
      <c r="BM30" s="3">
        <f t="shared" si="24"/>
        <v>0</v>
      </c>
      <c r="BN30" s="3">
        <f t="shared" si="25"/>
        <v>0</v>
      </c>
      <c r="BO30" s="3">
        <f t="shared" si="26"/>
        <v>0</v>
      </c>
      <c r="BP30" s="9">
        <v>364.67351845502264</v>
      </c>
      <c r="BQ30" s="3">
        <f t="shared" si="27"/>
        <v>9.9001654163138719E-2</v>
      </c>
      <c r="BR30" s="3">
        <f t="shared" si="28"/>
        <v>-9.9001654163138719E-2</v>
      </c>
      <c r="BS30" s="3">
        <f t="shared" si="29"/>
        <v>-0.19800330832627744</v>
      </c>
      <c r="BT30" s="3">
        <f t="shared" si="30"/>
        <v>0</v>
      </c>
      <c r="BU30" s="3">
        <f t="shared" si="31"/>
        <v>0</v>
      </c>
      <c r="BV30" s="3">
        <f t="shared" si="32"/>
        <v>0</v>
      </c>
      <c r="BW30" s="3">
        <v>6.7634966367462015</v>
      </c>
      <c r="BX30" s="3">
        <f t="shared" si="33"/>
        <v>1.8361556874256135E-3</v>
      </c>
      <c r="BY30" s="3">
        <f t="shared" si="34"/>
        <v>-1.8361556874256135E-3</v>
      </c>
      <c r="BZ30" s="3">
        <f t="shared" si="35"/>
        <v>-3.672311374851227E-3</v>
      </c>
      <c r="CA30" s="3">
        <f t="shared" si="36"/>
        <v>0</v>
      </c>
      <c r="CB30" s="3">
        <f t="shared" si="37"/>
        <v>0</v>
      </c>
      <c r="CC30" s="3">
        <f t="shared" si="38"/>
        <v>0</v>
      </c>
      <c r="CD30" s="3">
        <v>1.1225403068156911E-2</v>
      </c>
      <c r="CE30" s="3">
        <f t="shared" si="39"/>
        <v>3.0474751144634433E-6</v>
      </c>
      <c r="CF30" s="3">
        <f t="shared" si="40"/>
        <v>-3.0474751144634433E-6</v>
      </c>
      <c r="CG30" s="3">
        <f t="shared" si="41"/>
        <v>-6.0949502289268865E-6</v>
      </c>
      <c r="CH30" s="3">
        <f t="shared" si="42"/>
        <v>0</v>
      </c>
      <c r="CI30" s="3">
        <f t="shared" si="43"/>
        <v>0</v>
      </c>
      <c r="CJ30" s="3">
        <f t="shared" si="44"/>
        <v>0</v>
      </c>
      <c r="CK30" s="3">
        <v>99.968999999999994</v>
      </c>
      <c r="CL30" s="3">
        <f t="shared" si="45"/>
        <v>2.7139608071803222E-2</v>
      </c>
      <c r="CM30" s="3">
        <f t="shared" si="46"/>
        <v>-2.7139608071803222E-2</v>
      </c>
      <c r="CN30" s="3">
        <f t="shared" si="47"/>
        <v>-5.4279216143606444E-2</v>
      </c>
      <c r="CO30" s="3">
        <f t="shared" si="48"/>
        <v>0</v>
      </c>
      <c r="CP30" s="3">
        <f t="shared" si="49"/>
        <v>0</v>
      </c>
      <c r="CQ30" s="3">
        <f t="shared" si="50"/>
        <v>0</v>
      </c>
    </row>
    <row r="31" spans="1:95" x14ac:dyDescent="0.25">
      <c r="A31" s="1" t="s">
        <v>423</v>
      </c>
      <c r="B31" s="1" t="s">
        <v>589</v>
      </c>
      <c r="C31" s="2">
        <v>43403</v>
      </c>
      <c r="D31" s="2">
        <v>43405</v>
      </c>
      <c r="E31" s="2" t="s">
        <v>589</v>
      </c>
      <c r="F31" s="1" t="s">
        <v>499</v>
      </c>
      <c r="G31" s="1" t="s">
        <v>500</v>
      </c>
      <c r="H31" s="1"/>
      <c r="I31" s="1"/>
      <c r="J31" s="1">
        <v>0</v>
      </c>
      <c r="K31" s="6">
        <v>0</v>
      </c>
      <c r="L31" s="1" t="s">
        <v>84</v>
      </c>
      <c r="M31" s="1" t="s">
        <v>85</v>
      </c>
      <c r="N31" s="1" t="str">
        <f t="shared" si="0"/>
        <v>CTL 6.15 of '19</v>
      </c>
      <c r="O31" s="3">
        <v>6.15</v>
      </c>
      <c r="P31" s="2">
        <v>43723</v>
      </c>
      <c r="Q31" s="8">
        <v>0.87671232876712324</v>
      </c>
      <c r="R31" s="3">
        <v>9.1060917180013696</v>
      </c>
      <c r="S31" s="9">
        <v>-1</v>
      </c>
      <c r="T31" s="9">
        <v>1</v>
      </c>
      <c r="U31" s="6">
        <v>2014255</v>
      </c>
      <c r="V31" s="6">
        <v>1225369</v>
      </c>
      <c r="W31" s="6">
        <v>2005270</v>
      </c>
      <c r="X31" s="6">
        <v>1218899</v>
      </c>
      <c r="Y31" s="6">
        <f t="shared" si="1"/>
        <v>-253.49749999999997</v>
      </c>
      <c r="Z31" s="6">
        <f t="shared" si="2"/>
        <v>-250</v>
      </c>
      <c r="AA31" s="6">
        <v>250</v>
      </c>
      <c r="AB31" s="6">
        <v>250</v>
      </c>
      <c r="AC31" s="6">
        <v>253.49749999999997</v>
      </c>
      <c r="AD31" s="12">
        <f t="shared" si="3"/>
        <v>1.2585174171095514E-2</v>
      </c>
      <c r="AE31" s="12">
        <f t="shared" si="4"/>
        <v>0</v>
      </c>
      <c r="AF31" s="12">
        <f t="shared" si="5"/>
        <v>-1.2585174171095514E-2</v>
      </c>
      <c r="AG31" s="12">
        <f t="shared" si="6"/>
        <v>2.068744190525466E-2</v>
      </c>
      <c r="AH31" s="12">
        <f t="shared" si="7"/>
        <v>0</v>
      </c>
      <c r="AI31" s="12">
        <f t="shared" si="8"/>
        <v>-2.068744190525466E-2</v>
      </c>
      <c r="AJ31" s="1" t="s">
        <v>5</v>
      </c>
      <c r="AK31" s="1" t="s">
        <v>460</v>
      </c>
      <c r="AL31" s="1" t="s">
        <v>429</v>
      </c>
      <c r="AM31" s="1" t="s">
        <v>435</v>
      </c>
      <c r="AN31" s="1" t="s">
        <v>453</v>
      </c>
      <c r="AO31" s="1" t="s">
        <v>482</v>
      </c>
      <c r="AP31" s="1" t="s">
        <v>24</v>
      </c>
      <c r="AQ31" s="1" t="s">
        <v>513</v>
      </c>
      <c r="AR31" s="1" t="s">
        <v>531</v>
      </c>
      <c r="AS31" s="1" t="s">
        <v>544</v>
      </c>
      <c r="AT31" s="1" t="s">
        <v>14</v>
      </c>
      <c r="AU31" s="3">
        <v>0.83715079989253094</v>
      </c>
      <c r="AV31" s="3">
        <f t="shared" si="9"/>
        <v>1.0535688624119429E-4</v>
      </c>
      <c r="AW31" s="3">
        <f t="shared" si="10"/>
        <v>-1.0535688624119429E-4</v>
      </c>
      <c r="AX31" s="3">
        <f t="shared" si="11"/>
        <v>-2.1071377248238859E-4</v>
      </c>
      <c r="AY31" s="3">
        <f t="shared" si="12"/>
        <v>1.7318508538714203E-4</v>
      </c>
      <c r="AZ31" s="3">
        <f t="shared" si="13"/>
        <v>-1.7318508538714203E-4</v>
      </c>
      <c r="BA31" s="3">
        <f t="shared" si="14"/>
        <v>-3.4637017077428407E-4</v>
      </c>
      <c r="BB31" s="3">
        <v>0.83633242294137677</v>
      </c>
      <c r="BC31" s="3">
        <f t="shared" si="15"/>
        <v>1.0525389207651544E-4</v>
      </c>
      <c r="BD31" s="3">
        <f t="shared" si="16"/>
        <v>-1.0525389207651544E-4</v>
      </c>
      <c r="BE31" s="3">
        <f t="shared" si="17"/>
        <v>-2.1050778415303089E-4</v>
      </c>
      <c r="BF31" s="3">
        <f t="shared" si="18"/>
        <v>1.7301578413080602E-4</v>
      </c>
      <c r="BG31" s="3">
        <f t="shared" si="19"/>
        <v>-1.7301578413080602E-4</v>
      </c>
      <c r="BH31" s="3">
        <f t="shared" si="20"/>
        <v>-3.4603156826161204E-4</v>
      </c>
      <c r="BI31" s="9">
        <v>192.56692574257306</v>
      </c>
      <c r="BJ31" s="3">
        <f t="shared" si="21"/>
        <v>2.4234883000626983E-2</v>
      </c>
      <c r="BK31" s="3">
        <f t="shared" si="22"/>
        <v>-2.4234883000626983E-2</v>
      </c>
      <c r="BL31" s="3">
        <f t="shared" si="23"/>
        <v>-4.8469766001253967E-2</v>
      </c>
      <c r="BM31" s="3">
        <f t="shared" si="24"/>
        <v>3.9837170891729681E-2</v>
      </c>
      <c r="BN31" s="3">
        <f t="shared" si="25"/>
        <v>-3.9837170891729681E-2</v>
      </c>
      <c r="BO31" s="3">
        <f t="shared" si="26"/>
        <v>-7.9674341783459363E-2</v>
      </c>
      <c r="BP31" s="9">
        <v>161.04996358465831</v>
      </c>
      <c r="BQ31" s="3">
        <f t="shared" si="27"/>
        <v>2.0268418419615152E-2</v>
      </c>
      <c r="BR31" s="3">
        <f t="shared" si="28"/>
        <v>-2.0268418419615152E-2</v>
      </c>
      <c r="BS31" s="3">
        <f t="shared" si="29"/>
        <v>-4.0536836839230303E-2</v>
      </c>
      <c r="BT31" s="3">
        <f t="shared" si="30"/>
        <v>3.3317117655009977E-2</v>
      </c>
      <c r="BU31" s="3">
        <f t="shared" si="31"/>
        <v>-3.3317117655009977E-2</v>
      </c>
      <c r="BV31" s="3">
        <f t="shared" si="32"/>
        <v>-6.6634235310019954E-2</v>
      </c>
      <c r="BW31" s="3">
        <v>4.2938768474510365</v>
      </c>
      <c r="BX31" s="3">
        <f t="shared" si="33"/>
        <v>5.4039187994405814E-4</v>
      </c>
      <c r="BY31" s="3">
        <f t="shared" si="34"/>
        <v>-5.4039187994405814E-4</v>
      </c>
      <c r="BZ31" s="3">
        <f t="shared" si="35"/>
        <v>-1.0807837598881163E-3</v>
      </c>
      <c r="CA31" s="3">
        <f t="shared" si="36"/>
        <v>8.8829327829961346E-4</v>
      </c>
      <c r="CB31" s="3">
        <f t="shared" si="37"/>
        <v>-8.8829327829961346E-4</v>
      </c>
      <c r="CC31" s="3">
        <f t="shared" si="38"/>
        <v>-1.7765865565992269E-3</v>
      </c>
      <c r="CD31" s="3">
        <v>1.1172931167080149E-2</v>
      </c>
      <c r="CE31" s="3">
        <f t="shared" si="39"/>
        <v>1.4061328473936516E-6</v>
      </c>
      <c r="CF31" s="3">
        <f t="shared" si="40"/>
        <v>-1.4061328473936516E-6</v>
      </c>
      <c r="CG31" s="3">
        <f t="shared" si="41"/>
        <v>-2.8122656947873032E-6</v>
      </c>
      <c r="CH31" s="3">
        <f t="shared" si="42"/>
        <v>2.3113936443037975E-6</v>
      </c>
      <c r="CI31" s="3">
        <f t="shared" si="43"/>
        <v>-2.3113936443037975E-6</v>
      </c>
      <c r="CJ31" s="3">
        <f t="shared" si="44"/>
        <v>-4.622787288607595E-6</v>
      </c>
      <c r="CK31" s="3">
        <v>101.399</v>
      </c>
      <c r="CL31" s="3">
        <f t="shared" si="45"/>
        <v>1.2761240757749141E-2</v>
      </c>
      <c r="CM31" s="3">
        <f t="shared" si="46"/>
        <v>-1.2761240757749141E-2</v>
      </c>
      <c r="CN31" s="3">
        <f t="shared" si="47"/>
        <v>-2.5522481515498283E-2</v>
      </c>
      <c r="CO31" s="3">
        <f t="shared" si="48"/>
        <v>2.0976859217509174E-2</v>
      </c>
      <c r="CP31" s="3">
        <f t="shared" si="49"/>
        <v>-2.0976859217509174E-2</v>
      </c>
      <c r="CQ31" s="3">
        <f t="shared" si="50"/>
        <v>-4.1953718435018349E-2</v>
      </c>
    </row>
    <row r="32" spans="1:95" x14ac:dyDescent="0.25">
      <c r="A32" s="1" t="s">
        <v>423</v>
      </c>
      <c r="B32" s="1" t="s">
        <v>589</v>
      </c>
      <c r="C32" s="2">
        <v>43403</v>
      </c>
      <c r="D32" s="2">
        <v>43405</v>
      </c>
      <c r="E32" s="2" t="s">
        <v>589</v>
      </c>
      <c r="F32" s="1" t="s">
        <v>499</v>
      </c>
      <c r="G32" s="1" t="s">
        <v>502</v>
      </c>
      <c r="H32" s="1"/>
      <c r="I32" s="1"/>
      <c r="J32" s="1">
        <v>0</v>
      </c>
      <c r="K32" s="6">
        <v>0</v>
      </c>
      <c r="L32" s="1" t="s">
        <v>86</v>
      </c>
      <c r="M32" s="1" t="s">
        <v>87</v>
      </c>
      <c r="N32" s="1" t="str">
        <f t="shared" si="0"/>
        <v>CXRCN 9.00 of '22</v>
      </c>
      <c r="O32" s="3">
        <v>9</v>
      </c>
      <c r="P32" s="2">
        <v>44652</v>
      </c>
      <c r="Q32" s="8">
        <v>3.4219178082191779</v>
      </c>
      <c r="R32" s="3">
        <v>2.0451745379876796</v>
      </c>
      <c r="S32" s="9">
        <v>-1</v>
      </c>
      <c r="T32" s="9">
        <v>1</v>
      </c>
      <c r="U32" s="6">
        <v>2014255</v>
      </c>
      <c r="V32" s="6">
        <v>1225369</v>
      </c>
      <c r="W32" s="6">
        <v>2005270</v>
      </c>
      <c r="X32" s="6">
        <v>1218899</v>
      </c>
      <c r="Y32" s="6">
        <f t="shared" si="1"/>
        <v>-323.85500000000002</v>
      </c>
      <c r="Z32" s="6">
        <f t="shared" si="2"/>
        <v>-350</v>
      </c>
      <c r="AA32" s="6">
        <v>350</v>
      </c>
      <c r="AB32" s="6">
        <v>350</v>
      </c>
      <c r="AC32" s="6">
        <v>323.85500000000002</v>
      </c>
      <c r="AD32" s="12">
        <f t="shared" si="3"/>
        <v>1.607815296474379E-2</v>
      </c>
      <c r="AE32" s="12">
        <f t="shared" si="4"/>
        <v>0</v>
      </c>
      <c r="AF32" s="12">
        <f t="shared" si="5"/>
        <v>-1.607815296474379E-2</v>
      </c>
      <c r="AG32" s="12">
        <f t="shared" si="6"/>
        <v>2.6429181740357396E-2</v>
      </c>
      <c r="AH32" s="12">
        <f t="shared" si="7"/>
        <v>0</v>
      </c>
      <c r="AI32" s="12">
        <f t="shared" si="8"/>
        <v>-2.6429181740357396E-2</v>
      </c>
      <c r="AJ32" s="1" t="s">
        <v>5</v>
      </c>
      <c r="AK32" s="1" t="s">
        <v>460</v>
      </c>
      <c r="AL32" s="1" t="s">
        <v>431</v>
      </c>
      <c r="AM32" s="1" t="s">
        <v>431</v>
      </c>
      <c r="AN32" s="1" t="s">
        <v>453</v>
      </c>
      <c r="AO32" s="1" t="s">
        <v>456</v>
      </c>
      <c r="AP32" s="1" t="s">
        <v>88</v>
      </c>
      <c r="AQ32" s="1" t="s">
        <v>513</v>
      </c>
      <c r="AR32" s="1" t="s">
        <v>545</v>
      </c>
      <c r="AS32" s="1" t="s">
        <v>546</v>
      </c>
      <c r="AT32" s="1" t="s">
        <v>10</v>
      </c>
      <c r="AU32" s="3">
        <v>0</v>
      </c>
      <c r="AV32" s="3">
        <f t="shared" si="9"/>
        <v>0</v>
      </c>
      <c r="AW32" s="3">
        <f t="shared" si="10"/>
        <v>0</v>
      </c>
      <c r="AX32" s="3">
        <f t="shared" si="11"/>
        <v>0</v>
      </c>
      <c r="AY32" s="3">
        <f t="shared" si="12"/>
        <v>0</v>
      </c>
      <c r="AZ32" s="3">
        <f t="shared" si="13"/>
        <v>0</v>
      </c>
      <c r="BA32" s="3">
        <f t="shared" si="14"/>
        <v>0</v>
      </c>
      <c r="BB32" s="3">
        <v>0</v>
      </c>
      <c r="BC32" s="3">
        <f t="shared" si="15"/>
        <v>0</v>
      </c>
      <c r="BD32" s="3">
        <f t="shared" si="16"/>
        <v>0</v>
      </c>
      <c r="BE32" s="3">
        <f t="shared" si="17"/>
        <v>0</v>
      </c>
      <c r="BF32" s="3">
        <f t="shared" si="18"/>
        <v>0</v>
      </c>
      <c r="BG32" s="3">
        <f t="shared" si="19"/>
        <v>0</v>
      </c>
      <c r="BH32" s="3">
        <f t="shared" si="20"/>
        <v>0</v>
      </c>
      <c r="BI32" s="9">
        <v>0</v>
      </c>
      <c r="BJ32" s="3">
        <f t="shared" si="21"/>
        <v>0</v>
      </c>
      <c r="BK32" s="3">
        <f t="shared" si="22"/>
        <v>0</v>
      </c>
      <c r="BL32" s="3">
        <f t="shared" si="23"/>
        <v>0</v>
      </c>
      <c r="BM32" s="3">
        <f t="shared" si="24"/>
        <v>0</v>
      </c>
      <c r="BN32" s="3">
        <f t="shared" si="25"/>
        <v>0</v>
      </c>
      <c r="BO32" s="3">
        <f t="shared" si="26"/>
        <v>0</v>
      </c>
      <c r="BP32" s="9">
        <v>0</v>
      </c>
      <c r="BQ32" s="3">
        <f t="shared" si="27"/>
        <v>0</v>
      </c>
      <c r="BR32" s="3">
        <f t="shared" si="28"/>
        <v>0</v>
      </c>
      <c r="BS32" s="3">
        <f t="shared" si="29"/>
        <v>0</v>
      </c>
      <c r="BT32" s="3">
        <f t="shared" si="30"/>
        <v>0</v>
      </c>
      <c r="BU32" s="3">
        <f t="shared" si="31"/>
        <v>0</v>
      </c>
      <c r="BV32" s="3">
        <f t="shared" si="32"/>
        <v>0</v>
      </c>
      <c r="BW32" s="3">
        <v>0</v>
      </c>
      <c r="BX32" s="3">
        <f t="shared" si="33"/>
        <v>0</v>
      </c>
      <c r="BY32" s="3">
        <f t="shared" si="34"/>
        <v>0</v>
      </c>
      <c r="BZ32" s="3">
        <f t="shared" si="35"/>
        <v>0</v>
      </c>
      <c r="CA32" s="3">
        <f t="shared" si="36"/>
        <v>0</v>
      </c>
      <c r="CB32" s="3">
        <f t="shared" si="37"/>
        <v>0</v>
      </c>
      <c r="CC32" s="3">
        <f t="shared" si="38"/>
        <v>0</v>
      </c>
      <c r="CD32" s="3">
        <v>0</v>
      </c>
      <c r="CE32" s="3">
        <f t="shared" si="39"/>
        <v>0</v>
      </c>
      <c r="CF32" s="3">
        <f t="shared" si="40"/>
        <v>0</v>
      </c>
      <c r="CG32" s="3">
        <f t="shared" si="41"/>
        <v>0</v>
      </c>
      <c r="CH32" s="3">
        <f t="shared" si="42"/>
        <v>0</v>
      </c>
      <c r="CI32" s="3">
        <f t="shared" si="43"/>
        <v>0</v>
      </c>
      <c r="CJ32" s="3">
        <f t="shared" si="44"/>
        <v>0</v>
      </c>
      <c r="CK32" s="3">
        <v>92.53</v>
      </c>
      <c r="CL32" s="3">
        <f t="shared" si="45"/>
        <v>1.4877114938277428E-2</v>
      </c>
      <c r="CM32" s="3">
        <f t="shared" si="46"/>
        <v>-1.4877114938277428E-2</v>
      </c>
      <c r="CN32" s="3">
        <f t="shared" si="47"/>
        <v>-2.9754229876554857E-2</v>
      </c>
      <c r="CO32" s="3">
        <f t="shared" si="48"/>
        <v>2.4454921864352698E-2</v>
      </c>
      <c r="CP32" s="3">
        <f t="shared" si="49"/>
        <v>-2.4454921864352698E-2</v>
      </c>
      <c r="CQ32" s="3">
        <f t="shared" si="50"/>
        <v>-4.8909843728705396E-2</v>
      </c>
    </row>
    <row r="33" spans="1:95" x14ac:dyDescent="0.25">
      <c r="A33" s="1" t="s">
        <v>423</v>
      </c>
      <c r="B33" s="1" t="s">
        <v>589</v>
      </c>
      <c r="C33" s="2">
        <v>43403</v>
      </c>
      <c r="D33" s="2">
        <v>43405</v>
      </c>
      <c r="E33" s="2" t="s">
        <v>589</v>
      </c>
      <c r="F33" s="1" t="s">
        <v>499</v>
      </c>
      <c r="G33" s="1" t="s">
        <v>500</v>
      </c>
      <c r="H33" s="1"/>
      <c r="I33" s="1"/>
      <c r="J33" s="1">
        <v>0</v>
      </c>
      <c r="K33" s="6">
        <v>0</v>
      </c>
      <c r="L33" s="1" t="s">
        <v>89</v>
      </c>
      <c r="M33" s="1" t="s">
        <v>90</v>
      </c>
      <c r="N33" s="1" t="str">
        <f t="shared" si="0"/>
        <v>DISH 7.88 of '19</v>
      </c>
      <c r="O33" s="3">
        <v>7.875</v>
      </c>
      <c r="P33" s="2">
        <v>43709</v>
      </c>
      <c r="Q33" s="8">
        <v>0.83835616438356164</v>
      </c>
      <c r="R33" s="3">
        <v>9.075975359342916</v>
      </c>
      <c r="S33" s="9">
        <v>-1</v>
      </c>
      <c r="T33" s="9">
        <v>1</v>
      </c>
      <c r="U33" s="6">
        <v>2014255</v>
      </c>
      <c r="V33" s="6">
        <v>1225369</v>
      </c>
      <c r="W33" s="6">
        <v>2005270</v>
      </c>
      <c r="X33" s="6">
        <v>1218899</v>
      </c>
      <c r="Y33" s="6">
        <f t="shared" si="1"/>
        <v>-1438.9479999999999</v>
      </c>
      <c r="Z33" s="6">
        <f t="shared" si="2"/>
        <v>-1400</v>
      </c>
      <c r="AA33" s="6">
        <v>1400</v>
      </c>
      <c r="AB33" s="6">
        <v>1400</v>
      </c>
      <c r="AC33" s="6">
        <v>1438.9479999999999</v>
      </c>
      <c r="AD33" s="12">
        <f t="shared" si="3"/>
        <v>7.1438224058026412E-2</v>
      </c>
      <c r="AE33" s="12">
        <f t="shared" si="4"/>
        <v>0</v>
      </c>
      <c r="AF33" s="12">
        <f t="shared" si="5"/>
        <v>-7.1438224058026412E-2</v>
      </c>
      <c r="AG33" s="12">
        <f t="shared" si="6"/>
        <v>0.11742977013454721</v>
      </c>
      <c r="AH33" s="12">
        <f t="shared" si="7"/>
        <v>0</v>
      </c>
      <c r="AI33" s="12">
        <f t="shared" si="8"/>
        <v>-0.11742977013454721</v>
      </c>
      <c r="AJ33" s="1" t="s">
        <v>5</v>
      </c>
      <c r="AK33" s="1" t="s">
        <v>460</v>
      </c>
      <c r="AL33" s="1" t="s">
        <v>429</v>
      </c>
      <c r="AM33" s="1" t="s">
        <v>435</v>
      </c>
      <c r="AN33" s="1" t="s">
        <v>453</v>
      </c>
      <c r="AO33" s="1" t="s">
        <v>482</v>
      </c>
      <c r="AP33" s="1" t="s">
        <v>24</v>
      </c>
      <c r="AQ33" s="1" t="s">
        <v>513</v>
      </c>
      <c r="AR33" s="1" t="s">
        <v>547</v>
      </c>
      <c r="AS33" s="1" t="s">
        <v>548</v>
      </c>
      <c r="AT33" s="1" t="s">
        <v>14</v>
      </c>
      <c r="AU33" s="3">
        <v>0.7960938489587277</v>
      </c>
      <c r="AV33" s="3">
        <f t="shared" si="9"/>
        <v>5.687153075313022E-4</v>
      </c>
      <c r="AW33" s="3">
        <f t="shared" si="10"/>
        <v>-5.687153075313022E-4</v>
      </c>
      <c r="AX33" s="3">
        <f t="shared" si="11"/>
        <v>-1.1374306150626044E-3</v>
      </c>
      <c r="AY33" s="3">
        <f t="shared" si="12"/>
        <v>9.3485117688750334E-4</v>
      </c>
      <c r="AZ33" s="3">
        <f t="shared" si="13"/>
        <v>-9.3485117688750334E-4</v>
      </c>
      <c r="BA33" s="3">
        <f t="shared" si="14"/>
        <v>-1.8697023537750067E-3</v>
      </c>
      <c r="BB33" s="3">
        <v>0.79535689480634642</v>
      </c>
      <c r="BC33" s="3">
        <f t="shared" si="15"/>
        <v>5.6818884057271914E-4</v>
      </c>
      <c r="BD33" s="3">
        <f t="shared" si="16"/>
        <v>-5.6818884057271914E-4</v>
      </c>
      <c r="BE33" s="3">
        <f t="shared" si="17"/>
        <v>-1.1363776811454383E-3</v>
      </c>
      <c r="BF33" s="3">
        <f t="shared" si="18"/>
        <v>9.3398577332036502E-4</v>
      </c>
      <c r="BG33" s="3">
        <f t="shared" si="19"/>
        <v>-9.3398577332036502E-4</v>
      </c>
      <c r="BH33" s="3">
        <f t="shared" si="20"/>
        <v>-1.86797154664073E-3</v>
      </c>
      <c r="BI33" s="9">
        <v>187.40380383712295</v>
      </c>
      <c r="BJ33" s="3">
        <f t="shared" si="21"/>
        <v>0.13387794927842819</v>
      </c>
      <c r="BK33" s="3">
        <f t="shared" si="22"/>
        <v>-0.13387794927842819</v>
      </c>
      <c r="BL33" s="3">
        <f t="shared" si="23"/>
        <v>-0.26775589855685639</v>
      </c>
      <c r="BM33" s="3">
        <f t="shared" si="24"/>
        <v>0.22006785606933124</v>
      </c>
      <c r="BN33" s="3">
        <f t="shared" si="25"/>
        <v>-0.22006785606933124</v>
      </c>
      <c r="BO33" s="3">
        <f t="shared" si="26"/>
        <v>-0.44013571213866248</v>
      </c>
      <c r="BP33" s="9">
        <v>149.05290749479178</v>
      </c>
      <c r="BQ33" s="3">
        <f t="shared" si="27"/>
        <v>0.10648075002113219</v>
      </c>
      <c r="BR33" s="3">
        <f t="shared" si="28"/>
        <v>-0.10648075002113219</v>
      </c>
      <c r="BS33" s="3">
        <f t="shared" si="29"/>
        <v>-0.21296150004226438</v>
      </c>
      <c r="BT33" s="3">
        <f t="shared" si="30"/>
        <v>0.17503248664999327</v>
      </c>
      <c r="BU33" s="3">
        <f t="shared" si="31"/>
        <v>-0.17503248664999327</v>
      </c>
      <c r="BV33" s="3">
        <f t="shared" si="32"/>
        <v>-0.35006497329998654</v>
      </c>
      <c r="BW33" s="3">
        <v>4.4150703069491657</v>
      </c>
      <c r="BX33" s="3">
        <f t="shared" si="33"/>
        <v>3.1540478181977393E-3</v>
      </c>
      <c r="BY33" s="3">
        <f t="shared" si="34"/>
        <v>-3.1540478181977393E-3</v>
      </c>
      <c r="BZ33" s="3">
        <f t="shared" si="35"/>
        <v>-6.3080956363954785E-3</v>
      </c>
      <c r="CA33" s="3">
        <f t="shared" si="36"/>
        <v>5.1846069127290534E-3</v>
      </c>
      <c r="CB33" s="3">
        <f t="shared" si="37"/>
        <v>-5.1846069127290534E-3</v>
      </c>
      <c r="CC33" s="3">
        <f t="shared" si="38"/>
        <v>-1.0369213825458107E-2</v>
      </c>
      <c r="CD33" s="3">
        <v>1.032012095075919E-2</v>
      </c>
      <c r="CE33" s="3">
        <f t="shared" si="39"/>
        <v>7.3725111278626763E-6</v>
      </c>
      <c r="CF33" s="3">
        <f t="shared" si="40"/>
        <v>-7.3725111278626763E-6</v>
      </c>
      <c r="CG33" s="3">
        <f t="shared" si="41"/>
        <v>-1.4745022255725353E-5</v>
      </c>
      <c r="CH33" s="3">
        <f t="shared" si="42"/>
        <v>1.2118894310083765E-5</v>
      </c>
      <c r="CI33" s="3">
        <f t="shared" si="43"/>
        <v>-1.2118894310083765E-5</v>
      </c>
      <c r="CJ33" s="3">
        <f t="shared" si="44"/>
        <v>-2.423778862016753E-5</v>
      </c>
      <c r="CK33" s="3">
        <v>102.782</v>
      </c>
      <c r="CL33" s="3">
        <f t="shared" si="45"/>
        <v>7.3425635451320706E-2</v>
      </c>
      <c r="CM33" s="3">
        <f t="shared" si="46"/>
        <v>-7.3425635451320706E-2</v>
      </c>
      <c r="CN33" s="3">
        <f t="shared" si="47"/>
        <v>-0.14685127090264141</v>
      </c>
      <c r="CO33" s="3">
        <f t="shared" si="48"/>
        <v>0.12069666633969031</v>
      </c>
      <c r="CP33" s="3">
        <f t="shared" si="49"/>
        <v>-0.12069666633969031</v>
      </c>
      <c r="CQ33" s="3">
        <f t="shared" si="50"/>
        <v>-0.24139333267938062</v>
      </c>
    </row>
    <row r="34" spans="1:95" x14ac:dyDescent="0.25">
      <c r="A34" s="1" t="s">
        <v>423</v>
      </c>
      <c r="B34" s="1" t="s">
        <v>476</v>
      </c>
      <c r="C34" s="2">
        <v>43403</v>
      </c>
      <c r="D34" s="2">
        <v>43405</v>
      </c>
      <c r="E34" s="2" t="s">
        <v>589</v>
      </c>
      <c r="F34" s="1" t="s">
        <v>499</v>
      </c>
      <c r="G34" s="1" t="s">
        <v>501</v>
      </c>
      <c r="H34" s="1"/>
      <c r="I34" s="1"/>
      <c r="J34" s="1">
        <v>0</v>
      </c>
      <c r="K34" s="6">
        <v>0</v>
      </c>
      <c r="L34" s="1" t="s">
        <v>91</v>
      </c>
      <c r="M34" s="1" t="s">
        <v>92</v>
      </c>
      <c r="N34" s="1" t="str">
        <f t="shared" si="0"/>
        <v>EDRSM 8.50 of '21</v>
      </c>
      <c r="O34" s="3">
        <v>8.5</v>
      </c>
      <c r="P34" s="2">
        <v>44409</v>
      </c>
      <c r="Q34" s="8">
        <v>2.7561643835616438</v>
      </c>
      <c r="R34" s="3">
        <v>2.0698151950718686</v>
      </c>
      <c r="S34" s="9">
        <v>-1</v>
      </c>
      <c r="T34" s="9">
        <v>1</v>
      </c>
      <c r="U34" s="6">
        <v>2014255</v>
      </c>
      <c r="V34" s="6">
        <v>1225369</v>
      </c>
      <c r="W34" s="6">
        <v>2005270</v>
      </c>
      <c r="X34" s="6">
        <v>1218899</v>
      </c>
      <c r="Y34" s="6">
        <f t="shared" si="1"/>
        <v>-503.85067499999997</v>
      </c>
      <c r="Z34" s="6">
        <f t="shared" si="2"/>
        <v>-483.31</v>
      </c>
      <c r="AA34" s="6">
        <v>425</v>
      </c>
      <c r="AB34" s="6">
        <v>483.31</v>
      </c>
      <c r="AC34" s="6">
        <v>503.85067499999997</v>
      </c>
      <c r="AD34" s="12">
        <f t="shared" si="3"/>
        <v>2.5014244720752834E-2</v>
      </c>
      <c r="AE34" s="12">
        <f t="shared" si="4"/>
        <v>0</v>
      </c>
      <c r="AF34" s="12">
        <f t="shared" si="5"/>
        <v>-2.5014244720752834E-2</v>
      </c>
      <c r="AG34" s="12">
        <f t="shared" si="6"/>
        <v>0</v>
      </c>
      <c r="AH34" s="12">
        <f t="shared" si="7"/>
        <v>0</v>
      </c>
      <c r="AI34" s="12">
        <f t="shared" si="8"/>
        <v>0</v>
      </c>
      <c r="AJ34" s="1" t="s">
        <v>31</v>
      </c>
      <c r="AK34" s="1" t="s">
        <v>460</v>
      </c>
      <c r="AL34" s="1" t="s">
        <v>429</v>
      </c>
      <c r="AM34" s="1" t="s">
        <v>429</v>
      </c>
      <c r="AN34" s="1" t="s">
        <v>441</v>
      </c>
      <c r="AO34" s="1" t="s">
        <v>461</v>
      </c>
      <c r="AP34" s="1" t="s">
        <v>67</v>
      </c>
      <c r="AQ34" s="1" t="s">
        <v>513</v>
      </c>
      <c r="AR34" s="1" t="s">
        <v>529</v>
      </c>
      <c r="AS34" s="1" t="s">
        <v>549</v>
      </c>
      <c r="AT34" s="1" t="s">
        <v>10</v>
      </c>
      <c r="AU34" s="3">
        <v>0</v>
      </c>
      <c r="AV34" s="3">
        <f t="shared" si="9"/>
        <v>0</v>
      </c>
      <c r="AW34" s="3">
        <f t="shared" si="10"/>
        <v>0</v>
      </c>
      <c r="AX34" s="3">
        <f t="shared" si="11"/>
        <v>0</v>
      </c>
      <c r="AY34" s="3">
        <f t="shared" si="12"/>
        <v>0</v>
      </c>
      <c r="AZ34" s="3">
        <f t="shared" si="13"/>
        <v>0</v>
      </c>
      <c r="BA34" s="3">
        <f t="shared" si="14"/>
        <v>0</v>
      </c>
      <c r="BB34" s="3">
        <v>0</v>
      </c>
      <c r="BC34" s="3">
        <f t="shared" si="15"/>
        <v>0</v>
      </c>
      <c r="BD34" s="3">
        <f t="shared" si="16"/>
        <v>0</v>
      </c>
      <c r="BE34" s="3">
        <f t="shared" si="17"/>
        <v>0</v>
      </c>
      <c r="BF34" s="3">
        <f t="shared" si="18"/>
        <v>0</v>
      </c>
      <c r="BG34" s="3">
        <f t="shared" si="19"/>
        <v>0</v>
      </c>
      <c r="BH34" s="3">
        <f t="shared" si="20"/>
        <v>0</v>
      </c>
      <c r="BI34" s="9">
        <v>0</v>
      </c>
      <c r="BJ34" s="3">
        <f t="shared" si="21"/>
        <v>0</v>
      </c>
      <c r="BK34" s="3">
        <f t="shared" si="22"/>
        <v>0</v>
      </c>
      <c r="BL34" s="3">
        <f t="shared" si="23"/>
        <v>0</v>
      </c>
      <c r="BM34" s="3">
        <f t="shared" si="24"/>
        <v>0</v>
      </c>
      <c r="BN34" s="3">
        <f t="shared" si="25"/>
        <v>0</v>
      </c>
      <c r="BO34" s="3">
        <f t="shared" si="26"/>
        <v>0</v>
      </c>
      <c r="BP34" s="9">
        <v>0</v>
      </c>
      <c r="BQ34" s="3">
        <f t="shared" si="27"/>
        <v>0</v>
      </c>
      <c r="BR34" s="3">
        <f t="shared" si="28"/>
        <v>0</v>
      </c>
      <c r="BS34" s="3">
        <f t="shared" si="29"/>
        <v>0</v>
      </c>
      <c r="BT34" s="3">
        <f t="shared" si="30"/>
        <v>0</v>
      </c>
      <c r="BU34" s="3">
        <f t="shared" si="31"/>
        <v>0</v>
      </c>
      <c r="BV34" s="3">
        <f t="shared" si="32"/>
        <v>0</v>
      </c>
      <c r="BW34" s="3">
        <v>0</v>
      </c>
      <c r="BX34" s="3">
        <f t="shared" si="33"/>
        <v>0</v>
      </c>
      <c r="BY34" s="3">
        <f t="shared" si="34"/>
        <v>0</v>
      </c>
      <c r="BZ34" s="3">
        <f t="shared" si="35"/>
        <v>0</v>
      </c>
      <c r="CA34" s="3">
        <f t="shared" si="36"/>
        <v>0</v>
      </c>
      <c r="CB34" s="3">
        <f t="shared" si="37"/>
        <v>0</v>
      </c>
      <c r="CC34" s="3">
        <f t="shared" si="38"/>
        <v>0</v>
      </c>
      <c r="CD34" s="3">
        <v>0</v>
      </c>
      <c r="CE34" s="3">
        <f t="shared" si="39"/>
        <v>0</v>
      </c>
      <c r="CF34" s="3">
        <f t="shared" si="40"/>
        <v>0</v>
      </c>
      <c r="CG34" s="3">
        <f t="shared" si="41"/>
        <v>0</v>
      </c>
      <c r="CH34" s="3">
        <f t="shared" si="42"/>
        <v>0</v>
      </c>
      <c r="CI34" s="3">
        <f t="shared" si="43"/>
        <v>0</v>
      </c>
      <c r="CJ34" s="3">
        <f t="shared" si="44"/>
        <v>0</v>
      </c>
      <c r="CK34" s="3">
        <v>104.25</v>
      </c>
      <c r="CL34" s="3">
        <f t="shared" si="45"/>
        <v>2.6077350121384832E-2</v>
      </c>
      <c r="CM34" s="3">
        <f t="shared" si="46"/>
        <v>-2.6077350121384832E-2</v>
      </c>
      <c r="CN34" s="3">
        <f t="shared" si="47"/>
        <v>-5.2154700242769664E-2</v>
      </c>
      <c r="CO34" s="3">
        <f t="shared" si="48"/>
        <v>0</v>
      </c>
      <c r="CP34" s="3">
        <f t="shared" si="49"/>
        <v>0</v>
      </c>
      <c r="CQ34" s="3">
        <f t="shared" si="50"/>
        <v>0</v>
      </c>
    </row>
    <row r="35" spans="1:95" x14ac:dyDescent="0.25">
      <c r="A35" s="1" t="s">
        <v>423</v>
      </c>
      <c r="B35" s="1" t="s">
        <v>589</v>
      </c>
      <c r="C35" s="2">
        <v>43403</v>
      </c>
      <c r="D35" s="2">
        <v>43405</v>
      </c>
      <c r="E35" s="2" t="s">
        <v>589</v>
      </c>
      <c r="F35" s="1" t="s">
        <v>499</v>
      </c>
      <c r="G35" s="1" t="s">
        <v>501</v>
      </c>
      <c r="H35" s="1"/>
      <c r="I35" s="1"/>
      <c r="J35" s="1">
        <v>0</v>
      </c>
      <c r="K35" s="6">
        <v>0</v>
      </c>
      <c r="L35" s="1" t="s">
        <v>93</v>
      </c>
      <c r="M35" s="1" t="s">
        <v>39</v>
      </c>
      <c r="N35" s="1" t="str">
        <f t="shared" si="0"/>
        <v>ENVA 9.75 of '21</v>
      </c>
      <c r="O35" s="3">
        <v>9.75</v>
      </c>
      <c r="P35" s="2">
        <v>44348</v>
      </c>
      <c r="Q35" s="8">
        <v>2.5890410958904111</v>
      </c>
      <c r="R35" s="3">
        <v>3.5017111567419574</v>
      </c>
      <c r="S35" s="9">
        <v>-1</v>
      </c>
      <c r="T35" s="9">
        <v>1</v>
      </c>
      <c r="U35" s="6">
        <v>2014255</v>
      </c>
      <c r="V35" s="6">
        <v>1225369</v>
      </c>
      <c r="W35" s="6">
        <v>2005270</v>
      </c>
      <c r="X35" s="6">
        <v>1218899</v>
      </c>
      <c r="Y35" s="6">
        <f t="shared" si="1"/>
        <v>-304.72000000000003</v>
      </c>
      <c r="Z35" s="6">
        <f t="shared" si="2"/>
        <v>-293</v>
      </c>
      <c r="AA35" s="6">
        <v>293</v>
      </c>
      <c r="AB35" s="6">
        <v>293</v>
      </c>
      <c r="AC35" s="6">
        <v>304.72000000000003</v>
      </c>
      <c r="AD35" s="12">
        <f t="shared" si="3"/>
        <v>1.5128173940240935E-2</v>
      </c>
      <c r="AE35" s="12">
        <f t="shared" si="4"/>
        <v>0</v>
      </c>
      <c r="AF35" s="12">
        <f t="shared" si="5"/>
        <v>-1.5128173940240935E-2</v>
      </c>
      <c r="AG35" s="12">
        <f t="shared" si="6"/>
        <v>2.4867611307287846E-2</v>
      </c>
      <c r="AH35" s="12">
        <f t="shared" si="7"/>
        <v>0</v>
      </c>
      <c r="AI35" s="12">
        <f t="shared" si="8"/>
        <v>-2.4867611307287846E-2</v>
      </c>
      <c r="AJ35" s="1" t="s">
        <v>5</v>
      </c>
      <c r="AK35" s="1" t="s">
        <v>460</v>
      </c>
      <c r="AL35" s="1" t="s">
        <v>429</v>
      </c>
      <c r="AM35" s="1" t="s">
        <v>440</v>
      </c>
      <c r="AN35" s="1" t="s">
        <v>453</v>
      </c>
      <c r="AO35" s="1" t="s">
        <v>482</v>
      </c>
      <c r="AP35" s="1" t="s">
        <v>24</v>
      </c>
      <c r="AQ35" s="1" t="s">
        <v>511</v>
      </c>
      <c r="AR35" s="1" t="s">
        <v>521</v>
      </c>
      <c r="AS35" s="1" t="s">
        <v>528</v>
      </c>
      <c r="AT35" s="1" t="s">
        <v>14</v>
      </c>
      <c r="AU35" s="3">
        <v>0</v>
      </c>
      <c r="AV35" s="3">
        <f t="shared" si="9"/>
        <v>0</v>
      </c>
      <c r="AW35" s="3">
        <f t="shared" si="10"/>
        <v>0</v>
      </c>
      <c r="AX35" s="3">
        <f t="shared" si="11"/>
        <v>0</v>
      </c>
      <c r="AY35" s="3">
        <f t="shared" si="12"/>
        <v>0</v>
      </c>
      <c r="AZ35" s="3">
        <f t="shared" si="13"/>
        <v>0</v>
      </c>
      <c r="BA35" s="3">
        <f t="shared" si="14"/>
        <v>0</v>
      </c>
      <c r="BB35" s="3">
        <v>0</v>
      </c>
      <c r="BC35" s="3">
        <f t="shared" si="15"/>
        <v>0</v>
      </c>
      <c r="BD35" s="3">
        <f t="shared" si="16"/>
        <v>0</v>
      </c>
      <c r="BE35" s="3">
        <f t="shared" si="17"/>
        <v>0</v>
      </c>
      <c r="BF35" s="3">
        <f t="shared" si="18"/>
        <v>0</v>
      </c>
      <c r="BG35" s="3">
        <f t="shared" si="19"/>
        <v>0</v>
      </c>
      <c r="BH35" s="3">
        <f t="shared" si="20"/>
        <v>0</v>
      </c>
      <c r="BI35" s="9">
        <v>0</v>
      </c>
      <c r="BJ35" s="3">
        <f t="shared" si="21"/>
        <v>0</v>
      </c>
      <c r="BK35" s="3">
        <f t="shared" si="22"/>
        <v>0</v>
      </c>
      <c r="BL35" s="3">
        <f t="shared" si="23"/>
        <v>0</v>
      </c>
      <c r="BM35" s="3">
        <f t="shared" si="24"/>
        <v>0</v>
      </c>
      <c r="BN35" s="3">
        <f t="shared" si="25"/>
        <v>0</v>
      </c>
      <c r="BO35" s="3">
        <f t="shared" si="26"/>
        <v>0</v>
      </c>
      <c r="BP35" s="9">
        <v>0</v>
      </c>
      <c r="BQ35" s="3">
        <f t="shared" si="27"/>
        <v>0</v>
      </c>
      <c r="BR35" s="3">
        <f t="shared" si="28"/>
        <v>0</v>
      </c>
      <c r="BS35" s="3">
        <f t="shared" si="29"/>
        <v>0</v>
      </c>
      <c r="BT35" s="3">
        <f t="shared" si="30"/>
        <v>0</v>
      </c>
      <c r="BU35" s="3">
        <f t="shared" si="31"/>
        <v>0</v>
      </c>
      <c r="BV35" s="3">
        <f t="shared" si="32"/>
        <v>0</v>
      </c>
      <c r="BW35" s="3">
        <v>0</v>
      </c>
      <c r="BX35" s="3">
        <f t="shared" si="33"/>
        <v>0</v>
      </c>
      <c r="BY35" s="3">
        <f t="shared" si="34"/>
        <v>0</v>
      </c>
      <c r="BZ35" s="3">
        <f t="shared" si="35"/>
        <v>0</v>
      </c>
      <c r="CA35" s="3">
        <f t="shared" si="36"/>
        <v>0</v>
      </c>
      <c r="CB35" s="3">
        <f t="shared" si="37"/>
        <v>0</v>
      </c>
      <c r="CC35" s="3">
        <f t="shared" si="38"/>
        <v>0</v>
      </c>
      <c r="CD35" s="3">
        <v>0</v>
      </c>
      <c r="CE35" s="3">
        <f t="shared" si="39"/>
        <v>0</v>
      </c>
      <c r="CF35" s="3">
        <f t="shared" si="40"/>
        <v>0</v>
      </c>
      <c r="CG35" s="3">
        <f t="shared" si="41"/>
        <v>0</v>
      </c>
      <c r="CH35" s="3">
        <f t="shared" si="42"/>
        <v>0</v>
      </c>
      <c r="CI35" s="3">
        <f t="shared" si="43"/>
        <v>0</v>
      </c>
      <c r="CJ35" s="3">
        <f t="shared" si="44"/>
        <v>0</v>
      </c>
      <c r="CK35" s="3">
        <v>104</v>
      </c>
      <c r="CL35" s="3">
        <f t="shared" si="45"/>
        <v>1.5733300897850574E-2</v>
      </c>
      <c r="CM35" s="3">
        <f t="shared" si="46"/>
        <v>-1.5733300897850574E-2</v>
      </c>
      <c r="CN35" s="3">
        <f t="shared" si="47"/>
        <v>-3.1466601795701148E-2</v>
      </c>
      <c r="CO35" s="3">
        <f t="shared" si="48"/>
        <v>2.5862315759579358E-2</v>
      </c>
      <c r="CP35" s="3">
        <f t="shared" si="49"/>
        <v>-2.5862315759579358E-2</v>
      </c>
      <c r="CQ35" s="3">
        <f t="shared" si="50"/>
        <v>-5.1724631519158716E-2</v>
      </c>
    </row>
    <row r="36" spans="1:95" x14ac:dyDescent="0.25">
      <c r="A36" s="1" t="s">
        <v>423</v>
      </c>
      <c r="B36" s="1" t="s">
        <v>476</v>
      </c>
      <c r="C36" s="2">
        <v>43403</v>
      </c>
      <c r="D36" s="2">
        <v>43405</v>
      </c>
      <c r="E36" s="2" t="s">
        <v>589</v>
      </c>
      <c r="F36" s="1" t="s">
        <v>499</v>
      </c>
      <c r="G36" s="1" t="s">
        <v>500</v>
      </c>
      <c r="H36" s="1"/>
      <c r="I36" s="1"/>
      <c r="J36" s="1">
        <v>0</v>
      </c>
      <c r="K36" s="6">
        <v>0</v>
      </c>
      <c r="L36" s="1" t="s">
        <v>94</v>
      </c>
      <c r="M36" s="1" t="s">
        <v>95</v>
      </c>
      <c r="N36" s="1" t="str">
        <f t="shared" si="0"/>
        <v>GPBRU 4.96 of '19</v>
      </c>
      <c r="O36" s="3">
        <v>4.96</v>
      </c>
      <c r="P36" s="2">
        <v>43713</v>
      </c>
      <c r="Q36" s="8">
        <v>0.84931506849315064</v>
      </c>
      <c r="R36" s="3">
        <v>4.6543463381245722</v>
      </c>
      <c r="S36" s="9">
        <v>-1</v>
      </c>
      <c r="T36" s="9">
        <v>1</v>
      </c>
      <c r="U36" s="6">
        <v>2014255</v>
      </c>
      <c r="V36" s="6">
        <v>1225369</v>
      </c>
      <c r="W36" s="6">
        <v>2005270</v>
      </c>
      <c r="X36" s="6">
        <v>1218899</v>
      </c>
      <c r="Y36" s="6">
        <f t="shared" si="1"/>
        <v>-750.66750000000002</v>
      </c>
      <c r="Z36" s="6">
        <f t="shared" si="2"/>
        <v>-750</v>
      </c>
      <c r="AA36" s="6">
        <v>750</v>
      </c>
      <c r="AB36" s="6">
        <v>750</v>
      </c>
      <c r="AC36" s="6">
        <v>750.66750000000002</v>
      </c>
      <c r="AD36" s="12">
        <f t="shared" si="3"/>
        <v>3.7267749118160311E-2</v>
      </c>
      <c r="AE36" s="12">
        <f t="shared" si="4"/>
        <v>0</v>
      </c>
      <c r="AF36" s="12">
        <f t="shared" si="5"/>
        <v>-3.7267749118160311E-2</v>
      </c>
      <c r="AG36" s="12">
        <f t="shared" si="6"/>
        <v>0</v>
      </c>
      <c r="AH36" s="12">
        <f t="shared" si="7"/>
        <v>0</v>
      </c>
      <c r="AI36" s="12">
        <f t="shared" si="8"/>
        <v>0</v>
      </c>
      <c r="AJ36" s="1" t="s">
        <v>5</v>
      </c>
      <c r="AK36" s="1" t="s">
        <v>487</v>
      </c>
      <c r="AL36" s="1" t="s">
        <v>430</v>
      </c>
      <c r="AM36" s="1" t="s">
        <v>436</v>
      </c>
      <c r="AN36" s="1" t="s">
        <v>441</v>
      </c>
      <c r="AO36" s="1" t="s">
        <v>479</v>
      </c>
      <c r="AP36" s="1" t="s">
        <v>64</v>
      </c>
      <c r="AQ36" s="1" t="s">
        <v>511</v>
      </c>
      <c r="AR36" s="1" t="s">
        <v>512</v>
      </c>
      <c r="AS36" s="1" t="s">
        <v>512</v>
      </c>
      <c r="AT36" s="1" t="s">
        <v>14</v>
      </c>
      <c r="AU36" s="3">
        <v>0.81161732446406698</v>
      </c>
      <c r="AV36" s="3">
        <f t="shared" si="9"/>
        <v>3.0247150828079366E-4</v>
      </c>
      <c r="AW36" s="3">
        <f t="shared" si="10"/>
        <v>-3.0247150828079366E-4</v>
      </c>
      <c r="AX36" s="3">
        <f t="shared" si="11"/>
        <v>-6.0494301656158732E-4</v>
      </c>
      <c r="AY36" s="3">
        <f t="shared" si="12"/>
        <v>0</v>
      </c>
      <c r="AZ36" s="3">
        <f t="shared" si="13"/>
        <v>0</v>
      </c>
      <c r="BA36" s="3">
        <f t="shared" si="14"/>
        <v>0</v>
      </c>
      <c r="BB36" s="3">
        <v>0.81085304825513882</v>
      </c>
      <c r="BC36" s="3">
        <f t="shared" si="15"/>
        <v>3.0218667974068049E-4</v>
      </c>
      <c r="BD36" s="3">
        <f t="shared" si="16"/>
        <v>-3.0218667974068049E-4</v>
      </c>
      <c r="BE36" s="3">
        <f t="shared" si="17"/>
        <v>-6.0437335948136097E-4</v>
      </c>
      <c r="BF36" s="3">
        <f t="shared" si="18"/>
        <v>0</v>
      </c>
      <c r="BG36" s="3">
        <f t="shared" si="19"/>
        <v>0</v>
      </c>
      <c r="BH36" s="3">
        <f t="shared" si="20"/>
        <v>0</v>
      </c>
      <c r="BI36" s="9">
        <v>228.76018076194336</v>
      </c>
      <c r="BJ36" s="3">
        <f t="shared" si="21"/>
        <v>8.5253770248611083E-2</v>
      </c>
      <c r="BK36" s="3">
        <f t="shared" si="22"/>
        <v>-8.5253770248611083E-2</v>
      </c>
      <c r="BL36" s="3">
        <f t="shared" si="23"/>
        <v>-0.17050754049722217</v>
      </c>
      <c r="BM36" s="3">
        <f t="shared" si="24"/>
        <v>0</v>
      </c>
      <c r="BN36" s="3">
        <f t="shared" si="25"/>
        <v>0</v>
      </c>
      <c r="BO36" s="3">
        <f t="shared" si="26"/>
        <v>0</v>
      </c>
      <c r="BP36" s="9">
        <v>185.49088989021834</v>
      </c>
      <c r="BQ36" s="3">
        <f t="shared" si="27"/>
        <v>6.912827948132956E-2</v>
      </c>
      <c r="BR36" s="3">
        <f t="shared" si="28"/>
        <v>-6.912827948132956E-2</v>
      </c>
      <c r="BS36" s="3">
        <f t="shared" si="29"/>
        <v>-0.13825655896265912</v>
      </c>
      <c r="BT36" s="3">
        <f t="shared" si="30"/>
        <v>0</v>
      </c>
      <c r="BU36" s="3">
        <f t="shared" si="31"/>
        <v>0</v>
      </c>
      <c r="BV36" s="3">
        <f t="shared" si="32"/>
        <v>0</v>
      </c>
      <c r="BW36" s="3">
        <v>4.6323851943098253</v>
      </c>
      <c r="BX36" s="3">
        <f t="shared" si="33"/>
        <v>1.7263856924021887E-3</v>
      </c>
      <c r="BY36" s="3">
        <f t="shared" si="34"/>
        <v>-1.7263856924021887E-3</v>
      </c>
      <c r="BZ36" s="3">
        <f t="shared" si="35"/>
        <v>-3.4527713848043775E-3</v>
      </c>
      <c r="CA36" s="3">
        <f t="shared" si="36"/>
        <v>0</v>
      </c>
      <c r="CB36" s="3">
        <f t="shared" si="37"/>
        <v>0</v>
      </c>
      <c r="CC36" s="3">
        <f t="shared" si="38"/>
        <v>0</v>
      </c>
      <c r="CD36" s="3">
        <v>1.060751341419521E-2</v>
      </c>
      <c r="CE36" s="3">
        <f t="shared" si="39"/>
        <v>3.9531814868774724E-6</v>
      </c>
      <c r="CF36" s="3">
        <f t="shared" si="40"/>
        <v>-3.9531814868774724E-6</v>
      </c>
      <c r="CG36" s="3">
        <f t="shared" si="41"/>
        <v>-7.9063629737549449E-6</v>
      </c>
      <c r="CH36" s="3">
        <f t="shared" si="42"/>
        <v>0</v>
      </c>
      <c r="CI36" s="3">
        <f t="shared" si="43"/>
        <v>0</v>
      </c>
      <c r="CJ36" s="3">
        <f t="shared" si="44"/>
        <v>0</v>
      </c>
      <c r="CK36" s="3">
        <v>100.089</v>
      </c>
      <c r="CL36" s="3">
        <f t="shared" si="45"/>
        <v>3.7300917414875477E-2</v>
      </c>
      <c r="CM36" s="3">
        <f t="shared" si="46"/>
        <v>-3.7300917414875477E-2</v>
      </c>
      <c r="CN36" s="3">
        <f t="shared" si="47"/>
        <v>-7.4601834829750954E-2</v>
      </c>
      <c r="CO36" s="3">
        <f t="shared" si="48"/>
        <v>0</v>
      </c>
      <c r="CP36" s="3">
        <f t="shared" si="49"/>
        <v>0</v>
      </c>
      <c r="CQ36" s="3">
        <f t="shared" si="50"/>
        <v>0</v>
      </c>
    </row>
    <row r="37" spans="1:95" x14ac:dyDescent="0.25">
      <c r="A37" s="1" t="s">
        <v>423</v>
      </c>
      <c r="B37" s="1" t="s">
        <v>476</v>
      </c>
      <c r="C37" s="2">
        <v>43403</v>
      </c>
      <c r="D37" s="2">
        <v>43405</v>
      </c>
      <c r="E37" s="2" t="s">
        <v>589</v>
      </c>
      <c r="F37" s="1" t="s">
        <v>499</v>
      </c>
      <c r="G37" s="1" t="s">
        <v>500</v>
      </c>
      <c r="H37" s="1"/>
      <c r="I37" s="1"/>
      <c r="J37" s="1">
        <v>0</v>
      </c>
      <c r="K37" s="6">
        <v>0</v>
      </c>
      <c r="L37" s="1" t="s">
        <v>96</v>
      </c>
      <c r="M37" s="1" t="s">
        <v>97</v>
      </c>
      <c r="N37" s="1" t="str">
        <f t="shared" si="0"/>
        <v>GRNLGR 3.50 of '19</v>
      </c>
      <c r="O37" s="3">
        <v>3.5</v>
      </c>
      <c r="P37" s="2">
        <v>43714</v>
      </c>
      <c r="Q37" s="8">
        <v>0.852054794520548</v>
      </c>
      <c r="R37" s="3">
        <v>2.1464750171115674</v>
      </c>
      <c r="S37" s="9">
        <v>-1</v>
      </c>
      <c r="T37" s="9">
        <v>1</v>
      </c>
      <c r="U37" s="6">
        <v>2014255</v>
      </c>
      <c r="V37" s="6">
        <v>1225369</v>
      </c>
      <c r="W37" s="6">
        <v>2005270</v>
      </c>
      <c r="X37" s="6">
        <v>1218899</v>
      </c>
      <c r="Y37" s="6">
        <f t="shared" si="1"/>
        <v>-292.03800000000001</v>
      </c>
      <c r="Z37" s="6">
        <f t="shared" si="2"/>
        <v>-300</v>
      </c>
      <c r="AA37" s="6">
        <v>300</v>
      </c>
      <c r="AB37" s="6">
        <v>300</v>
      </c>
      <c r="AC37" s="6">
        <v>292.03800000000001</v>
      </c>
      <c r="AD37" s="12">
        <f t="shared" si="3"/>
        <v>1.4498561502888165E-2</v>
      </c>
      <c r="AE37" s="12">
        <f t="shared" si="4"/>
        <v>0</v>
      </c>
      <c r="AF37" s="12">
        <f t="shared" si="5"/>
        <v>-1.4498561502888165E-2</v>
      </c>
      <c r="AG37" s="12">
        <f t="shared" si="6"/>
        <v>0</v>
      </c>
      <c r="AH37" s="12">
        <f t="shared" si="7"/>
        <v>0</v>
      </c>
      <c r="AI37" s="12">
        <f t="shared" si="8"/>
        <v>0</v>
      </c>
      <c r="AJ37" s="1" t="s">
        <v>5</v>
      </c>
      <c r="AK37" s="1" t="s">
        <v>487</v>
      </c>
      <c r="AL37" s="1" t="s">
        <v>430</v>
      </c>
      <c r="AM37" s="1" t="s">
        <v>439</v>
      </c>
      <c r="AN37" s="1" t="s">
        <v>444</v>
      </c>
      <c r="AO37" s="1" t="s">
        <v>458</v>
      </c>
      <c r="AP37" s="1" t="s">
        <v>21</v>
      </c>
      <c r="AQ37" s="1" t="s">
        <v>513</v>
      </c>
      <c r="AR37" s="1" t="s">
        <v>517</v>
      </c>
      <c r="AS37" s="1" t="s">
        <v>518</v>
      </c>
      <c r="AT37" s="1" t="s">
        <v>14</v>
      </c>
      <c r="AU37" s="3">
        <v>0.80997667476751545</v>
      </c>
      <c r="AV37" s="3">
        <f t="shared" si="9"/>
        <v>1.1743496635021667E-4</v>
      </c>
      <c r="AW37" s="3">
        <f t="shared" si="10"/>
        <v>-1.1743496635021667E-4</v>
      </c>
      <c r="AX37" s="3">
        <f t="shared" si="11"/>
        <v>-2.3486993270043334E-4</v>
      </c>
      <c r="AY37" s="3">
        <f t="shared" si="12"/>
        <v>0</v>
      </c>
      <c r="AZ37" s="3">
        <f t="shared" si="13"/>
        <v>0</v>
      </c>
      <c r="BA37" s="3">
        <f t="shared" si="14"/>
        <v>0</v>
      </c>
      <c r="BB37" s="3">
        <v>0.8092147736872477</v>
      </c>
      <c r="BC37" s="3">
        <f t="shared" si="15"/>
        <v>1.1732450165350288E-4</v>
      </c>
      <c r="BD37" s="3">
        <f t="shared" si="16"/>
        <v>-1.1732450165350288E-4</v>
      </c>
      <c r="BE37" s="3">
        <f t="shared" si="17"/>
        <v>-2.3464900330700576E-4</v>
      </c>
      <c r="BF37" s="3">
        <f t="shared" si="18"/>
        <v>0</v>
      </c>
      <c r="BG37" s="3">
        <f t="shared" si="19"/>
        <v>0</v>
      </c>
      <c r="BH37" s="3">
        <f t="shared" si="20"/>
        <v>0</v>
      </c>
      <c r="BI37" s="9">
        <v>421.41051523020724</v>
      </c>
      <c r="BJ37" s="3">
        <f t="shared" si="21"/>
        <v>6.1098462730289495E-2</v>
      </c>
      <c r="BK37" s="3">
        <f t="shared" si="22"/>
        <v>-6.1098462730289495E-2</v>
      </c>
      <c r="BL37" s="3">
        <f t="shared" si="23"/>
        <v>-0.12219692546057899</v>
      </c>
      <c r="BM37" s="3">
        <f t="shared" si="24"/>
        <v>0</v>
      </c>
      <c r="BN37" s="3">
        <f t="shared" si="25"/>
        <v>0</v>
      </c>
      <c r="BO37" s="3">
        <f t="shared" si="26"/>
        <v>0</v>
      </c>
      <c r="BP37" s="9">
        <v>341.0116147114386</v>
      </c>
      <c r="BQ37" s="3">
        <f t="shared" si="27"/>
        <v>4.9441778690929951E-2</v>
      </c>
      <c r="BR37" s="3">
        <f t="shared" si="28"/>
        <v>-4.9441778690929951E-2</v>
      </c>
      <c r="BS37" s="3">
        <f t="shared" si="29"/>
        <v>-9.8883557381859902E-2</v>
      </c>
      <c r="BT37" s="3">
        <f t="shared" si="30"/>
        <v>0</v>
      </c>
      <c r="BU37" s="3">
        <f t="shared" si="31"/>
        <v>0</v>
      </c>
      <c r="BV37" s="3">
        <f t="shared" si="32"/>
        <v>0</v>
      </c>
      <c r="BW37" s="3">
        <v>6.633092703413932</v>
      </c>
      <c r="BX37" s="3">
        <f t="shared" si="33"/>
        <v>9.6170302514805611E-4</v>
      </c>
      <c r="BY37" s="3">
        <f t="shared" si="34"/>
        <v>-9.6170302514805611E-4</v>
      </c>
      <c r="BZ37" s="3">
        <f t="shared" si="35"/>
        <v>-1.9234060502961122E-3</v>
      </c>
      <c r="CA37" s="3">
        <f t="shared" si="36"/>
        <v>0</v>
      </c>
      <c r="CB37" s="3">
        <f t="shared" si="37"/>
        <v>0</v>
      </c>
      <c r="CC37" s="3">
        <f t="shared" si="38"/>
        <v>0</v>
      </c>
      <c r="CD37" s="3">
        <v>1.0519620601987622E-2</v>
      </c>
      <c r="CE37" s="3">
        <f t="shared" si="39"/>
        <v>1.5251936628496695E-6</v>
      </c>
      <c r="CF37" s="3">
        <f t="shared" si="40"/>
        <v>-1.5251936628496695E-6</v>
      </c>
      <c r="CG37" s="3">
        <f t="shared" si="41"/>
        <v>-3.0503873256993389E-6</v>
      </c>
      <c r="CH37" s="3">
        <f t="shared" si="42"/>
        <v>0</v>
      </c>
      <c r="CI37" s="3">
        <f t="shared" si="43"/>
        <v>0</v>
      </c>
      <c r="CJ37" s="3">
        <f t="shared" si="44"/>
        <v>0</v>
      </c>
      <c r="CK37" s="3">
        <v>97.346000000000004</v>
      </c>
      <c r="CL37" s="3">
        <f t="shared" si="45"/>
        <v>1.4113769680601513E-2</v>
      </c>
      <c r="CM37" s="3">
        <f t="shared" si="46"/>
        <v>-1.4113769680601513E-2</v>
      </c>
      <c r="CN37" s="3">
        <f t="shared" si="47"/>
        <v>-2.8227539361203025E-2</v>
      </c>
      <c r="CO37" s="3">
        <f t="shared" si="48"/>
        <v>0</v>
      </c>
      <c r="CP37" s="3">
        <f t="shared" si="49"/>
        <v>0</v>
      </c>
      <c r="CQ37" s="3">
        <f t="shared" si="50"/>
        <v>0</v>
      </c>
    </row>
    <row r="38" spans="1:95" x14ac:dyDescent="0.25">
      <c r="A38" s="1" t="s">
        <v>423</v>
      </c>
      <c r="B38" s="1" t="s">
        <v>476</v>
      </c>
      <c r="C38" s="2">
        <v>43403</v>
      </c>
      <c r="D38" s="2">
        <v>43405</v>
      </c>
      <c r="E38" s="2" t="s">
        <v>589</v>
      </c>
      <c r="F38" s="1" t="s">
        <v>499</v>
      </c>
      <c r="G38" s="1" t="s">
        <v>500</v>
      </c>
      <c r="H38" s="1"/>
      <c r="I38" s="1"/>
      <c r="J38" s="1">
        <v>0</v>
      </c>
      <c r="K38" s="6">
        <v>0</v>
      </c>
      <c r="L38" s="1" t="s">
        <v>98</v>
      </c>
      <c r="M38" s="1" t="s">
        <v>99</v>
      </c>
      <c r="N38" s="1" t="str">
        <f t="shared" si="0"/>
        <v>HTHROW 5.38 of '19</v>
      </c>
      <c r="O38" s="3">
        <v>5.375</v>
      </c>
      <c r="P38" s="2">
        <v>43710</v>
      </c>
      <c r="Q38" s="8">
        <v>0.84109589041095889</v>
      </c>
      <c r="R38" s="3">
        <v>5.8754277891854896</v>
      </c>
      <c r="S38" s="9">
        <v>-1</v>
      </c>
      <c r="T38" s="9">
        <v>1</v>
      </c>
      <c r="U38" s="6">
        <v>2014255</v>
      </c>
      <c r="V38" s="6">
        <v>1225369</v>
      </c>
      <c r="W38" s="6">
        <v>2005270</v>
      </c>
      <c r="X38" s="6">
        <v>1218899</v>
      </c>
      <c r="Y38" s="6">
        <f t="shared" si="1"/>
        <v>-343.69334649199999</v>
      </c>
      <c r="Z38" s="6">
        <f t="shared" si="2"/>
        <v>-334.39060000000001</v>
      </c>
      <c r="AA38" s="6">
        <v>262</v>
      </c>
      <c r="AB38" s="6">
        <v>334.39060000000001</v>
      </c>
      <c r="AC38" s="6">
        <v>343.69334649199999</v>
      </c>
      <c r="AD38" s="12">
        <f t="shared" si="3"/>
        <v>1.706305043264135E-2</v>
      </c>
      <c r="AE38" s="12">
        <f t="shared" si="4"/>
        <v>0</v>
      </c>
      <c r="AF38" s="12">
        <f t="shared" si="5"/>
        <v>-1.706305043264135E-2</v>
      </c>
      <c r="AG38" s="12">
        <f t="shared" si="6"/>
        <v>0</v>
      </c>
      <c r="AH38" s="12">
        <f t="shared" si="7"/>
        <v>0</v>
      </c>
      <c r="AI38" s="12">
        <f t="shared" si="8"/>
        <v>0</v>
      </c>
      <c r="AJ38" s="1" t="s">
        <v>36</v>
      </c>
      <c r="AK38" s="1" t="s">
        <v>460</v>
      </c>
      <c r="AL38" s="1" t="s">
        <v>430</v>
      </c>
      <c r="AM38" s="1" t="s">
        <v>430</v>
      </c>
      <c r="AN38" s="1" t="s">
        <v>441</v>
      </c>
      <c r="AO38" s="1" t="s">
        <v>463</v>
      </c>
      <c r="AP38" s="1" t="s">
        <v>37</v>
      </c>
      <c r="AQ38" s="1" t="s">
        <v>513</v>
      </c>
      <c r="AR38" s="1" t="s">
        <v>550</v>
      </c>
      <c r="AS38" s="1" t="s">
        <v>551</v>
      </c>
      <c r="AT38" s="1" t="s">
        <v>10</v>
      </c>
      <c r="AU38" s="3">
        <v>0.81129306024986736</v>
      </c>
      <c r="AV38" s="3">
        <f t="shared" si="9"/>
        <v>1.3843134402695423E-4</v>
      </c>
      <c r="AW38" s="3">
        <f t="shared" si="10"/>
        <v>-1.3843134402695423E-4</v>
      </c>
      <c r="AX38" s="3">
        <f t="shared" si="11"/>
        <v>-2.7686268805390845E-4</v>
      </c>
      <c r="AY38" s="3">
        <f t="shared" si="12"/>
        <v>0</v>
      </c>
      <c r="AZ38" s="3">
        <f t="shared" si="13"/>
        <v>0</v>
      </c>
      <c r="BA38" s="3">
        <f t="shared" si="14"/>
        <v>0</v>
      </c>
      <c r="BB38" s="3">
        <v>0.81071510114846668</v>
      </c>
      <c r="BC38" s="3">
        <f t="shared" si="15"/>
        <v>1.3833272657400218E-4</v>
      </c>
      <c r="BD38" s="3">
        <f t="shared" si="16"/>
        <v>-1.3833272657400218E-4</v>
      </c>
      <c r="BE38" s="3">
        <f t="shared" si="17"/>
        <v>-2.7666545314800436E-4</v>
      </c>
      <c r="BF38" s="3">
        <f t="shared" si="18"/>
        <v>0</v>
      </c>
      <c r="BG38" s="3">
        <f t="shared" si="19"/>
        <v>0</v>
      </c>
      <c r="BH38" s="3">
        <f t="shared" si="20"/>
        <v>0</v>
      </c>
      <c r="BI38" s="9">
        <v>136.20827507992018</v>
      </c>
      <c r="BJ38" s="3">
        <f t="shared" si="21"/>
        <v>2.3241286670317638E-2</v>
      </c>
      <c r="BK38" s="3">
        <f t="shared" si="22"/>
        <v>-2.3241286670317638E-2</v>
      </c>
      <c r="BL38" s="3">
        <f t="shared" si="23"/>
        <v>-4.6482573340635276E-2</v>
      </c>
      <c r="BM38" s="3">
        <f t="shared" si="24"/>
        <v>0</v>
      </c>
      <c r="BN38" s="3">
        <f t="shared" si="25"/>
        <v>0</v>
      </c>
      <c r="BO38" s="3">
        <f t="shared" si="26"/>
        <v>0</v>
      </c>
      <c r="BP38" s="9">
        <v>110.42610550867566</v>
      </c>
      <c r="BQ38" s="3">
        <f t="shared" si="27"/>
        <v>1.8842062073747074E-2</v>
      </c>
      <c r="BR38" s="3">
        <f t="shared" si="28"/>
        <v>-1.8842062073747074E-2</v>
      </c>
      <c r="BS38" s="3">
        <f t="shared" si="29"/>
        <v>-3.7684124147494148E-2</v>
      </c>
      <c r="BT38" s="3">
        <f t="shared" si="30"/>
        <v>0</v>
      </c>
      <c r="BU38" s="3">
        <f t="shared" si="31"/>
        <v>0</v>
      </c>
      <c r="BV38" s="3">
        <f t="shared" si="32"/>
        <v>0</v>
      </c>
      <c r="BW38" s="3">
        <v>1.6650522549656779</v>
      </c>
      <c r="BX38" s="3">
        <f t="shared" si="33"/>
        <v>2.8410870599462565E-4</v>
      </c>
      <c r="BY38" s="3">
        <f t="shared" si="34"/>
        <v>-2.8410870599462565E-4</v>
      </c>
      <c r="BZ38" s="3">
        <f t="shared" si="35"/>
        <v>-5.6821741198925129E-4</v>
      </c>
      <c r="CA38" s="3">
        <f t="shared" si="36"/>
        <v>0</v>
      </c>
      <c r="CB38" s="3">
        <f t="shared" si="37"/>
        <v>0</v>
      </c>
      <c r="CC38" s="3">
        <f t="shared" si="38"/>
        <v>0</v>
      </c>
      <c r="CD38" s="3">
        <v>1.0661075560662946E-2</v>
      </c>
      <c r="CE38" s="3">
        <f t="shared" si="39"/>
        <v>1.8191046995779199E-6</v>
      </c>
      <c r="CF38" s="3">
        <f t="shared" si="40"/>
        <v>-1.8191046995779199E-6</v>
      </c>
      <c r="CG38" s="3">
        <f t="shared" si="41"/>
        <v>-3.6382093991558397E-6</v>
      </c>
      <c r="CH38" s="3">
        <f t="shared" si="42"/>
        <v>0</v>
      </c>
      <c r="CI38" s="3">
        <f t="shared" si="43"/>
        <v>0</v>
      </c>
      <c r="CJ38" s="3">
        <f t="shared" si="44"/>
        <v>0</v>
      </c>
      <c r="CK38" s="3">
        <v>102.782</v>
      </c>
      <c r="CL38" s="3">
        <f t="shared" si="45"/>
        <v>1.7537744495677431E-2</v>
      </c>
      <c r="CM38" s="3">
        <f t="shared" si="46"/>
        <v>-1.7537744495677431E-2</v>
      </c>
      <c r="CN38" s="3">
        <f t="shared" si="47"/>
        <v>-3.5075488991354861E-2</v>
      </c>
      <c r="CO38" s="3">
        <f t="shared" si="48"/>
        <v>0</v>
      </c>
      <c r="CP38" s="3">
        <f t="shared" si="49"/>
        <v>0</v>
      </c>
      <c r="CQ38" s="3">
        <f t="shared" si="50"/>
        <v>0</v>
      </c>
    </row>
    <row r="39" spans="1:95" x14ac:dyDescent="0.25">
      <c r="A39" s="1" t="s">
        <v>423</v>
      </c>
      <c r="B39" s="1" t="s">
        <v>476</v>
      </c>
      <c r="C39" s="2">
        <v>43403</v>
      </c>
      <c r="D39" s="2">
        <v>43405</v>
      </c>
      <c r="E39" s="2" t="s">
        <v>589</v>
      </c>
      <c r="F39" s="1" t="s">
        <v>499</v>
      </c>
      <c r="G39" s="1" t="s">
        <v>498</v>
      </c>
      <c r="H39" s="1"/>
      <c r="I39" s="1"/>
      <c r="J39" s="1">
        <v>0</v>
      </c>
      <c r="K39" s="6">
        <v>0</v>
      </c>
      <c r="L39" s="1" t="s">
        <v>98</v>
      </c>
      <c r="M39" s="1" t="s">
        <v>99</v>
      </c>
      <c r="N39" s="1" t="str">
        <f t="shared" si="0"/>
        <v>HTHROW 5.38 of '19</v>
      </c>
      <c r="O39" s="3">
        <v>5.375</v>
      </c>
      <c r="P39" s="2">
        <v>43710</v>
      </c>
      <c r="Q39" s="8">
        <v>0.84109589041095889</v>
      </c>
      <c r="R39" s="3">
        <v>5.8754277891854896</v>
      </c>
      <c r="S39" s="9">
        <v>-1</v>
      </c>
      <c r="T39" s="9">
        <v>1</v>
      </c>
      <c r="U39" s="6">
        <v>2014255</v>
      </c>
      <c r="V39" s="6">
        <v>1225369</v>
      </c>
      <c r="W39" s="6">
        <v>2005270</v>
      </c>
      <c r="X39" s="6">
        <v>1218899</v>
      </c>
      <c r="Y39" s="6">
        <f t="shared" si="1"/>
        <v>-343.69334649199999</v>
      </c>
      <c r="Z39" s="6">
        <f t="shared" si="2"/>
        <v>-334.39060000000001</v>
      </c>
      <c r="AA39" s="6">
        <v>262</v>
      </c>
      <c r="AB39" s="6">
        <v>334.39060000000001</v>
      </c>
      <c r="AC39" s="6">
        <v>343.69334649199999</v>
      </c>
      <c r="AD39" s="12">
        <f t="shared" si="3"/>
        <v>1.706305043264135E-2</v>
      </c>
      <c r="AE39" s="12">
        <f t="shared" si="4"/>
        <v>0</v>
      </c>
      <c r="AF39" s="12">
        <f t="shared" si="5"/>
        <v>-1.706305043264135E-2</v>
      </c>
      <c r="AG39" s="12">
        <f t="shared" si="6"/>
        <v>0</v>
      </c>
      <c r="AH39" s="12">
        <f t="shared" si="7"/>
        <v>0</v>
      </c>
      <c r="AI39" s="12">
        <f t="shared" si="8"/>
        <v>0</v>
      </c>
      <c r="AJ39" s="1" t="s">
        <v>36</v>
      </c>
      <c r="AK39" s="1" t="s">
        <v>460</v>
      </c>
      <c r="AL39" s="1" t="s">
        <v>430</v>
      </c>
      <c r="AM39" s="1" t="s">
        <v>430</v>
      </c>
      <c r="AN39" s="1" t="s">
        <v>441</v>
      </c>
      <c r="AO39" s="1" t="s">
        <v>463</v>
      </c>
      <c r="AP39" s="1" t="s">
        <v>37</v>
      </c>
      <c r="AQ39" s="1" t="s">
        <v>513</v>
      </c>
      <c r="AR39" s="1" t="s">
        <v>550</v>
      </c>
      <c r="AS39" s="1" t="s">
        <v>551</v>
      </c>
      <c r="AT39" s="1" t="s">
        <v>10</v>
      </c>
      <c r="AU39" s="3">
        <v>0.81129306024986736</v>
      </c>
      <c r="AV39" s="3">
        <f t="shared" si="9"/>
        <v>1.3843134402695423E-4</v>
      </c>
      <c r="AW39" s="3">
        <f t="shared" si="10"/>
        <v>-1.3843134402695423E-4</v>
      </c>
      <c r="AX39" s="3">
        <f t="shared" si="11"/>
        <v>-2.7686268805390845E-4</v>
      </c>
      <c r="AY39" s="3">
        <f t="shared" si="12"/>
        <v>0</v>
      </c>
      <c r="AZ39" s="3">
        <f t="shared" si="13"/>
        <v>0</v>
      </c>
      <c r="BA39" s="3">
        <f t="shared" si="14"/>
        <v>0</v>
      </c>
      <c r="BB39" s="3">
        <v>0.81071510114846668</v>
      </c>
      <c r="BC39" s="3">
        <f t="shared" si="15"/>
        <v>1.3833272657400218E-4</v>
      </c>
      <c r="BD39" s="3">
        <f t="shared" si="16"/>
        <v>-1.3833272657400218E-4</v>
      </c>
      <c r="BE39" s="3">
        <f t="shared" si="17"/>
        <v>-2.7666545314800436E-4</v>
      </c>
      <c r="BF39" s="3">
        <f t="shared" si="18"/>
        <v>0</v>
      </c>
      <c r="BG39" s="3">
        <f t="shared" si="19"/>
        <v>0</v>
      </c>
      <c r="BH39" s="3">
        <f t="shared" si="20"/>
        <v>0</v>
      </c>
      <c r="BI39" s="9">
        <v>136.20827507992018</v>
      </c>
      <c r="BJ39" s="3">
        <f t="shared" si="21"/>
        <v>2.3241286670317638E-2</v>
      </c>
      <c r="BK39" s="3">
        <f t="shared" si="22"/>
        <v>-2.3241286670317638E-2</v>
      </c>
      <c r="BL39" s="3">
        <f t="shared" si="23"/>
        <v>-4.6482573340635276E-2</v>
      </c>
      <c r="BM39" s="3">
        <f t="shared" si="24"/>
        <v>0</v>
      </c>
      <c r="BN39" s="3">
        <f t="shared" si="25"/>
        <v>0</v>
      </c>
      <c r="BO39" s="3">
        <f t="shared" si="26"/>
        <v>0</v>
      </c>
      <c r="BP39" s="9">
        <v>110.42610550867566</v>
      </c>
      <c r="BQ39" s="3">
        <f t="shared" si="27"/>
        <v>1.8842062073747074E-2</v>
      </c>
      <c r="BR39" s="3">
        <f t="shared" si="28"/>
        <v>-1.8842062073747074E-2</v>
      </c>
      <c r="BS39" s="3">
        <f t="shared" si="29"/>
        <v>-3.7684124147494148E-2</v>
      </c>
      <c r="BT39" s="3">
        <f t="shared" si="30"/>
        <v>0</v>
      </c>
      <c r="BU39" s="3">
        <f t="shared" si="31"/>
        <v>0</v>
      </c>
      <c r="BV39" s="3">
        <f t="shared" si="32"/>
        <v>0</v>
      </c>
      <c r="BW39" s="3">
        <v>1.6650522549656779</v>
      </c>
      <c r="BX39" s="3">
        <f t="shared" si="33"/>
        <v>2.8410870599462565E-4</v>
      </c>
      <c r="BY39" s="3">
        <f t="shared" si="34"/>
        <v>-2.8410870599462565E-4</v>
      </c>
      <c r="BZ39" s="3">
        <f t="shared" si="35"/>
        <v>-5.6821741198925129E-4</v>
      </c>
      <c r="CA39" s="3">
        <f t="shared" si="36"/>
        <v>0</v>
      </c>
      <c r="CB39" s="3">
        <f t="shared" si="37"/>
        <v>0</v>
      </c>
      <c r="CC39" s="3">
        <f t="shared" si="38"/>
        <v>0</v>
      </c>
      <c r="CD39" s="3">
        <v>1.0661075560662946E-2</v>
      </c>
      <c r="CE39" s="3">
        <f t="shared" si="39"/>
        <v>1.8191046995779199E-6</v>
      </c>
      <c r="CF39" s="3">
        <f t="shared" si="40"/>
        <v>-1.8191046995779199E-6</v>
      </c>
      <c r="CG39" s="3">
        <f t="shared" si="41"/>
        <v>-3.6382093991558397E-6</v>
      </c>
      <c r="CH39" s="3">
        <f t="shared" si="42"/>
        <v>0</v>
      </c>
      <c r="CI39" s="3">
        <f t="shared" si="43"/>
        <v>0</v>
      </c>
      <c r="CJ39" s="3">
        <f t="shared" si="44"/>
        <v>0</v>
      </c>
      <c r="CK39" s="3">
        <v>102.782</v>
      </c>
      <c r="CL39" s="3">
        <f t="shared" si="45"/>
        <v>1.7537744495677431E-2</v>
      </c>
      <c r="CM39" s="3">
        <f t="shared" si="46"/>
        <v>-1.7537744495677431E-2</v>
      </c>
      <c r="CN39" s="3">
        <f t="shared" si="47"/>
        <v>-3.5075488991354861E-2</v>
      </c>
      <c r="CO39" s="3">
        <f t="shared" si="48"/>
        <v>0</v>
      </c>
      <c r="CP39" s="3">
        <f t="shared" si="49"/>
        <v>0</v>
      </c>
      <c r="CQ39" s="3">
        <f t="shared" si="50"/>
        <v>0</v>
      </c>
    </row>
    <row r="40" spans="1:95" x14ac:dyDescent="0.25">
      <c r="A40" s="1" t="s">
        <v>423</v>
      </c>
      <c r="B40" s="1" t="s">
        <v>476</v>
      </c>
      <c r="C40" s="2">
        <v>43403</v>
      </c>
      <c r="D40" s="2">
        <v>43405</v>
      </c>
      <c r="E40" s="2" t="s">
        <v>589</v>
      </c>
      <c r="F40" s="1" t="s">
        <v>499</v>
      </c>
      <c r="G40" s="1" t="s">
        <v>500</v>
      </c>
      <c r="H40" s="1"/>
      <c r="I40" s="1"/>
      <c r="J40" s="1">
        <v>0</v>
      </c>
      <c r="K40" s="6">
        <v>0</v>
      </c>
      <c r="L40" s="1" t="s">
        <v>100</v>
      </c>
      <c r="M40" s="1" t="s">
        <v>101</v>
      </c>
      <c r="N40" s="1" t="str">
        <f t="shared" si="0"/>
        <v>IDBI 5.00 of '19</v>
      </c>
      <c r="O40" s="3">
        <v>5</v>
      </c>
      <c r="P40" s="2">
        <v>43733</v>
      </c>
      <c r="Q40" s="8">
        <v>0.90410958904109584</v>
      </c>
      <c r="R40" s="3">
        <v>4.59958932238193</v>
      </c>
      <c r="S40" s="9">
        <v>-1</v>
      </c>
      <c r="T40" s="9">
        <v>1</v>
      </c>
      <c r="U40" s="6">
        <v>2014255</v>
      </c>
      <c r="V40" s="6">
        <v>1225369</v>
      </c>
      <c r="W40" s="6">
        <v>2005270</v>
      </c>
      <c r="X40" s="6">
        <v>1218899</v>
      </c>
      <c r="Y40" s="6">
        <f t="shared" si="1"/>
        <v>-301.05599999999998</v>
      </c>
      <c r="Z40" s="6">
        <f t="shared" si="2"/>
        <v>-300</v>
      </c>
      <c r="AA40" s="6">
        <v>300</v>
      </c>
      <c r="AB40" s="6">
        <v>300</v>
      </c>
      <c r="AC40" s="6">
        <v>301.05599999999998</v>
      </c>
      <c r="AD40" s="12">
        <f t="shared" si="3"/>
        <v>1.4946270457315483E-2</v>
      </c>
      <c r="AE40" s="12">
        <f t="shared" si="4"/>
        <v>0</v>
      </c>
      <c r="AF40" s="12">
        <f t="shared" si="5"/>
        <v>-1.4946270457315483E-2</v>
      </c>
      <c r="AG40" s="12">
        <f t="shared" si="6"/>
        <v>0</v>
      </c>
      <c r="AH40" s="12">
        <f t="shared" si="7"/>
        <v>0</v>
      </c>
      <c r="AI40" s="12">
        <f t="shared" si="8"/>
        <v>0</v>
      </c>
      <c r="AJ40" s="1" t="s">
        <v>5</v>
      </c>
      <c r="AK40" s="1" t="s">
        <v>487</v>
      </c>
      <c r="AL40" s="1" t="s">
        <v>430</v>
      </c>
      <c r="AM40" s="1" t="s">
        <v>430</v>
      </c>
      <c r="AN40" s="1" t="s">
        <v>444</v>
      </c>
      <c r="AO40" s="1" t="s">
        <v>468</v>
      </c>
      <c r="AP40" s="1" t="s">
        <v>102</v>
      </c>
      <c r="AQ40" s="1" t="s">
        <v>511</v>
      </c>
      <c r="AR40" s="1" t="s">
        <v>512</v>
      </c>
      <c r="AS40" s="1" t="s">
        <v>512</v>
      </c>
      <c r="AT40" s="1" t="s">
        <v>14</v>
      </c>
      <c r="AU40" s="3">
        <v>0.86610756646370912</v>
      </c>
      <c r="AV40" s="3">
        <f t="shared" si="9"/>
        <v>1.2945077933493941E-4</v>
      </c>
      <c r="AW40" s="3">
        <f t="shared" si="10"/>
        <v>-1.2945077933493941E-4</v>
      </c>
      <c r="AX40" s="3">
        <f t="shared" si="11"/>
        <v>-2.5890155866987883E-4</v>
      </c>
      <c r="AY40" s="3">
        <f t="shared" si="12"/>
        <v>0</v>
      </c>
      <c r="AZ40" s="3">
        <f t="shared" si="13"/>
        <v>0</v>
      </c>
      <c r="BA40" s="3">
        <f t="shared" si="14"/>
        <v>0</v>
      </c>
      <c r="BB40" s="3">
        <v>0.86522882440401605</v>
      </c>
      <c r="BC40" s="3">
        <f t="shared" si="15"/>
        <v>1.2931944017007552E-4</v>
      </c>
      <c r="BD40" s="3">
        <f t="shared" si="16"/>
        <v>-1.2931944017007552E-4</v>
      </c>
      <c r="BE40" s="3">
        <f t="shared" si="17"/>
        <v>-2.5863888034015104E-4</v>
      </c>
      <c r="BF40" s="3">
        <f t="shared" si="18"/>
        <v>0</v>
      </c>
      <c r="BG40" s="3">
        <f t="shared" si="19"/>
        <v>0</v>
      </c>
      <c r="BH40" s="3">
        <f t="shared" si="20"/>
        <v>0</v>
      </c>
      <c r="BI40" s="9">
        <v>201.99461584750355</v>
      </c>
      <c r="BJ40" s="3">
        <f t="shared" si="21"/>
        <v>3.0190661593783325E-2</v>
      </c>
      <c r="BK40" s="3">
        <f t="shared" si="22"/>
        <v>-3.0190661593783325E-2</v>
      </c>
      <c r="BL40" s="3">
        <f t="shared" si="23"/>
        <v>-6.038132318756665E-2</v>
      </c>
      <c r="BM40" s="3">
        <f t="shared" si="24"/>
        <v>0</v>
      </c>
      <c r="BN40" s="3">
        <f t="shared" si="25"/>
        <v>0</v>
      </c>
      <c r="BO40" s="3">
        <f t="shared" si="26"/>
        <v>0</v>
      </c>
      <c r="BP40" s="9">
        <v>174.77156400567634</v>
      </c>
      <c r="BQ40" s="3">
        <f t="shared" si="27"/>
        <v>2.6121830638768623E-2</v>
      </c>
      <c r="BR40" s="3">
        <f t="shared" si="28"/>
        <v>-2.6121830638768623E-2</v>
      </c>
      <c r="BS40" s="3">
        <f t="shared" si="29"/>
        <v>-5.2243661277537247E-2</v>
      </c>
      <c r="BT40" s="3">
        <f t="shared" si="30"/>
        <v>0</v>
      </c>
      <c r="BU40" s="3">
        <f t="shared" si="31"/>
        <v>0</v>
      </c>
      <c r="BV40" s="3">
        <f t="shared" si="32"/>
        <v>0</v>
      </c>
      <c r="BW40" s="3">
        <v>4.5545374264650542</v>
      </c>
      <c r="BX40" s="3">
        <f t="shared" si="33"/>
        <v>6.8073348183912328E-4</v>
      </c>
      <c r="BY40" s="3">
        <f t="shared" si="34"/>
        <v>-6.8073348183912328E-4</v>
      </c>
      <c r="BZ40" s="3">
        <f t="shared" si="35"/>
        <v>-1.3614669636782466E-3</v>
      </c>
      <c r="CA40" s="3">
        <f t="shared" si="36"/>
        <v>0</v>
      </c>
      <c r="CB40" s="3">
        <f t="shared" si="37"/>
        <v>0</v>
      </c>
      <c r="CC40" s="3">
        <f t="shared" si="38"/>
        <v>0</v>
      </c>
      <c r="CD40" s="3">
        <v>1.17936108154712E-2</v>
      </c>
      <c r="CE40" s="3">
        <f t="shared" si="39"/>
        <v>1.7627049691635358E-6</v>
      </c>
      <c r="CF40" s="3">
        <f t="shared" si="40"/>
        <v>-1.7627049691635358E-6</v>
      </c>
      <c r="CG40" s="3">
        <f t="shared" si="41"/>
        <v>-3.5254099383270716E-6</v>
      </c>
      <c r="CH40" s="3">
        <f t="shared" si="42"/>
        <v>0</v>
      </c>
      <c r="CI40" s="3">
        <f t="shared" si="43"/>
        <v>0</v>
      </c>
      <c r="CJ40" s="3">
        <f t="shared" si="44"/>
        <v>0</v>
      </c>
      <c r="CK40" s="3">
        <v>100.352</v>
      </c>
      <c r="CL40" s="3">
        <f t="shared" si="45"/>
        <v>1.4998881329325234E-2</v>
      </c>
      <c r="CM40" s="3">
        <f t="shared" si="46"/>
        <v>-1.4998881329325234E-2</v>
      </c>
      <c r="CN40" s="3">
        <f t="shared" si="47"/>
        <v>-2.9997762658650468E-2</v>
      </c>
      <c r="CO40" s="3">
        <f t="shared" si="48"/>
        <v>0</v>
      </c>
      <c r="CP40" s="3">
        <f t="shared" si="49"/>
        <v>0</v>
      </c>
      <c r="CQ40" s="3">
        <f t="shared" si="50"/>
        <v>0</v>
      </c>
    </row>
    <row r="41" spans="1:95" x14ac:dyDescent="0.25">
      <c r="A41" s="1" t="s">
        <v>423</v>
      </c>
      <c r="B41" s="1" t="s">
        <v>589</v>
      </c>
      <c r="C41" s="2">
        <v>43403</v>
      </c>
      <c r="D41" s="2">
        <v>43405</v>
      </c>
      <c r="E41" s="2" t="s">
        <v>589</v>
      </c>
      <c r="F41" s="1" t="s">
        <v>499</v>
      </c>
      <c r="G41" s="1" t="s">
        <v>501</v>
      </c>
      <c r="H41" s="1"/>
      <c r="I41" s="1"/>
      <c r="J41" s="1">
        <v>0</v>
      </c>
      <c r="K41" s="6">
        <v>0</v>
      </c>
      <c r="L41" s="1" t="s">
        <v>103</v>
      </c>
      <c r="M41" s="1" t="s">
        <v>47</v>
      </c>
      <c r="N41" s="1" t="str">
        <f t="shared" si="0"/>
        <v>IGT 5.63 of '20</v>
      </c>
      <c r="O41" s="3">
        <v>5.625</v>
      </c>
      <c r="P41" s="2">
        <v>43876</v>
      </c>
      <c r="Q41" s="8">
        <v>1.295890410958904</v>
      </c>
      <c r="R41" s="3">
        <v>3.7097878165639973</v>
      </c>
      <c r="S41" s="9">
        <v>-1</v>
      </c>
      <c r="T41" s="9">
        <v>1</v>
      </c>
      <c r="U41" s="6">
        <v>2014255</v>
      </c>
      <c r="V41" s="6">
        <v>1225369</v>
      </c>
      <c r="W41" s="6">
        <v>2005270</v>
      </c>
      <c r="X41" s="6">
        <v>1218899</v>
      </c>
      <c r="Y41" s="6">
        <f t="shared" si="1"/>
        <v>-617.1</v>
      </c>
      <c r="Z41" s="6">
        <f t="shared" si="2"/>
        <v>-600</v>
      </c>
      <c r="AA41" s="6">
        <v>600</v>
      </c>
      <c r="AB41" s="6">
        <v>600</v>
      </c>
      <c r="AC41" s="6">
        <v>617.1</v>
      </c>
      <c r="AD41" s="12">
        <f t="shared" si="3"/>
        <v>3.0636637367165528E-2</v>
      </c>
      <c r="AE41" s="12">
        <f t="shared" si="4"/>
        <v>0</v>
      </c>
      <c r="AF41" s="12">
        <f t="shared" si="5"/>
        <v>-3.0636637367165528E-2</v>
      </c>
      <c r="AG41" s="12">
        <f t="shared" si="6"/>
        <v>5.0360340436227786E-2</v>
      </c>
      <c r="AH41" s="12">
        <f t="shared" si="7"/>
        <v>0</v>
      </c>
      <c r="AI41" s="12">
        <f t="shared" si="8"/>
        <v>-5.0360340436227786E-2</v>
      </c>
      <c r="AJ41" s="1" t="s">
        <v>5</v>
      </c>
      <c r="AK41" s="1" t="s">
        <v>460</v>
      </c>
      <c r="AL41" s="1" t="s">
        <v>430</v>
      </c>
      <c r="AM41" s="1" t="s">
        <v>430</v>
      </c>
      <c r="AN41" s="1" t="s">
        <v>453</v>
      </c>
      <c r="AO41" s="1" t="s">
        <v>482</v>
      </c>
      <c r="AP41" s="1" t="s">
        <v>24</v>
      </c>
      <c r="AQ41" s="1" t="s">
        <v>513</v>
      </c>
      <c r="AR41" s="1" t="s">
        <v>529</v>
      </c>
      <c r="AS41" s="1" t="s">
        <v>530</v>
      </c>
      <c r="AT41" s="1" t="s">
        <v>10</v>
      </c>
      <c r="AU41" s="3">
        <v>0</v>
      </c>
      <c r="AV41" s="3">
        <f t="shared" si="9"/>
        <v>0</v>
      </c>
      <c r="AW41" s="3">
        <f t="shared" si="10"/>
        <v>0</v>
      </c>
      <c r="AX41" s="3">
        <f t="shared" si="11"/>
        <v>0</v>
      </c>
      <c r="AY41" s="3">
        <f t="shared" si="12"/>
        <v>0</v>
      </c>
      <c r="AZ41" s="3">
        <f t="shared" si="13"/>
        <v>0</v>
      </c>
      <c r="BA41" s="3">
        <f t="shared" si="14"/>
        <v>0</v>
      </c>
      <c r="BB41" s="3">
        <v>0</v>
      </c>
      <c r="BC41" s="3">
        <f t="shared" si="15"/>
        <v>0</v>
      </c>
      <c r="BD41" s="3">
        <f t="shared" si="16"/>
        <v>0</v>
      </c>
      <c r="BE41" s="3">
        <f t="shared" si="17"/>
        <v>0</v>
      </c>
      <c r="BF41" s="3">
        <f t="shared" si="18"/>
        <v>0</v>
      </c>
      <c r="BG41" s="3">
        <f t="shared" si="19"/>
        <v>0</v>
      </c>
      <c r="BH41" s="3">
        <f t="shared" si="20"/>
        <v>0</v>
      </c>
      <c r="BI41" s="9">
        <v>0</v>
      </c>
      <c r="BJ41" s="3">
        <f t="shared" si="21"/>
        <v>0</v>
      </c>
      <c r="BK41" s="3">
        <f t="shared" si="22"/>
        <v>0</v>
      </c>
      <c r="BL41" s="3">
        <f t="shared" si="23"/>
        <v>0</v>
      </c>
      <c r="BM41" s="3">
        <f t="shared" si="24"/>
        <v>0</v>
      </c>
      <c r="BN41" s="3">
        <f t="shared" si="25"/>
        <v>0</v>
      </c>
      <c r="BO41" s="3">
        <f t="shared" si="26"/>
        <v>0</v>
      </c>
      <c r="BP41" s="9">
        <v>0</v>
      </c>
      <c r="BQ41" s="3">
        <f t="shared" si="27"/>
        <v>0</v>
      </c>
      <c r="BR41" s="3">
        <f t="shared" si="28"/>
        <v>0</v>
      </c>
      <c r="BS41" s="3">
        <f t="shared" si="29"/>
        <v>0</v>
      </c>
      <c r="BT41" s="3">
        <f t="shared" si="30"/>
        <v>0</v>
      </c>
      <c r="BU41" s="3">
        <f t="shared" si="31"/>
        <v>0</v>
      </c>
      <c r="BV41" s="3">
        <f t="shared" si="32"/>
        <v>0</v>
      </c>
      <c r="BW41" s="3">
        <v>0</v>
      </c>
      <c r="BX41" s="3">
        <f t="shared" si="33"/>
        <v>0</v>
      </c>
      <c r="BY41" s="3">
        <f t="shared" si="34"/>
        <v>0</v>
      </c>
      <c r="BZ41" s="3">
        <f t="shared" si="35"/>
        <v>0</v>
      </c>
      <c r="CA41" s="3">
        <f t="shared" si="36"/>
        <v>0</v>
      </c>
      <c r="CB41" s="3">
        <f t="shared" si="37"/>
        <v>0</v>
      </c>
      <c r="CC41" s="3">
        <f t="shared" si="38"/>
        <v>0</v>
      </c>
      <c r="CD41" s="3">
        <v>0</v>
      </c>
      <c r="CE41" s="3">
        <f t="shared" si="39"/>
        <v>0</v>
      </c>
      <c r="CF41" s="3">
        <f t="shared" si="40"/>
        <v>0</v>
      </c>
      <c r="CG41" s="3">
        <f t="shared" si="41"/>
        <v>0</v>
      </c>
      <c r="CH41" s="3">
        <f t="shared" si="42"/>
        <v>0</v>
      </c>
      <c r="CI41" s="3">
        <f t="shared" si="43"/>
        <v>0</v>
      </c>
      <c r="CJ41" s="3">
        <f t="shared" si="44"/>
        <v>0</v>
      </c>
      <c r="CK41" s="3">
        <v>102.85</v>
      </c>
      <c r="CL41" s="3">
        <f t="shared" si="45"/>
        <v>3.1509781532129744E-2</v>
      </c>
      <c r="CM41" s="3">
        <f t="shared" si="46"/>
        <v>-3.1509781532129744E-2</v>
      </c>
      <c r="CN41" s="3">
        <f t="shared" si="47"/>
        <v>-6.3019563064259487E-2</v>
      </c>
      <c r="CO41" s="3">
        <f t="shared" si="48"/>
        <v>5.1795610138660277E-2</v>
      </c>
      <c r="CP41" s="3">
        <f t="shared" si="49"/>
        <v>-5.1795610138660277E-2</v>
      </c>
      <c r="CQ41" s="3">
        <f t="shared" si="50"/>
        <v>-0.10359122027732055</v>
      </c>
    </row>
    <row r="42" spans="1:95" x14ac:dyDescent="0.25">
      <c r="A42" s="1" t="s">
        <v>423</v>
      </c>
      <c r="B42" s="1" t="s">
        <v>589</v>
      </c>
      <c r="C42" s="2">
        <v>43403</v>
      </c>
      <c r="D42" s="2">
        <v>43405</v>
      </c>
      <c r="E42" s="2" t="s">
        <v>589</v>
      </c>
      <c r="F42" s="1" t="s">
        <v>499</v>
      </c>
      <c r="G42" s="1" t="s">
        <v>501</v>
      </c>
      <c r="H42" s="1"/>
      <c r="I42" s="1"/>
      <c r="J42" s="1">
        <v>0</v>
      </c>
      <c r="K42" s="6">
        <v>0</v>
      </c>
      <c r="L42" s="1" t="s">
        <v>104</v>
      </c>
      <c r="M42" s="1" t="s">
        <v>49</v>
      </c>
      <c r="N42" s="1" t="str">
        <f t="shared" si="0"/>
        <v>INTEL 7.25 of '20</v>
      </c>
      <c r="O42" s="3">
        <v>7.25</v>
      </c>
      <c r="P42" s="2">
        <v>44119</v>
      </c>
      <c r="Q42" s="8">
        <v>1.9616438356164383</v>
      </c>
      <c r="R42" s="3">
        <v>8.0821355236139638</v>
      </c>
      <c r="S42" s="9">
        <v>-1</v>
      </c>
      <c r="T42" s="9">
        <v>1</v>
      </c>
      <c r="U42" s="6">
        <v>2014255</v>
      </c>
      <c r="V42" s="6">
        <v>1225369</v>
      </c>
      <c r="W42" s="6">
        <v>2005270</v>
      </c>
      <c r="X42" s="6">
        <v>1218899</v>
      </c>
      <c r="Y42" s="6">
        <f t="shared" si="1"/>
        <v>-2200.66</v>
      </c>
      <c r="Z42" s="6">
        <f t="shared" si="2"/>
        <v>-2200</v>
      </c>
      <c r="AA42" s="6">
        <v>2200</v>
      </c>
      <c r="AB42" s="6">
        <v>2200</v>
      </c>
      <c r="AC42" s="6">
        <v>2200.66</v>
      </c>
      <c r="AD42" s="12">
        <f t="shared" si="3"/>
        <v>0.10925429004768512</v>
      </c>
      <c r="AE42" s="12">
        <f t="shared" si="4"/>
        <v>0</v>
      </c>
      <c r="AF42" s="12">
        <f t="shared" si="5"/>
        <v>-0.10925429004768512</v>
      </c>
      <c r="AG42" s="12">
        <f t="shared" si="6"/>
        <v>0.17959161689254419</v>
      </c>
      <c r="AH42" s="12">
        <f t="shared" si="7"/>
        <v>0</v>
      </c>
      <c r="AI42" s="12">
        <f t="shared" si="8"/>
        <v>-0.17959161689254419</v>
      </c>
      <c r="AJ42" s="1" t="s">
        <v>5</v>
      </c>
      <c r="AK42" s="1" t="s">
        <v>460</v>
      </c>
      <c r="AL42" s="1" t="s">
        <v>432</v>
      </c>
      <c r="AM42" s="1" t="s">
        <v>432</v>
      </c>
      <c r="AN42" s="1" t="s">
        <v>453</v>
      </c>
      <c r="AO42" s="1" t="s">
        <v>482</v>
      </c>
      <c r="AP42" s="1" t="s">
        <v>24</v>
      </c>
      <c r="AQ42" s="1" t="s">
        <v>513</v>
      </c>
      <c r="AR42" s="1" t="s">
        <v>531</v>
      </c>
      <c r="AS42" s="1" t="s">
        <v>532</v>
      </c>
      <c r="AT42" s="1" t="s">
        <v>14</v>
      </c>
      <c r="AU42" s="3">
        <v>0</v>
      </c>
      <c r="AV42" s="3">
        <f t="shared" si="9"/>
        <v>0</v>
      </c>
      <c r="AW42" s="3">
        <f t="shared" si="10"/>
        <v>0</v>
      </c>
      <c r="AX42" s="3">
        <f t="shared" si="11"/>
        <v>0</v>
      </c>
      <c r="AY42" s="3">
        <f t="shared" si="12"/>
        <v>0</v>
      </c>
      <c r="AZ42" s="3">
        <f t="shared" si="13"/>
        <v>0</v>
      </c>
      <c r="BA42" s="3">
        <f t="shared" si="14"/>
        <v>0</v>
      </c>
      <c r="BB42" s="3">
        <v>0</v>
      </c>
      <c r="BC42" s="3">
        <f t="shared" si="15"/>
        <v>0</v>
      </c>
      <c r="BD42" s="3">
        <f t="shared" si="16"/>
        <v>0</v>
      </c>
      <c r="BE42" s="3">
        <f t="shared" si="17"/>
        <v>0</v>
      </c>
      <c r="BF42" s="3">
        <f t="shared" si="18"/>
        <v>0</v>
      </c>
      <c r="BG42" s="3">
        <f t="shared" si="19"/>
        <v>0</v>
      </c>
      <c r="BH42" s="3">
        <f t="shared" si="20"/>
        <v>0</v>
      </c>
      <c r="BI42" s="9">
        <v>0</v>
      </c>
      <c r="BJ42" s="3">
        <f t="shared" si="21"/>
        <v>0</v>
      </c>
      <c r="BK42" s="3">
        <f t="shared" si="22"/>
        <v>0</v>
      </c>
      <c r="BL42" s="3">
        <f t="shared" si="23"/>
        <v>0</v>
      </c>
      <c r="BM42" s="3">
        <f t="shared" si="24"/>
        <v>0</v>
      </c>
      <c r="BN42" s="3">
        <f t="shared" si="25"/>
        <v>0</v>
      </c>
      <c r="BO42" s="3">
        <f t="shared" si="26"/>
        <v>0</v>
      </c>
      <c r="BP42" s="9">
        <v>0</v>
      </c>
      <c r="BQ42" s="3">
        <f t="shared" si="27"/>
        <v>0</v>
      </c>
      <c r="BR42" s="3">
        <f t="shared" si="28"/>
        <v>0</v>
      </c>
      <c r="BS42" s="3">
        <f t="shared" si="29"/>
        <v>0</v>
      </c>
      <c r="BT42" s="3">
        <f t="shared" si="30"/>
        <v>0</v>
      </c>
      <c r="BU42" s="3">
        <f t="shared" si="31"/>
        <v>0</v>
      </c>
      <c r="BV42" s="3">
        <f t="shared" si="32"/>
        <v>0</v>
      </c>
      <c r="BW42" s="3">
        <v>0</v>
      </c>
      <c r="BX42" s="3">
        <f t="shared" si="33"/>
        <v>0</v>
      </c>
      <c r="BY42" s="3">
        <f t="shared" si="34"/>
        <v>0</v>
      </c>
      <c r="BZ42" s="3">
        <f t="shared" si="35"/>
        <v>0</v>
      </c>
      <c r="CA42" s="3">
        <f t="shared" si="36"/>
        <v>0</v>
      </c>
      <c r="CB42" s="3">
        <f t="shared" si="37"/>
        <v>0</v>
      </c>
      <c r="CC42" s="3">
        <f t="shared" si="38"/>
        <v>0</v>
      </c>
      <c r="CD42" s="3">
        <v>0</v>
      </c>
      <c r="CE42" s="3">
        <f t="shared" si="39"/>
        <v>0</v>
      </c>
      <c r="CF42" s="3">
        <f t="shared" si="40"/>
        <v>0</v>
      </c>
      <c r="CG42" s="3">
        <f t="shared" si="41"/>
        <v>0</v>
      </c>
      <c r="CH42" s="3">
        <f t="shared" si="42"/>
        <v>0</v>
      </c>
      <c r="CI42" s="3">
        <f t="shared" si="43"/>
        <v>0</v>
      </c>
      <c r="CJ42" s="3">
        <f t="shared" si="44"/>
        <v>0</v>
      </c>
      <c r="CK42" s="3">
        <v>100.03</v>
      </c>
      <c r="CL42" s="3">
        <f t="shared" si="45"/>
        <v>0.10928706633469944</v>
      </c>
      <c r="CM42" s="3">
        <f t="shared" si="46"/>
        <v>-0.10928706633469944</v>
      </c>
      <c r="CN42" s="3">
        <f t="shared" si="47"/>
        <v>-0.21857413266939887</v>
      </c>
      <c r="CO42" s="3">
        <f t="shared" si="48"/>
        <v>0.17964549437761196</v>
      </c>
      <c r="CP42" s="3">
        <f t="shared" si="49"/>
        <v>-0.17964549437761196</v>
      </c>
      <c r="CQ42" s="3">
        <f t="shared" si="50"/>
        <v>-0.35929098875522392</v>
      </c>
    </row>
    <row r="43" spans="1:95" x14ac:dyDescent="0.25">
      <c r="A43" s="1" t="s">
        <v>423</v>
      </c>
      <c r="B43" s="1" t="s">
        <v>476</v>
      </c>
      <c r="C43" s="2">
        <v>43403</v>
      </c>
      <c r="D43" s="2">
        <v>43405</v>
      </c>
      <c r="E43" s="2" t="s">
        <v>589</v>
      </c>
      <c r="F43" s="1" t="s">
        <v>499</v>
      </c>
      <c r="G43" s="1" t="s">
        <v>500</v>
      </c>
      <c r="H43" s="1"/>
      <c r="I43" s="1"/>
      <c r="J43" s="1">
        <v>0</v>
      </c>
      <c r="K43" s="6">
        <v>0</v>
      </c>
      <c r="L43" s="1" t="s">
        <v>105</v>
      </c>
      <c r="M43" s="1" t="s">
        <v>106</v>
      </c>
      <c r="N43" s="1" t="str">
        <f t="shared" si="0"/>
        <v>ISPIM 5.00 of '19</v>
      </c>
      <c r="O43" s="3">
        <v>5</v>
      </c>
      <c r="P43" s="2">
        <v>43731</v>
      </c>
      <c r="Q43" s="8">
        <v>0.89863013698630134</v>
      </c>
      <c r="R43" s="3">
        <v>9.1006160164271055</v>
      </c>
      <c r="S43" s="9">
        <v>-1</v>
      </c>
      <c r="T43" s="9">
        <v>1</v>
      </c>
      <c r="U43" s="6">
        <v>2014255</v>
      </c>
      <c r="V43" s="6">
        <v>1225369</v>
      </c>
      <c r="W43" s="6">
        <v>2005270</v>
      </c>
      <c r="X43" s="6">
        <v>1218899</v>
      </c>
      <c r="Y43" s="6">
        <f t="shared" si="1"/>
        <v>-1223.786317024</v>
      </c>
      <c r="Z43" s="6">
        <f t="shared" si="2"/>
        <v>-1195.1972000000001</v>
      </c>
      <c r="AA43" s="6">
        <v>1051</v>
      </c>
      <c r="AB43" s="6">
        <v>1195.1972000000001</v>
      </c>
      <c r="AC43" s="6">
        <v>1223.786317024</v>
      </c>
      <c r="AD43" s="12">
        <f t="shared" si="3"/>
        <v>6.0756275497590925E-2</v>
      </c>
      <c r="AE43" s="12">
        <f t="shared" si="4"/>
        <v>0</v>
      </c>
      <c r="AF43" s="12">
        <f t="shared" si="5"/>
        <v>-6.0756275497590925E-2</v>
      </c>
      <c r="AG43" s="12">
        <f t="shared" si="6"/>
        <v>0</v>
      </c>
      <c r="AH43" s="12">
        <f t="shared" si="7"/>
        <v>0</v>
      </c>
      <c r="AI43" s="12">
        <f t="shared" si="8"/>
        <v>0</v>
      </c>
      <c r="AJ43" s="1" t="s">
        <v>31</v>
      </c>
      <c r="AK43" s="1" t="s">
        <v>460</v>
      </c>
      <c r="AL43" s="1" t="s">
        <v>430</v>
      </c>
      <c r="AM43" s="1" t="s">
        <v>436</v>
      </c>
      <c r="AN43" s="1" t="s">
        <v>441</v>
      </c>
      <c r="AO43" s="1" t="s">
        <v>469</v>
      </c>
      <c r="AP43" s="1" t="s">
        <v>78</v>
      </c>
      <c r="AQ43" s="1" t="s">
        <v>511</v>
      </c>
      <c r="AR43" s="1" t="s">
        <v>512</v>
      </c>
      <c r="AS43" s="1" t="s">
        <v>512</v>
      </c>
      <c r="AT43" s="1" t="s">
        <v>63</v>
      </c>
      <c r="AU43" s="3">
        <v>0.882647032153142</v>
      </c>
      <c r="AV43" s="3">
        <f t="shared" si="9"/>
        <v>5.3626346252627285E-4</v>
      </c>
      <c r="AW43" s="3">
        <f t="shared" si="10"/>
        <v>-5.3626346252627285E-4</v>
      </c>
      <c r="AX43" s="3">
        <f t="shared" si="11"/>
        <v>-1.0725269250525457E-3</v>
      </c>
      <c r="AY43" s="3">
        <f t="shared" si="12"/>
        <v>0</v>
      </c>
      <c r="AZ43" s="3">
        <f t="shared" si="13"/>
        <v>0</v>
      </c>
      <c r="BA43" s="3">
        <f t="shared" si="14"/>
        <v>0</v>
      </c>
      <c r="BB43" s="3">
        <v>0.88201389448376555</v>
      </c>
      <c r="BC43" s="3">
        <f t="shared" si="15"/>
        <v>5.3587879165958754E-4</v>
      </c>
      <c r="BD43" s="3">
        <f t="shared" si="16"/>
        <v>-5.3587879165958754E-4</v>
      </c>
      <c r="BE43" s="3">
        <f t="shared" si="17"/>
        <v>-1.0717575833191751E-3</v>
      </c>
      <c r="BF43" s="3">
        <f t="shared" si="18"/>
        <v>0</v>
      </c>
      <c r="BG43" s="3">
        <f t="shared" si="19"/>
        <v>0</v>
      </c>
      <c r="BH43" s="3">
        <f t="shared" si="20"/>
        <v>0</v>
      </c>
      <c r="BI43" s="9">
        <v>293.87126934287323</v>
      </c>
      <c r="BJ43" s="3">
        <f t="shared" si="21"/>
        <v>0.17854523801022351</v>
      </c>
      <c r="BK43" s="3">
        <f t="shared" si="22"/>
        <v>-0.17854523801022351</v>
      </c>
      <c r="BL43" s="3">
        <f t="shared" si="23"/>
        <v>-0.35709047602044702</v>
      </c>
      <c r="BM43" s="3">
        <f t="shared" si="24"/>
        <v>0</v>
      </c>
      <c r="BN43" s="3">
        <f t="shared" si="25"/>
        <v>0</v>
      </c>
      <c r="BO43" s="3">
        <f t="shared" si="26"/>
        <v>0</v>
      </c>
      <c r="BP43" s="9">
        <v>259.19854274999523</v>
      </c>
      <c r="BQ43" s="3">
        <f t="shared" si="27"/>
        <v>0.15747938071892809</v>
      </c>
      <c r="BR43" s="3">
        <f t="shared" si="28"/>
        <v>-0.15747938071892809</v>
      </c>
      <c r="BS43" s="3">
        <f t="shared" si="29"/>
        <v>-0.31495876143785617</v>
      </c>
      <c r="BT43" s="3">
        <f t="shared" si="30"/>
        <v>0</v>
      </c>
      <c r="BU43" s="3">
        <f t="shared" si="31"/>
        <v>0</v>
      </c>
      <c r="BV43" s="3">
        <f t="shared" si="32"/>
        <v>0</v>
      </c>
      <c r="BW43" s="3">
        <v>1.7806362305006505</v>
      </c>
      <c r="BX43" s="3">
        <f t="shared" si="33"/>
        <v>1.0818482538128933E-3</v>
      </c>
      <c r="BY43" s="3">
        <f t="shared" si="34"/>
        <v>-1.0818482538128933E-3</v>
      </c>
      <c r="BZ43" s="3">
        <f t="shared" si="35"/>
        <v>-2.1636965076257866E-3</v>
      </c>
      <c r="CA43" s="3">
        <f t="shared" si="36"/>
        <v>0</v>
      </c>
      <c r="CB43" s="3">
        <f t="shared" si="37"/>
        <v>0</v>
      </c>
      <c r="CC43" s="3">
        <f t="shared" si="38"/>
        <v>0</v>
      </c>
      <c r="CD43" s="3">
        <v>1.2154995789968405E-2</v>
      </c>
      <c r="CE43" s="3">
        <f t="shared" si="39"/>
        <v>7.3849227288737819E-6</v>
      </c>
      <c r="CF43" s="3">
        <f t="shared" si="40"/>
        <v>-7.3849227288737819E-6</v>
      </c>
      <c r="CG43" s="3">
        <f t="shared" si="41"/>
        <v>-1.4769845457747564E-5</v>
      </c>
      <c r="CH43" s="3">
        <f t="shared" si="42"/>
        <v>0</v>
      </c>
      <c r="CI43" s="3">
        <f t="shared" si="43"/>
        <v>0</v>
      </c>
      <c r="CJ43" s="3">
        <f t="shared" si="44"/>
        <v>0</v>
      </c>
      <c r="CK43" s="3">
        <v>102.392</v>
      </c>
      <c r="CL43" s="3">
        <f t="shared" si="45"/>
        <v>6.2209565607493293E-2</v>
      </c>
      <c r="CM43" s="3">
        <f t="shared" si="46"/>
        <v>-6.2209565607493293E-2</v>
      </c>
      <c r="CN43" s="3">
        <f t="shared" si="47"/>
        <v>-0.12441913121498659</v>
      </c>
      <c r="CO43" s="3">
        <f t="shared" si="48"/>
        <v>0</v>
      </c>
      <c r="CP43" s="3">
        <f t="shared" si="49"/>
        <v>0</v>
      </c>
      <c r="CQ43" s="3">
        <f t="shared" si="50"/>
        <v>0</v>
      </c>
    </row>
    <row r="44" spans="1:95" x14ac:dyDescent="0.25">
      <c r="A44" s="1" t="s">
        <v>423</v>
      </c>
      <c r="B44" s="1" t="s">
        <v>476</v>
      </c>
      <c r="C44" s="2">
        <v>43403</v>
      </c>
      <c r="D44" s="2">
        <v>43405</v>
      </c>
      <c r="E44" s="2" t="s">
        <v>589</v>
      </c>
      <c r="F44" s="1" t="s">
        <v>499</v>
      </c>
      <c r="G44" s="1" t="s">
        <v>498</v>
      </c>
      <c r="H44" s="1"/>
      <c r="I44" s="1"/>
      <c r="J44" s="1">
        <v>0</v>
      </c>
      <c r="K44" s="6">
        <v>0</v>
      </c>
      <c r="L44" s="1" t="s">
        <v>107</v>
      </c>
      <c r="M44" s="1" t="s">
        <v>108</v>
      </c>
      <c r="N44" s="1" t="str">
        <f t="shared" si="0"/>
        <v>MABEMX 7.88 of '19</v>
      </c>
      <c r="O44" s="3">
        <v>7.875</v>
      </c>
      <c r="P44" s="2">
        <v>43766</v>
      </c>
      <c r="Q44" s="8">
        <v>0.9945205479452055</v>
      </c>
      <c r="R44" s="3">
        <v>9.0047912388774805</v>
      </c>
      <c r="S44" s="9">
        <v>-1</v>
      </c>
      <c r="T44" s="9">
        <v>1</v>
      </c>
      <c r="U44" s="6">
        <v>2014255</v>
      </c>
      <c r="V44" s="6">
        <v>1225369</v>
      </c>
      <c r="W44" s="6">
        <v>2005270</v>
      </c>
      <c r="X44" s="6">
        <v>1218899</v>
      </c>
      <c r="Y44" s="6">
        <f t="shared" si="1"/>
        <v>-498.79699999999997</v>
      </c>
      <c r="Z44" s="6">
        <f t="shared" si="2"/>
        <v>-481</v>
      </c>
      <c r="AA44" s="6">
        <v>481</v>
      </c>
      <c r="AB44" s="6">
        <v>481</v>
      </c>
      <c r="AC44" s="6">
        <v>498.79699999999997</v>
      </c>
      <c r="AD44" s="12">
        <f t="shared" si="3"/>
        <v>2.4763349228374761E-2</v>
      </c>
      <c r="AE44" s="12">
        <f t="shared" si="4"/>
        <v>0</v>
      </c>
      <c r="AF44" s="12">
        <f t="shared" si="5"/>
        <v>-2.4763349228374761E-2</v>
      </c>
      <c r="AG44" s="12">
        <f t="shared" si="6"/>
        <v>0</v>
      </c>
      <c r="AH44" s="12">
        <f t="shared" si="7"/>
        <v>0</v>
      </c>
      <c r="AI44" s="12">
        <f t="shared" si="8"/>
        <v>0</v>
      </c>
      <c r="AJ44" s="1" t="s">
        <v>5</v>
      </c>
      <c r="AK44" s="1" t="s">
        <v>487</v>
      </c>
      <c r="AL44" s="1" t="s">
        <v>430</v>
      </c>
      <c r="AM44" s="1" t="s">
        <v>436</v>
      </c>
      <c r="AN44" s="1" t="s">
        <v>448</v>
      </c>
      <c r="AO44" s="1" t="s">
        <v>474</v>
      </c>
      <c r="AP44" s="1" t="s">
        <v>109</v>
      </c>
      <c r="AQ44" s="1" t="s">
        <v>513</v>
      </c>
      <c r="AR44" s="1" t="s">
        <v>540</v>
      </c>
      <c r="AS44" s="1" t="s">
        <v>541</v>
      </c>
      <c r="AT44" s="1" t="s">
        <v>14</v>
      </c>
      <c r="AU44" s="3">
        <v>0.95086951950395249</v>
      </c>
      <c r="AV44" s="3">
        <f t="shared" si="9"/>
        <v>2.354671398209328E-4</v>
      </c>
      <c r="AW44" s="3">
        <f t="shared" si="10"/>
        <v>-2.354671398209328E-4</v>
      </c>
      <c r="AX44" s="3">
        <f t="shared" si="11"/>
        <v>-4.709342796418656E-4</v>
      </c>
      <c r="AY44" s="3">
        <f t="shared" si="12"/>
        <v>0</v>
      </c>
      <c r="AZ44" s="3">
        <f t="shared" si="13"/>
        <v>0</v>
      </c>
      <c r="BA44" s="3">
        <f t="shared" si="14"/>
        <v>0</v>
      </c>
      <c r="BB44" s="3">
        <v>0.9497942151800558</v>
      </c>
      <c r="BC44" s="3">
        <f t="shared" si="15"/>
        <v>2.3520085845593847E-4</v>
      </c>
      <c r="BD44" s="3">
        <f t="shared" si="16"/>
        <v>-2.3520085845593847E-4</v>
      </c>
      <c r="BE44" s="3">
        <f t="shared" si="17"/>
        <v>-4.7040171691187693E-4</v>
      </c>
      <c r="BF44" s="3">
        <f t="shared" si="18"/>
        <v>0</v>
      </c>
      <c r="BG44" s="3">
        <f t="shared" si="19"/>
        <v>0</v>
      </c>
      <c r="BH44" s="3">
        <f t="shared" si="20"/>
        <v>0</v>
      </c>
      <c r="BI44" s="9">
        <v>143.28769483654938</v>
      </c>
      <c r="BJ44" s="3">
        <f t="shared" si="21"/>
        <v>3.5482832273662633E-2</v>
      </c>
      <c r="BK44" s="3">
        <f t="shared" si="22"/>
        <v>-3.5482832273662633E-2</v>
      </c>
      <c r="BL44" s="3">
        <f t="shared" si="23"/>
        <v>-7.0965664547325266E-2</v>
      </c>
      <c r="BM44" s="3">
        <f t="shared" si="24"/>
        <v>0</v>
      </c>
      <c r="BN44" s="3">
        <f t="shared" si="25"/>
        <v>0</v>
      </c>
      <c r="BO44" s="3">
        <f t="shared" si="26"/>
        <v>0</v>
      </c>
      <c r="BP44" s="9">
        <v>136.09382366223974</v>
      </c>
      <c r="BQ44" s="3">
        <f t="shared" si="27"/>
        <v>3.3701388831728948E-2</v>
      </c>
      <c r="BR44" s="3">
        <f t="shared" si="28"/>
        <v>-3.3701388831728948E-2</v>
      </c>
      <c r="BS44" s="3">
        <f t="shared" si="29"/>
        <v>-6.7402777663457897E-2</v>
      </c>
      <c r="BT44" s="3">
        <f t="shared" si="30"/>
        <v>0</v>
      </c>
      <c r="BU44" s="3">
        <f t="shared" si="31"/>
        <v>0</v>
      </c>
      <c r="BV44" s="3">
        <f t="shared" si="32"/>
        <v>0</v>
      </c>
      <c r="BW44" s="3">
        <v>3.9235940496549064</v>
      </c>
      <c r="BX44" s="3">
        <f t="shared" si="33"/>
        <v>9.716132968197763E-4</v>
      </c>
      <c r="BY44" s="3">
        <f t="shared" si="34"/>
        <v>-9.716132968197763E-4</v>
      </c>
      <c r="BZ44" s="3">
        <f t="shared" si="35"/>
        <v>-1.9432265936395526E-3</v>
      </c>
      <c r="CA44" s="3">
        <f t="shared" si="36"/>
        <v>0</v>
      </c>
      <c r="CB44" s="3">
        <f t="shared" si="37"/>
        <v>0</v>
      </c>
      <c r="CC44" s="3">
        <f t="shared" si="38"/>
        <v>0</v>
      </c>
      <c r="CD44" s="3">
        <v>1.3790016557268145E-2</v>
      </c>
      <c r="CE44" s="3">
        <f t="shared" si="39"/>
        <v>3.4148699587270128E-6</v>
      </c>
      <c r="CF44" s="3">
        <f t="shared" si="40"/>
        <v>-3.4148699587270128E-6</v>
      </c>
      <c r="CG44" s="3">
        <f t="shared" si="41"/>
        <v>-6.8297399174540256E-6</v>
      </c>
      <c r="CH44" s="3">
        <f t="shared" si="42"/>
        <v>0</v>
      </c>
      <c r="CI44" s="3">
        <f t="shared" si="43"/>
        <v>0</v>
      </c>
      <c r="CJ44" s="3">
        <f t="shared" si="44"/>
        <v>0</v>
      </c>
      <c r="CK44" s="3">
        <v>103.7</v>
      </c>
      <c r="CL44" s="3">
        <f t="shared" si="45"/>
        <v>2.5679593149824625E-2</v>
      </c>
      <c r="CM44" s="3">
        <f t="shared" si="46"/>
        <v>-2.5679593149824625E-2</v>
      </c>
      <c r="CN44" s="3">
        <f t="shared" si="47"/>
        <v>-5.1359186299649251E-2</v>
      </c>
      <c r="CO44" s="3">
        <f t="shared" si="48"/>
        <v>0</v>
      </c>
      <c r="CP44" s="3">
        <f t="shared" si="49"/>
        <v>0</v>
      </c>
      <c r="CQ44" s="3">
        <f t="shared" si="50"/>
        <v>0</v>
      </c>
    </row>
    <row r="45" spans="1:95" x14ac:dyDescent="0.25">
      <c r="A45" s="1" t="s">
        <v>423</v>
      </c>
      <c r="B45" s="1" t="s">
        <v>589</v>
      </c>
      <c r="C45" s="2">
        <v>43403</v>
      </c>
      <c r="D45" s="2">
        <v>43405</v>
      </c>
      <c r="E45" s="2" t="s">
        <v>589</v>
      </c>
      <c r="F45" s="1" t="s">
        <v>499</v>
      </c>
      <c r="G45" s="1" t="s">
        <v>500</v>
      </c>
      <c r="H45" s="1"/>
      <c r="I45" s="1"/>
      <c r="J45" s="1">
        <v>0</v>
      </c>
      <c r="K45" s="6">
        <v>0</v>
      </c>
      <c r="L45" s="1" t="s">
        <v>110</v>
      </c>
      <c r="M45" s="1" t="s">
        <v>111</v>
      </c>
      <c r="N45" s="1" t="str">
        <f t="shared" si="0"/>
        <v>MCEXPP 6.70 of '19</v>
      </c>
      <c r="O45" s="3">
        <v>6.7</v>
      </c>
      <c r="P45" s="2">
        <v>43723</v>
      </c>
      <c r="Q45" s="8">
        <v>0.87671232876712324</v>
      </c>
      <c r="R45" s="3">
        <v>9.1197809719370291</v>
      </c>
      <c r="S45" s="9">
        <v>-1</v>
      </c>
      <c r="T45" s="9">
        <v>1</v>
      </c>
      <c r="U45" s="6">
        <v>2014255</v>
      </c>
      <c r="V45" s="6">
        <v>1225369</v>
      </c>
      <c r="W45" s="6">
        <v>2005270</v>
      </c>
      <c r="X45" s="6">
        <v>1218899</v>
      </c>
      <c r="Y45" s="6">
        <f t="shared" si="1"/>
        <v>-461.16449999999998</v>
      </c>
      <c r="Z45" s="6">
        <f t="shared" si="2"/>
        <v>-450</v>
      </c>
      <c r="AA45" s="6">
        <v>450</v>
      </c>
      <c r="AB45" s="6">
        <v>450</v>
      </c>
      <c r="AC45" s="6">
        <v>461.16449999999998</v>
      </c>
      <c r="AD45" s="12">
        <f t="shared" si="3"/>
        <v>2.2895040598136778E-2</v>
      </c>
      <c r="AE45" s="12">
        <f t="shared" si="4"/>
        <v>0</v>
      </c>
      <c r="AF45" s="12">
        <f t="shared" si="5"/>
        <v>-2.2895040598136778E-2</v>
      </c>
      <c r="AG45" s="12">
        <f t="shared" si="6"/>
        <v>3.7634745125753953E-2</v>
      </c>
      <c r="AH45" s="12">
        <f t="shared" si="7"/>
        <v>0</v>
      </c>
      <c r="AI45" s="12">
        <f t="shared" si="8"/>
        <v>-3.7634745125753953E-2</v>
      </c>
      <c r="AJ45" s="1" t="s">
        <v>5</v>
      </c>
      <c r="AK45" s="1" t="s">
        <v>460</v>
      </c>
      <c r="AL45" s="1" t="s">
        <v>430</v>
      </c>
      <c r="AM45" s="1" t="s">
        <v>436</v>
      </c>
      <c r="AN45" s="1" t="s">
        <v>453</v>
      </c>
      <c r="AO45" s="1" t="s">
        <v>482</v>
      </c>
      <c r="AP45" s="1" t="s">
        <v>24</v>
      </c>
      <c r="AQ45" s="1" t="s">
        <v>513</v>
      </c>
      <c r="AR45" s="1" t="s">
        <v>519</v>
      </c>
      <c r="AS45" s="1" t="s">
        <v>535</v>
      </c>
      <c r="AT45" s="1" t="s">
        <v>14</v>
      </c>
      <c r="AU45" s="3">
        <v>0.83891694722228183</v>
      </c>
      <c r="AV45" s="3">
        <f t="shared" si="9"/>
        <v>1.9207037565119111E-4</v>
      </c>
      <c r="AW45" s="3">
        <f t="shared" si="10"/>
        <v>-1.9207037565119111E-4</v>
      </c>
      <c r="AX45" s="3">
        <f t="shared" si="11"/>
        <v>-3.8414075130238222E-4</v>
      </c>
      <c r="AY45" s="3">
        <f t="shared" si="12"/>
        <v>3.1572425490386161E-4</v>
      </c>
      <c r="AZ45" s="3">
        <f t="shared" si="13"/>
        <v>-3.1572425490386161E-4</v>
      </c>
      <c r="BA45" s="3">
        <f t="shared" si="14"/>
        <v>-6.3144850980772322E-4</v>
      </c>
      <c r="BB45" s="3">
        <v>0.83809538620445756</v>
      </c>
      <c r="BC45" s="3">
        <f t="shared" si="15"/>
        <v>1.9188227892262178E-4</v>
      </c>
      <c r="BD45" s="3">
        <f t="shared" si="16"/>
        <v>-1.9188227892262178E-4</v>
      </c>
      <c r="BE45" s="3">
        <f t="shared" si="17"/>
        <v>-3.8376455784524356E-4</v>
      </c>
      <c r="BF45" s="3">
        <f t="shared" si="18"/>
        <v>3.1541506250875088E-4</v>
      </c>
      <c r="BG45" s="3">
        <f t="shared" si="19"/>
        <v>-3.1541506250875088E-4</v>
      </c>
      <c r="BH45" s="3">
        <f t="shared" si="20"/>
        <v>-6.3083012501750175E-4</v>
      </c>
      <c r="BI45" s="9">
        <v>121.03396569447847</v>
      </c>
      <c r="BJ45" s="3">
        <f t="shared" si="21"/>
        <v>2.7710775583285784E-2</v>
      </c>
      <c r="BK45" s="3">
        <f t="shared" si="22"/>
        <v>-2.7710775583285784E-2</v>
      </c>
      <c r="BL45" s="3">
        <f t="shared" si="23"/>
        <v>-5.5421551166571568E-2</v>
      </c>
      <c r="BM45" s="3">
        <f t="shared" si="24"/>
        <v>4.5550824504709451E-2</v>
      </c>
      <c r="BN45" s="3">
        <f t="shared" si="25"/>
        <v>-4.5550824504709451E-2</v>
      </c>
      <c r="BO45" s="3">
        <f t="shared" si="26"/>
        <v>-9.1101649009418903E-2</v>
      </c>
      <c r="BP45" s="9">
        <v>101.438008222571</v>
      </c>
      <c r="BQ45" s="3">
        <f t="shared" si="27"/>
        <v>2.3224273164498953E-2</v>
      </c>
      <c r="BR45" s="3">
        <f t="shared" si="28"/>
        <v>-2.3224273164498953E-2</v>
      </c>
      <c r="BS45" s="3">
        <f t="shared" si="29"/>
        <v>-4.6448546328997906E-2</v>
      </c>
      <c r="BT45" s="3">
        <f t="shared" si="30"/>
        <v>3.8175935855205935E-2</v>
      </c>
      <c r="BU45" s="3">
        <f t="shared" si="31"/>
        <v>-3.8175935855205935E-2</v>
      </c>
      <c r="BV45" s="3">
        <f t="shared" si="32"/>
        <v>-7.635187171041187E-2</v>
      </c>
      <c r="BW45" s="3">
        <v>3.7747050769053208</v>
      </c>
      <c r="BX45" s="3">
        <f t="shared" si="33"/>
        <v>8.6422025981740323E-4</v>
      </c>
      <c r="BY45" s="3">
        <f t="shared" si="34"/>
        <v>-8.6422025981740323E-4</v>
      </c>
      <c r="BZ45" s="3">
        <f t="shared" si="35"/>
        <v>-1.7284405196348065E-3</v>
      </c>
      <c r="CA45" s="3">
        <f t="shared" si="36"/>
        <v>1.4206006349422123E-3</v>
      </c>
      <c r="CB45" s="3">
        <f t="shared" si="37"/>
        <v>-1.4206006349422123E-3</v>
      </c>
      <c r="CC45" s="3">
        <f t="shared" si="38"/>
        <v>-2.8412012698844245E-3</v>
      </c>
      <c r="CD45" s="3">
        <v>1.1231504999856123E-2</v>
      </c>
      <c r="CE45" s="3">
        <f t="shared" si="39"/>
        <v>2.5714576294988213E-6</v>
      </c>
      <c r="CF45" s="3">
        <f t="shared" si="40"/>
        <v>-2.5714576294988213E-6</v>
      </c>
      <c r="CG45" s="3">
        <f t="shared" si="41"/>
        <v>-5.1429152589976426E-6</v>
      </c>
      <c r="CH45" s="3">
        <f t="shared" si="42"/>
        <v>4.2269482804821641E-6</v>
      </c>
      <c r="CI45" s="3">
        <f t="shared" si="43"/>
        <v>-4.2269482804821641E-6</v>
      </c>
      <c r="CJ45" s="3">
        <f t="shared" si="44"/>
        <v>-8.4538965609643282E-6</v>
      </c>
      <c r="CK45" s="3">
        <v>102.48099999999999</v>
      </c>
      <c r="CL45" s="3">
        <f t="shared" si="45"/>
        <v>2.3463066555376551E-2</v>
      </c>
      <c r="CM45" s="3">
        <f t="shared" si="46"/>
        <v>-2.3463066555376551E-2</v>
      </c>
      <c r="CN45" s="3">
        <f t="shared" si="47"/>
        <v>-4.6926133110753103E-2</v>
      </c>
      <c r="CO45" s="3">
        <f t="shared" si="48"/>
        <v>3.8568463152323908E-2</v>
      </c>
      <c r="CP45" s="3">
        <f t="shared" si="49"/>
        <v>-3.8568463152323908E-2</v>
      </c>
      <c r="CQ45" s="3">
        <f t="shared" si="50"/>
        <v>-7.7136926304647815E-2</v>
      </c>
    </row>
    <row r="46" spans="1:95" x14ac:dyDescent="0.25">
      <c r="A46" s="1" t="s">
        <v>423</v>
      </c>
      <c r="B46" s="1" t="s">
        <v>589</v>
      </c>
      <c r="C46" s="2">
        <v>43403</v>
      </c>
      <c r="D46" s="2">
        <v>43405</v>
      </c>
      <c r="E46" s="2" t="s">
        <v>589</v>
      </c>
      <c r="F46" s="1" t="s">
        <v>499</v>
      </c>
      <c r="G46" s="1" t="s">
        <v>508</v>
      </c>
      <c r="H46" s="1"/>
      <c r="I46" s="1"/>
      <c r="J46" s="1">
        <v>0</v>
      </c>
      <c r="K46" s="6">
        <v>0</v>
      </c>
      <c r="L46" s="1" t="s">
        <v>112</v>
      </c>
      <c r="M46" s="1" t="s">
        <v>113</v>
      </c>
      <c r="N46" s="1" t="str">
        <f t="shared" si="0"/>
        <v>NATCIN 5.75 of '26</v>
      </c>
      <c r="O46" s="3">
        <v>5.75</v>
      </c>
      <c r="P46" s="2">
        <v>46249</v>
      </c>
      <c r="Q46" s="8">
        <v>7.7972602739726025</v>
      </c>
      <c r="R46" s="3">
        <v>1.9739904175222451</v>
      </c>
      <c r="S46" s="9">
        <v>-1</v>
      </c>
      <c r="T46" s="9">
        <v>1</v>
      </c>
      <c r="U46" s="6">
        <v>2014255</v>
      </c>
      <c r="V46" s="6">
        <v>1225369</v>
      </c>
      <c r="W46" s="6">
        <v>2005270</v>
      </c>
      <c r="X46" s="6">
        <v>1218899</v>
      </c>
      <c r="Y46" s="6">
        <f t="shared" si="1"/>
        <v>-237.33499999999998</v>
      </c>
      <c r="Z46" s="6">
        <f t="shared" si="2"/>
        <v>-250</v>
      </c>
      <c r="AA46" s="6">
        <v>250</v>
      </c>
      <c r="AB46" s="6">
        <v>250</v>
      </c>
      <c r="AC46" s="6">
        <v>237.33499999999998</v>
      </c>
      <c r="AD46" s="12">
        <f t="shared" si="3"/>
        <v>1.1782768318807698E-2</v>
      </c>
      <c r="AE46" s="12">
        <f t="shared" si="4"/>
        <v>0</v>
      </c>
      <c r="AF46" s="12">
        <f t="shared" si="5"/>
        <v>-1.1782768318807698E-2</v>
      </c>
      <c r="AG46" s="12">
        <f t="shared" si="6"/>
        <v>1.9368451462375823E-2</v>
      </c>
      <c r="AH46" s="12">
        <f t="shared" si="7"/>
        <v>0</v>
      </c>
      <c r="AI46" s="12">
        <f t="shared" si="8"/>
        <v>-1.9368451462375823E-2</v>
      </c>
      <c r="AJ46" s="1" t="s">
        <v>5</v>
      </c>
      <c r="AK46" s="1" t="s">
        <v>460</v>
      </c>
      <c r="AL46" s="1" t="s">
        <v>429</v>
      </c>
      <c r="AM46" s="1" t="s">
        <v>440</v>
      </c>
      <c r="AN46" s="1" t="s">
        <v>453</v>
      </c>
      <c r="AO46" s="1" t="s">
        <v>482</v>
      </c>
      <c r="AP46" s="1" t="s">
        <v>24</v>
      </c>
      <c r="AQ46" s="1" t="s">
        <v>513</v>
      </c>
      <c r="AR46" s="1" t="s">
        <v>547</v>
      </c>
      <c r="AS46" s="1" t="s">
        <v>552</v>
      </c>
      <c r="AT46" s="1" t="s">
        <v>14</v>
      </c>
      <c r="AU46" s="3">
        <v>5.815345730976933</v>
      </c>
      <c r="AV46" s="3">
        <f t="shared" si="9"/>
        <v>6.8520871441868597E-4</v>
      </c>
      <c r="AW46" s="3">
        <f t="shared" si="10"/>
        <v>-6.8520871441868597E-4</v>
      </c>
      <c r="AX46" s="3">
        <f t="shared" si="11"/>
        <v>-1.3704174288373719E-3</v>
      </c>
      <c r="AY46" s="3">
        <f t="shared" si="12"/>
        <v>1.1263424152736117E-3</v>
      </c>
      <c r="AZ46" s="3">
        <f t="shared" si="13"/>
        <v>-1.1263424152736117E-3</v>
      </c>
      <c r="BA46" s="3">
        <f t="shared" si="14"/>
        <v>-2.2526848305472235E-3</v>
      </c>
      <c r="BB46" s="3">
        <v>5.5120862883767199</v>
      </c>
      <c r="BC46" s="3">
        <f t="shared" si="15"/>
        <v>6.4947635689219523E-4</v>
      </c>
      <c r="BD46" s="3">
        <f t="shared" si="16"/>
        <v>-6.4947635689219523E-4</v>
      </c>
      <c r="BE46" s="3">
        <f t="shared" si="17"/>
        <v>-1.2989527137843905E-3</v>
      </c>
      <c r="BF46" s="3">
        <f t="shared" si="18"/>
        <v>1.0676057573285179E-3</v>
      </c>
      <c r="BG46" s="3">
        <f t="shared" si="19"/>
        <v>-1.0676057573285179E-3</v>
      </c>
      <c r="BH46" s="3">
        <f t="shared" si="20"/>
        <v>-2.1352115146570359E-3</v>
      </c>
      <c r="BI46" s="9">
        <v>349.84286850749959</v>
      </c>
      <c r="BJ46" s="3">
        <f t="shared" si="21"/>
        <v>4.122117467610973E-2</v>
      </c>
      <c r="BK46" s="3">
        <f t="shared" si="22"/>
        <v>-4.122117467610973E-2</v>
      </c>
      <c r="BL46" s="3">
        <f t="shared" si="23"/>
        <v>-8.244234935221946E-2</v>
      </c>
      <c r="BM46" s="3">
        <f t="shared" si="24"/>
        <v>6.7759146181458327E-2</v>
      </c>
      <c r="BN46" s="3">
        <f t="shared" si="25"/>
        <v>-6.7759146181458327E-2</v>
      </c>
      <c r="BO46" s="3">
        <f t="shared" si="26"/>
        <v>-0.13551829236291665</v>
      </c>
      <c r="BP46" s="9">
        <v>1928.3640785865682</v>
      </c>
      <c r="BQ46" s="3">
        <f t="shared" si="27"/>
        <v>0.22721467172296614</v>
      </c>
      <c r="BR46" s="3">
        <f t="shared" si="28"/>
        <v>-0.22721467172296614</v>
      </c>
      <c r="BS46" s="3">
        <f t="shared" si="29"/>
        <v>-0.45442934344593228</v>
      </c>
      <c r="BT46" s="3">
        <f t="shared" si="30"/>
        <v>0.3734942605789302</v>
      </c>
      <c r="BU46" s="3">
        <f t="shared" si="31"/>
        <v>-0.3734942605789302</v>
      </c>
      <c r="BV46" s="3">
        <f t="shared" si="32"/>
        <v>-0.74698852115786041</v>
      </c>
      <c r="BW46" s="3">
        <v>6.5588358640008799</v>
      </c>
      <c r="BX46" s="3">
        <f t="shared" si="33"/>
        <v>7.7281243426609281E-4</v>
      </c>
      <c r="BY46" s="3">
        <f t="shared" si="34"/>
        <v>-7.7281243426609281E-4</v>
      </c>
      <c r="BZ46" s="3">
        <f t="shared" si="35"/>
        <v>-1.5456248685321856E-3</v>
      </c>
      <c r="CA46" s="3">
        <f t="shared" si="36"/>
        <v>1.2703449408159083E-3</v>
      </c>
      <c r="CB46" s="3">
        <f t="shared" si="37"/>
        <v>-1.2703449408159083E-3</v>
      </c>
      <c r="CC46" s="3">
        <f t="shared" si="38"/>
        <v>-2.5406898816318167E-3</v>
      </c>
      <c r="CD46" s="3">
        <v>0.19125451656272993</v>
      </c>
      <c r="CE46" s="3">
        <f t="shared" si="39"/>
        <v>2.2535076585842164E-5</v>
      </c>
      <c r="CF46" s="3">
        <f t="shared" si="40"/>
        <v>-2.2535076585842164E-5</v>
      </c>
      <c r="CG46" s="3">
        <f t="shared" si="41"/>
        <v>-4.5070153171684328E-5</v>
      </c>
      <c r="CH46" s="3">
        <f t="shared" si="42"/>
        <v>3.7043038210053873E-5</v>
      </c>
      <c r="CI46" s="3">
        <f t="shared" si="43"/>
        <v>-3.7043038210053873E-5</v>
      </c>
      <c r="CJ46" s="3">
        <f t="shared" si="44"/>
        <v>-7.4086076420107745E-5</v>
      </c>
      <c r="CK46" s="3">
        <v>94.933999999999997</v>
      </c>
      <c r="CL46" s="3">
        <f t="shared" si="45"/>
        <v>1.1185853275776899E-2</v>
      </c>
      <c r="CM46" s="3">
        <f t="shared" si="46"/>
        <v>-1.1185853275776899E-2</v>
      </c>
      <c r="CN46" s="3">
        <f t="shared" si="47"/>
        <v>-2.2371706551553797E-2</v>
      </c>
      <c r="CO46" s="3">
        <f t="shared" si="48"/>
        <v>1.8387245711291862E-2</v>
      </c>
      <c r="CP46" s="3">
        <f t="shared" si="49"/>
        <v>-1.8387245711291862E-2</v>
      </c>
      <c r="CQ46" s="3">
        <f t="shared" si="50"/>
        <v>-3.6774491422583724E-2</v>
      </c>
    </row>
    <row r="47" spans="1:95" x14ac:dyDescent="0.25">
      <c r="A47" s="1" t="s">
        <v>423</v>
      </c>
      <c r="B47" s="1" t="s">
        <v>589</v>
      </c>
      <c r="C47" s="2">
        <v>43403</v>
      </c>
      <c r="D47" s="2">
        <v>43405</v>
      </c>
      <c r="E47" s="2" t="s">
        <v>589</v>
      </c>
      <c r="F47" s="1" t="s">
        <v>499</v>
      </c>
      <c r="G47" s="1" t="s">
        <v>501</v>
      </c>
      <c r="H47" s="1"/>
      <c r="I47" s="1"/>
      <c r="J47" s="1">
        <v>0</v>
      </c>
      <c r="K47" s="6">
        <v>0</v>
      </c>
      <c r="L47" s="1" t="s">
        <v>114</v>
      </c>
      <c r="M47" s="1" t="s">
        <v>115</v>
      </c>
      <c r="N47" s="1" t="str">
        <f t="shared" si="0"/>
        <v>NGL 6.88 of '21</v>
      </c>
      <c r="O47" s="3">
        <v>6.875</v>
      </c>
      <c r="P47" s="2">
        <v>44484</v>
      </c>
      <c r="Q47" s="8">
        <v>2.9616438356164383</v>
      </c>
      <c r="R47" s="3">
        <v>3.7180013689253935</v>
      </c>
      <c r="S47" s="9">
        <v>-1</v>
      </c>
      <c r="T47" s="9">
        <v>1</v>
      </c>
      <c r="U47" s="6">
        <v>2014255</v>
      </c>
      <c r="V47" s="6">
        <v>1225369</v>
      </c>
      <c r="W47" s="6">
        <v>2005270</v>
      </c>
      <c r="X47" s="6">
        <v>1218899</v>
      </c>
      <c r="Y47" s="6">
        <f t="shared" si="1"/>
        <v>-375.99993000000006</v>
      </c>
      <c r="Z47" s="6">
        <f t="shared" si="2"/>
        <v>-369</v>
      </c>
      <c r="AA47" s="6">
        <v>369</v>
      </c>
      <c r="AB47" s="6">
        <v>369</v>
      </c>
      <c r="AC47" s="6">
        <v>375.99993000000006</v>
      </c>
      <c r="AD47" s="12">
        <f t="shared" si="3"/>
        <v>1.8666947829346334E-2</v>
      </c>
      <c r="AE47" s="12">
        <f t="shared" si="4"/>
        <v>0</v>
      </c>
      <c r="AF47" s="12">
        <f t="shared" si="5"/>
        <v>-1.8666947829346334E-2</v>
      </c>
      <c r="AG47" s="12">
        <f t="shared" si="6"/>
        <v>3.0684628875057234E-2</v>
      </c>
      <c r="AH47" s="12">
        <f t="shared" si="7"/>
        <v>0</v>
      </c>
      <c r="AI47" s="12">
        <f t="shared" si="8"/>
        <v>-3.0684628875057234E-2</v>
      </c>
      <c r="AJ47" s="1" t="s">
        <v>5</v>
      </c>
      <c r="AK47" s="1" t="s">
        <v>460</v>
      </c>
      <c r="AL47" s="1" t="s">
        <v>429</v>
      </c>
      <c r="AM47" s="1" t="s">
        <v>429</v>
      </c>
      <c r="AN47" s="1" t="s">
        <v>453</v>
      </c>
      <c r="AO47" s="1" t="s">
        <v>482</v>
      </c>
      <c r="AP47" s="1" t="s">
        <v>24</v>
      </c>
      <c r="AQ47" s="1" t="s">
        <v>513</v>
      </c>
      <c r="AR47" s="1" t="s">
        <v>519</v>
      </c>
      <c r="AS47" s="1" t="s">
        <v>535</v>
      </c>
      <c r="AT47" s="1" t="s">
        <v>14</v>
      </c>
      <c r="AU47" s="3">
        <v>0</v>
      </c>
      <c r="AV47" s="3">
        <f t="shared" si="9"/>
        <v>0</v>
      </c>
      <c r="AW47" s="3">
        <f t="shared" si="10"/>
        <v>0</v>
      </c>
      <c r="AX47" s="3">
        <f t="shared" si="11"/>
        <v>0</v>
      </c>
      <c r="AY47" s="3">
        <f t="shared" si="12"/>
        <v>0</v>
      </c>
      <c r="AZ47" s="3">
        <f t="shared" si="13"/>
        <v>0</v>
      </c>
      <c r="BA47" s="3">
        <f t="shared" si="14"/>
        <v>0</v>
      </c>
      <c r="BB47" s="3">
        <v>0</v>
      </c>
      <c r="BC47" s="3">
        <f t="shared" si="15"/>
        <v>0</v>
      </c>
      <c r="BD47" s="3">
        <f t="shared" si="16"/>
        <v>0</v>
      </c>
      <c r="BE47" s="3">
        <f t="shared" si="17"/>
        <v>0</v>
      </c>
      <c r="BF47" s="3">
        <f t="shared" si="18"/>
        <v>0</v>
      </c>
      <c r="BG47" s="3">
        <f t="shared" si="19"/>
        <v>0</v>
      </c>
      <c r="BH47" s="3">
        <f t="shared" si="20"/>
        <v>0</v>
      </c>
      <c r="BI47" s="9">
        <v>0</v>
      </c>
      <c r="BJ47" s="3">
        <f t="shared" si="21"/>
        <v>0</v>
      </c>
      <c r="BK47" s="3">
        <f t="shared" si="22"/>
        <v>0</v>
      </c>
      <c r="BL47" s="3">
        <f t="shared" si="23"/>
        <v>0</v>
      </c>
      <c r="BM47" s="3">
        <f t="shared" si="24"/>
        <v>0</v>
      </c>
      <c r="BN47" s="3">
        <f t="shared" si="25"/>
        <v>0</v>
      </c>
      <c r="BO47" s="3">
        <f t="shared" si="26"/>
        <v>0</v>
      </c>
      <c r="BP47" s="9">
        <v>0</v>
      </c>
      <c r="BQ47" s="3">
        <f t="shared" si="27"/>
        <v>0</v>
      </c>
      <c r="BR47" s="3">
        <f t="shared" si="28"/>
        <v>0</v>
      </c>
      <c r="BS47" s="3">
        <f t="shared" si="29"/>
        <v>0</v>
      </c>
      <c r="BT47" s="3">
        <f t="shared" si="30"/>
        <v>0</v>
      </c>
      <c r="BU47" s="3">
        <f t="shared" si="31"/>
        <v>0</v>
      </c>
      <c r="BV47" s="3">
        <f t="shared" si="32"/>
        <v>0</v>
      </c>
      <c r="BW47" s="3">
        <v>0</v>
      </c>
      <c r="BX47" s="3">
        <f t="shared" si="33"/>
        <v>0</v>
      </c>
      <c r="BY47" s="3">
        <f t="shared" si="34"/>
        <v>0</v>
      </c>
      <c r="BZ47" s="3">
        <f t="shared" si="35"/>
        <v>0</v>
      </c>
      <c r="CA47" s="3">
        <f t="shared" si="36"/>
        <v>0</v>
      </c>
      <c r="CB47" s="3">
        <f t="shared" si="37"/>
        <v>0</v>
      </c>
      <c r="CC47" s="3">
        <f t="shared" si="38"/>
        <v>0</v>
      </c>
      <c r="CD47" s="3">
        <v>0</v>
      </c>
      <c r="CE47" s="3">
        <f t="shared" si="39"/>
        <v>0</v>
      </c>
      <c r="CF47" s="3">
        <f t="shared" si="40"/>
        <v>0</v>
      </c>
      <c r="CG47" s="3">
        <f t="shared" si="41"/>
        <v>0</v>
      </c>
      <c r="CH47" s="3">
        <f t="shared" si="42"/>
        <v>0</v>
      </c>
      <c r="CI47" s="3">
        <f t="shared" si="43"/>
        <v>0</v>
      </c>
      <c r="CJ47" s="3">
        <f t="shared" si="44"/>
        <v>0</v>
      </c>
      <c r="CK47" s="3">
        <v>101.89700000000001</v>
      </c>
      <c r="CL47" s="3">
        <f t="shared" si="45"/>
        <v>1.9021059829669035E-2</v>
      </c>
      <c r="CM47" s="3">
        <f t="shared" si="46"/>
        <v>-1.9021059829669035E-2</v>
      </c>
      <c r="CN47" s="3">
        <f t="shared" si="47"/>
        <v>-3.8042119659338069E-2</v>
      </c>
      <c r="CO47" s="3">
        <f t="shared" si="48"/>
        <v>3.1266716284817073E-2</v>
      </c>
      <c r="CP47" s="3">
        <f t="shared" si="49"/>
        <v>-3.1266716284817073E-2</v>
      </c>
      <c r="CQ47" s="3">
        <f t="shared" si="50"/>
        <v>-6.2533432569634145E-2</v>
      </c>
    </row>
    <row r="48" spans="1:95" x14ac:dyDescent="0.25">
      <c r="A48" s="1" t="s">
        <v>423</v>
      </c>
      <c r="B48" s="1" t="s">
        <v>589</v>
      </c>
      <c r="C48" s="2">
        <v>43403</v>
      </c>
      <c r="D48" s="2">
        <v>43405</v>
      </c>
      <c r="E48" s="2" t="s">
        <v>589</v>
      </c>
      <c r="F48" s="1" t="s">
        <v>499</v>
      </c>
      <c r="G48" s="1" t="s">
        <v>501</v>
      </c>
      <c r="H48" s="1"/>
      <c r="I48" s="1"/>
      <c r="J48" s="1">
        <v>0</v>
      </c>
      <c r="K48" s="6">
        <v>0</v>
      </c>
      <c r="L48" s="1" t="s">
        <v>116</v>
      </c>
      <c r="M48" s="1" t="s">
        <v>117</v>
      </c>
      <c r="N48" s="1" t="str">
        <f t="shared" si="0"/>
        <v>NRG 6.25 of '22</v>
      </c>
      <c r="O48" s="3">
        <v>6.25</v>
      </c>
      <c r="P48" s="2">
        <v>44757</v>
      </c>
      <c r="Q48" s="8">
        <v>3.7095890410958905</v>
      </c>
      <c r="R48" s="3">
        <v>4.0164271047227924</v>
      </c>
      <c r="S48" s="9">
        <v>-1</v>
      </c>
      <c r="T48" s="9">
        <v>1</v>
      </c>
      <c r="U48" s="6">
        <v>2014255</v>
      </c>
      <c r="V48" s="6">
        <v>1225369</v>
      </c>
      <c r="W48" s="6">
        <v>2005270</v>
      </c>
      <c r="X48" s="6">
        <v>1218899</v>
      </c>
      <c r="Y48" s="6">
        <f t="shared" si="1"/>
        <v>-506.34375</v>
      </c>
      <c r="Z48" s="6">
        <f t="shared" si="2"/>
        <v>-491</v>
      </c>
      <c r="AA48" s="6">
        <v>491</v>
      </c>
      <c r="AB48" s="6">
        <v>491</v>
      </c>
      <c r="AC48" s="6">
        <v>506.34375</v>
      </c>
      <c r="AD48" s="12">
        <f t="shared" si="3"/>
        <v>2.5138016288900861E-2</v>
      </c>
      <c r="AE48" s="12">
        <f t="shared" si="4"/>
        <v>0</v>
      </c>
      <c r="AF48" s="12">
        <f t="shared" si="5"/>
        <v>-2.5138016288900861E-2</v>
      </c>
      <c r="AG48" s="12">
        <f t="shared" si="6"/>
        <v>4.132173655445829E-2</v>
      </c>
      <c r="AH48" s="12">
        <f t="shared" si="7"/>
        <v>0</v>
      </c>
      <c r="AI48" s="12">
        <f t="shared" si="8"/>
        <v>-4.132173655445829E-2</v>
      </c>
      <c r="AJ48" s="1" t="s">
        <v>5</v>
      </c>
      <c r="AK48" s="1" t="s">
        <v>460</v>
      </c>
      <c r="AL48" s="1" t="s">
        <v>429</v>
      </c>
      <c r="AM48" s="1" t="s">
        <v>435</v>
      </c>
      <c r="AN48" s="1" t="s">
        <v>453</v>
      </c>
      <c r="AO48" s="1" t="s">
        <v>482</v>
      </c>
      <c r="AP48" s="1" t="s">
        <v>24</v>
      </c>
      <c r="AQ48" s="1" t="s">
        <v>553</v>
      </c>
      <c r="AR48" s="1" t="s">
        <v>553</v>
      </c>
      <c r="AS48" s="1" t="s">
        <v>554</v>
      </c>
      <c r="AT48" s="1" t="s">
        <v>14</v>
      </c>
      <c r="AU48" s="3">
        <v>0</v>
      </c>
      <c r="AV48" s="3">
        <f t="shared" si="9"/>
        <v>0</v>
      </c>
      <c r="AW48" s="3">
        <f t="shared" si="10"/>
        <v>0</v>
      </c>
      <c r="AX48" s="3">
        <f t="shared" si="11"/>
        <v>0</v>
      </c>
      <c r="AY48" s="3">
        <f t="shared" si="12"/>
        <v>0</v>
      </c>
      <c r="AZ48" s="3">
        <f t="shared" si="13"/>
        <v>0</v>
      </c>
      <c r="BA48" s="3">
        <f t="shared" si="14"/>
        <v>0</v>
      </c>
      <c r="BB48" s="3">
        <v>0</v>
      </c>
      <c r="BC48" s="3">
        <f t="shared" si="15"/>
        <v>0</v>
      </c>
      <c r="BD48" s="3">
        <f t="shared" si="16"/>
        <v>0</v>
      </c>
      <c r="BE48" s="3">
        <f t="shared" si="17"/>
        <v>0</v>
      </c>
      <c r="BF48" s="3">
        <f t="shared" si="18"/>
        <v>0</v>
      </c>
      <c r="BG48" s="3">
        <f t="shared" si="19"/>
        <v>0</v>
      </c>
      <c r="BH48" s="3">
        <f t="shared" si="20"/>
        <v>0</v>
      </c>
      <c r="BI48" s="9">
        <v>0</v>
      </c>
      <c r="BJ48" s="3">
        <f t="shared" si="21"/>
        <v>0</v>
      </c>
      <c r="BK48" s="3">
        <f t="shared" si="22"/>
        <v>0</v>
      </c>
      <c r="BL48" s="3">
        <f t="shared" si="23"/>
        <v>0</v>
      </c>
      <c r="BM48" s="3">
        <f t="shared" si="24"/>
        <v>0</v>
      </c>
      <c r="BN48" s="3">
        <f t="shared" si="25"/>
        <v>0</v>
      </c>
      <c r="BO48" s="3">
        <f t="shared" si="26"/>
        <v>0</v>
      </c>
      <c r="BP48" s="9">
        <v>0</v>
      </c>
      <c r="BQ48" s="3">
        <f t="shared" si="27"/>
        <v>0</v>
      </c>
      <c r="BR48" s="3">
        <f t="shared" si="28"/>
        <v>0</v>
      </c>
      <c r="BS48" s="3">
        <f t="shared" si="29"/>
        <v>0</v>
      </c>
      <c r="BT48" s="3">
        <f t="shared" si="30"/>
        <v>0</v>
      </c>
      <c r="BU48" s="3">
        <f t="shared" si="31"/>
        <v>0</v>
      </c>
      <c r="BV48" s="3">
        <f t="shared" si="32"/>
        <v>0</v>
      </c>
      <c r="BW48" s="3">
        <v>0</v>
      </c>
      <c r="BX48" s="3">
        <f t="shared" si="33"/>
        <v>0</v>
      </c>
      <c r="BY48" s="3">
        <f t="shared" si="34"/>
        <v>0</v>
      </c>
      <c r="BZ48" s="3">
        <f t="shared" si="35"/>
        <v>0</v>
      </c>
      <c r="CA48" s="3">
        <f t="shared" si="36"/>
        <v>0</v>
      </c>
      <c r="CB48" s="3">
        <f t="shared" si="37"/>
        <v>0</v>
      </c>
      <c r="CC48" s="3">
        <f t="shared" si="38"/>
        <v>0</v>
      </c>
      <c r="CD48" s="3">
        <v>0</v>
      </c>
      <c r="CE48" s="3">
        <f t="shared" si="39"/>
        <v>0</v>
      </c>
      <c r="CF48" s="3">
        <f t="shared" si="40"/>
        <v>0</v>
      </c>
      <c r="CG48" s="3">
        <f t="shared" si="41"/>
        <v>0</v>
      </c>
      <c r="CH48" s="3">
        <f t="shared" si="42"/>
        <v>0</v>
      </c>
      <c r="CI48" s="3">
        <f t="shared" si="43"/>
        <v>0</v>
      </c>
      <c r="CJ48" s="3">
        <f t="shared" si="44"/>
        <v>0</v>
      </c>
      <c r="CK48" s="3">
        <v>103.125</v>
      </c>
      <c r="CL48" s="3">
        <f t="shared" si="45"/>
        <v>2.592357929792901E-2</v>
      </c>
      <c r="CM48" s="3">
        <f t="shared" si="46"/>
        <v>-2.592357929792901E-2</v>
      </c>
      <c r="CN48" s="3">
        <f t="shared" si="47"/>
        <v>-5.184715859585802E-2</v>
      </c>
      <c r="CO48" s="3">
        <f t="shared" si="48"/>
        <v>4.261304082178511E-2</v>
      </c>
      <c r="CP48" s="3">
        <f t="shared" si="49"/>
        <v>-4.261304082178511E-2</v>
      </c>
      <c r="CQ48" s="3">
        <f t="shared" si="50"/>
        <v>-8.522608164357022E-2</v>
      </c>
    </row>
    <row r="49" spans="1:95" x14ac:dyDescent="0.25">
      <c r="A49" s="1" t="s">
        <v>423</v>
      </c>
      <c r="B49" s="1" t="s">
        <v>476</v>
      </c>
      <c r="C49" s="2">
        <v>43403</v>
      </c>
      <c r="D49" s="2">
        <v>43405</v>
      </c>
      <c r="E49" s="2" t="s">
        <v>589</v>
      </c>
      <c r="F49" s="1" t="s">
        <v>499</v>
      </c>
      <c r="G49" s="1" t="s">
        <v>500</v>
      </c>
      <c r="H49" s="1"/>
      <c r="I49" s="1"/>
      <c r="J49" s="1">
        <v>0</v>
      </c>
      <c r="K49" s="6">
        <v>0</v>
      </c>
      <c r="L49" s="1" t="s">
        <v>118</v>
      </c>
      <c r="M49" s="1" t="s">
        <v>119</v>
      </c>
      <c r="N49" s="1" t="str">
        <f t="shared" si="0"/>
        <v>NSBLK 5.15 of '19</v>
      </c>
      <c r="O49" s="3">
        <v>5.15</v>
      </c>
      <c r="P49" s="2">
        <v>43718</v>
      </c>
      <c r="Q49" s="8">
        <v>0.86301369863013699</v>
      </c>
      <c r="R49" s="3">
        <v>4.1368925393566052</v>
      </c>
      <c r="S49" s="9">
        <v>-1</v>
      </c>
      <c r="T49" s="9">
        <v>1</v>
      </c>
      <c r="U49" s="6">
        <v>2014255</v>
      </c>
      <c r="V49" s="6">
        <v>1225369</v>
      </c>
      <c r="W49" s="6">
        <v>2005270</v>
      </c>
      <c r="X49" s="6">
        <v>1218899</v>
      </c>
      <c r="Y49" s="6">
        <f t="shared" si="1"/>
        <v>-247.6925</v>
      </c>
      <c r="Z49" s="6">
        <f t="shared" si="2"/>
        <v>-250</v>
      </c>
      <c r="AA49" s="6">
        <v>250</v>
      </c>
      <c r="AB49" s="6">
        <v>250</v>
      </c>
      <c r="AC49" s="6">
        <v>247.6925</v>
      </c>
      <c r="AD49" s="12">
        <f t="shared" si="3"/>
        <v>1.2296978287257572E-2</v>
      </c>
      <c r="AE49" s="12">
        <f t="shared" si="4"/>
        <v>0</v>
      </c>
      <c r="AF49" s="12">
        <f t="shared" si="5"/>
        <v>-1.2296978287257572E-2</v>
      </c>
      <c r="AG49" s="12">
        <f t="shared" si="6"/>
        <v>0</v>
      </c>
      <c r="AH49" s="12">
        <f t="shared" si="7"/>
        <v>0</v>
      </c>
      <c r="AI49" s="12">
        <f t="shared" si="8"/>
        <v>0</v>
      </c>
      <c r="AJ49" s="1" t="s">
        <v>5</v>
      </c>
      <c r="AK49" s="1" t="s">
        <v>487</v>
      </c>
      <c r="AL49" s="1" t="s">
        <v>429</v>
      </c>
      <c r="AM49" s="1" t="s">
        <v>435</v>
      </c>
      <c r="AN49" s="1" t="s">
        <v>444</v>
      </c>
      <c r="AO49" s="1" t="s">
        <v>472</v>
      </c>
      <c r="AP49" s="1" t="s">
        <v>120</v>
      </c>
      <c r="AQ49" s="1" t="s">
        <v>511</v>
      </c>
      <c r="AR49" s="1" t="s">
        <v>512</v>
      </c>
      <c r="AS49" s="1" t="s">
        <v>512</v>
      </c>
      <c r="AT49" s="1" t="s">
        <v>14</v>
      </c>
      <c r="AU49" s="3">
        <v>0.81879517761728016</v>
      </c>
      <c r="AV49" s="3">
        <f t="shared" si="9"/>
        <v>1.0068706520870902E-4</v>
      </c>
      <c r="AW49" s="3">
        <f t="shared" si="10"/>
        <v>-1.0068706520870902E-4</v>
      </c>
      <c r="AX49" s="3">
        <f t="shared" si="11"/>
        <v>-2.0137413041741804E-4</v>
      </c>
      <c r="AY49" s="3">
        <f t="shared" si="12"/>
        <v>0</v>
      </c>
      <c r="AZ49" s="3">
        <f t="shared" si="13"/>
        <v>0</v>
      </c>
      <c r="BA49" s="3">
        <f t="shared" si="14"/>
        <v>0</v>
      </c>
      <c r="BB49" s="3">
        <v>0.8180132958944677</v>
      </c>
      <c r="BC49" s="3">
        <f t="shared" si="15"/>
        <v>1.0059091738302273E-4</v>
      </c>
      <c r="BD49" s="3">
        <f t="shared" si="16"/>
        <v>-1.0059091738302273E-4</v>
      </c>
      <c r="BE49" s="3">
        <f t="shared" si="17"/>
        <v>-2.0118183476604547E-4</v>
      </c>
      <c r="BF49" s="3">
        <f t="shared" si="18"/>
        <v>0</v>
      </c>
      <c r="BG49" s="3">
        <f t="shared" si="19"/>
        <v>0</v>
      </c>
      <c r="BH49" s="3">
        <f t="shared" si="20"/>
        <v>0</v>
      </c>
      <c r="BI49" s="9">
        <v>370.47147195039469</v>
      </c>
      <c r="BJ49" s="3">
        <f t="shared" si="21"/>
        <v>4.5556796466223563E-2</v>
      </c>
      <c r="BK49" s="3">
        <f t="shared" si="22"/>
        <v>-4.5556796466223563E-2</v>
      </c>
      <c r="BL49" s="3">
        <f t="shared" si="23"/>
        <v>-9.1113592932447127E-2</v>
      </c>
      <c r="BM49" s="3">
        <f t="shared" si="24"/>
        <v>0</v>
      </c>
      <c r="BN49" s="3">
        <f t="shared" si="25"/>
        <v>0</v>
      </c>
      <c r="BO49" s="3">
        <f t="shared" si="26"/>
        <v>0</v>
      </c>
      <c r="BP49" s="9">
        <v>303.05058980501718</v>
      </c>
      <c r="BQ49" s="3">
        <f t="shared" si="27"/>
        <v>3.7266065227728976E-2</v>
      </c>
      <c r="BR49" s="3">
        <f t="shared" si="28"/>
        <v>-3.7266065227728976E-2</v>
      </c>
      <c r="BS49" s="3">
        <f t="shared" si="29"/>
        <v>-7.4532130455457951E-2</v>
      </c>
      <c r="BT49" s="3">
        <f t="shared" si="30"/>
        <v>0</v>
      </c>
      <c r="BU49" s="3">
        <f t="shared" si="31"/>
        <v>0</v>
      </c>
      <c r="BV49" s="3">
        <f t="shared" si="32"/>
        <v>0</v>
      </c>
      <c r="BW49" s="3">
        <v>5.3242322024151099</v>
      </c>
      <c r="BX49" s="3">
        <f t="shared" si="33"/>
        <v>6.5471967789416171E-4</v>
      </c>
      <c r="BY49" s="3">
        <f t="shared" si="34"/>
        <v>-6.5471967789416171E-4</v>
      </c>
      <c r="BZ49" s="3">
        <f t="shared" si="35"/>
        <v>-1.3094393557883234E-3</v>
      </c>
      <c r="CA49" s="3">
        <f t="shared" si="36"/>
        <v>0</v>
      </c>
      <c r="CB49" s="3">
        <f t="shared" si="37"/>
        <v>0</v>
      </c>
      <c r="CC49" s="3">
        <f t="shared" si="38"/>
        <v>0</v>
      </c>
      <c r="CD49" s="3">
        <v>1.0733637007654746E-2</v>
      </c>
      <c r="CE49" s="3">
        <f t="shared" si="39"/>
        <v>1.3199130122643474E-6</v>
      </c>
      <c r="CF49" s="3">
        <f t="shared" si="40"/>
        <v>-1.3199130122643474E-6</v>
      </c>
      <c r="CG49" s="3">
        <f t="shared" si="41"/>
        <v>-2.6398260245286947E-6</v>
      </c>
      <c r="CH49" s="3">
        <f t="shared" si="42"/>
        <v>0</v>
      </c>
      <c r="CI49" s="3">
        <f t="shared" si="43"/>
        <v>0</v>
      </c>
      <c r="CJ49" s="3">
        <f t="shared" si="44"/>
        <v>0</v>
      </c>
      <c r="CK49" s="3">
        <v>99.076999999999998</v>
      </c>
      <c r="CL49" s="3">
        <f t="shared" si="45"/>
        <v>1.2183477177666184E-2</v>
      </c>
      <c r="CM49" s="3">
        <f t="shared" si="46"/>
        <v>-1.2183477177666184E-2</v>
      </c>
      <c r="CN49" s="3">
        <f t="shared" si="47"/>
        <v>-2.4366954355332367E-2</v>
      </c>
      <c r="CO49" s="3">
        <f t="shared" si="48"/>
        <v>0</v>
      </c>
      <c r="CP49" s="3">
        <f t="shared" si="49"/>
        <v>0</v>
      </c>
      <c r="CQ49" s="3">
        <f t="shared" si="50"/>
        <v>0</v>
      </c>
    </row>
    <row r="50" spans="1:95" x14ac:dyDescent="0.25">
      <c r="A50" s="1" t="s">
        <v>423</v>
      </c>
      <c r="B50" s="1" t="s">
        <v>476</v>
      </c>
      <c r="C50" s="2">
        <v>43403</v>
      </c>
      <c r="D50" s="2">
        <v>43405</v>
      </c>
      <c r="E50" s="2" t="s">
        <v>589</v>
      </c>
      <c r="F50" s="1" t="s">
        <v>499</v>
      </c>
      <c r="G50" s="1" t="s">
        <v>500</v>
      </c>
      <c r="H50" s="1"/>
      <c r="I50" s="1"/>
      <c r="J50" s="1">
        <v>0</v>
      </c>
      <c r="K50" s="6">
        <v>0</v>
      </c>
      <c r="L50" s="1" t="s">
        <v>121</v>
      </c>
      <c r="M50" s="1" t="s">
        <v>122</v>
      </c>
      <c r="N50" s="1" t="str">
        <f t="shared" si="0"/>
        <v>NYRBB 8.50 of '19</v>
      </c>
      <c r="O50" s="3">
        <v>8.5</v>
      </c>
      <c r="P50" s="2">
        <v>43723</v>
      </c>
      <c r="Q50" s="8">
        <v>0.87671232876712324</v>
      </c>
      <c r="R50" s="3">
        <v>4.131416837782341</v>
      </c>
      <c r="S50" s="9">
        <v>-1</v>
      </c>
      <c r="T50" s="9">
        <v>1</v>
      </c>
      <c r="U50" s="6">
        <v>2014255</v>
      </c>
      <c r="V50" s="6">
        <v>1225369</v>
      </c>
      <c r="W50" s="6">
        <v>2005270</v>
      </c>
      <c r="X50" s="6">
        <v>1218899</v>
      </c>
      <c r="Y50" s="6">
        <f t="shared" si="1"/>
        <v>-294.10095820000004</v>
      </c>
      <c r="Z50" s="6">
        <f t="shared" si="2"/>
        <v>-398.02</v>
      </c>
      <c r="AA50" s="6">
        <v>350</v>
      </c>
      <c r="AB50" s="6">
        <v>398.02</v>
      </c>
      <c r="AC50" s="6">
        <v>294.10095820000004</v>
      </c>
      <c r="AD50" s="12">
        <f t="shared" si="3"/>
        <v>1.4600979429118957E-2</v>
      </c>
      <c r="AE50" s="12">
        <f t="shared" si="4"/>
        <v>0</v>
      </c>
      <c r="AF50" s="12">
        <f t="shared" si="5"/>
        <v>-1.4600979429118957E-2</v>
      </c>
      <c r="AG50" s="12">
        <f t="shared" si="6"/>
        <v>0</v>
      </c>
      <c r="AH50" s="12">
        <f t="shared" si="7"/>
        <v>0</v>
      </c>
      <c r="AI50" s="12">
        <f t="shared" si="8"/>
        <v>0</v>
      </c>
      <c r="AJ50" s="1" t="s">
        <v>31</v>
      </c>
      <c r="AK50" s="1" t="s">
        <v>460</v>
      </c>
      <c r="AL50" s="1" t="s">
        <v>429</v>
      </c>
      <c r="AM50" s="1" t="s">
        <v>440</v>
      </c>
      <c r="AN50" s="1" t="s">
        <v>441</v>
      </c>
      <c r="AO50" s="1" t="s">
        <v>451</v>
      </c>
      <c r="AP50" s="1" t="s">
        <v>123</v>
      </c>
      <c r="AQ50" s="1" t="s">
        <v>513</v>
      </c>
      <c r="AR50" s="1" t="s">
        <v>514</v>
      </c>
      <c r="AS50" s="1" t="s">
        <v>555</v>
      </c>
      <c r="AT50" s="1" t="s">
        <v>14</v>
      </c>
      <c r="AU50" s="3">
        <v>0.68072856636842038</v>
      </c>
      <c r="AV50" s="3">
        <f t="shared" si="9"/>
        <v>9.9393037943589448E-5</v>
      </c>
      <c r="AW50" s="3">
        <f t="shared" si="10"/>
        <v>-9.9393037943589448E-5</v>
      </c>
      <c r="AX50" s="3">
        <f t="shared" si="11"/>
        <v>-1.987860758871789E-4</v>
      </c>
      <c r="AY50" s="3">
        <f t="shared" si="12"/>
        <v>0</v>
      </c>
      <c r="AZ50" s="3">
        <f t="shared" si="13"/>
        <v>0</v>
      </c>
      <c r="BA50" s="3">
        <f t="shared" si="14"/>
        <v>0</v>
      </c>
      <c r="BB50" s="3">
        <v>0.68033825926777569</v>
      </c>
      <c r="BC50" s="3">
        <f t="shared" si="15"/>
        <v>9.9336049284113925E-5</v>
      </c>
      <c r="BD50" s="3">
        <f t="shared" si="16"/>
        <v>-9.9336049284113925E-5</v>
      </c>
      <c r="BE50" s="3">
        <f t="shared" si="17"/>
        <v>-1.9867209856822785E-4</v>
      </c>
      <c r="BF50" s="3">
        <f t="shared" si="18"/>
        <v>0</v>
      </c>
      <c r="BG50" s="3">
        <f t="shared" si="19"/>
        <v>0</v>
      </c>
      <c r="BH50" s="3">
        <f t="shared" si="20"/>
        <v>0</v>
      </c>
      <c r="BI50" s="9">
        <v>4934.3272739780305</v>
      </c>
      <c r="BJ50" s="3">
        <f t="shared" si="21"/>
        <v>0.72046011023893841</v>
      </c>
      <c r="BK50" s="3">
        <f t="shared" si="22"/>
        <v>-0.72046011023893841</v>
      </c>
      <c r="BL50" s="3">
        <f t="shared" si="23"/>
        <v>-1.4409202204778768</v>
      </c>
      <c r="BM50" s="3">
        <f t="shared" si="24"/>
        <v>0</v>
      </c>
      <c r="BN50" s="3">
        <f t="shared" si="25"/>
        <v>0</v>
      </c>
      <c r="BO50" s="3">
        <f t="shared" si="26"/>
        <v>0</v>
      </c>
      <c r="BP50" s="9">
        <v>3357.0116282357221</v>
      </c>
      <c r="BQ50" s="3">
        <f t="shared" si="27"/>
        <v>0.49015657727182915</v>
      </c>
      <c r="BR50" s="3">
        <f t="shared" si="28"/>
        <v>-0.49015657727182915</v>
      </c>
      <c r="BS50" s="3">
        <f t="shared" si="29"/>
        <v>-0.9803131545436583</v>
      </c>
      <c r="BT50" s="3">
        <f t="shared" si="30"/>
        <v>0</v>
      </c>
      <c r="BU50" s="3">
        <f t="shared" si="31"/>
        <v>0</v>
      </c>
      <c r="BV50" s="3">
        <f t="shared" si="32"/>
        <v>0</v>
      </c>
      <c r="BW50" s="3">
        <v>32.45493636727722</v>
      </c>
      <c r="BX50" s="3">
        <f t="shared" si="33"/>
        <v>4.7387385827197944E-3</v>
      </c>
      <c r="BY50" s="3">
        <f t="shared" si="34"/>
        <v>-4.7387385827197944E-3</v>
      </c>
      <c r="BZ50" s="3">
        <f t="shared" si="35"/>
        <v>-9.4774771654395889E-3</v>
      </c>
      <c r="CA50" s="3">
        <f t="shared" si="36"/>
        <v>0</v>
      </c>
      <c r="CB50" s="3">
        <f t="shared" si="37"/>
        <v>0</v>
      </c>
      <c r="CC50" s="3">
        <f t="shared" si="38"/>
        <v>0</v>
      </c>
      <c r="CD50" s="3">
        <v>7.4471376315956139E-3</v>
      </c>
      <c r="CE50" s="3">
        <f t="shared" si="39"/>
        <v>1.0873550336474523E-6</v>
      </c>
      <c r="CF50" s="3">
        <f t="shared" si="40"/>
        <v>-1.0873550336474523E-6</v>
      </c>
      <c r="CG50" s="3">
        <f t="shared" si="41"/>
        <v>-2.1747100672949046E-6</v>
      </c>
      <c r="CH50" s="3">
        <f t="shared" si="42"/>
        <v>0</v>
      </c>
      <c r="CI50" s="3">
        <f t="shared" si="43"/>
        <v>0</v>
      </c>
      <c r="CJ50" s="3">
        <f t="shared" si="44"/>
        <v>0</v>
      </c>
      <c r="CK50" s="3">
        <v>73.891000000000005</v>
      </c>
      <c r="CL50" s="3">
        <f t="shared" si="45"/>
        <v>1.0788809709970289E-2</v>
      </c>
      <c r="CM50" s="3">
        <f t="shared" si="46"/>
        <v>-1.0788809709970289E-2</v>
      </c>
      <c r="CN50" s="3">
        <f t="shared" si="47"/>
        <v>-2.1577619419940578E-2</v>
      </c>
      <c r="CO50" s="3">
        <f t="shared" si="48"/>
        <v>0</v>
      </c>
      <c r="CP50" s="3">
        <f t="shared" si="49"/>
        <v>0</v>
      </c>
      <c r="CQ50" s="3">
        <f t="shared" si="50"/>
        <v>0</v>
      </c>
    </row>
    <row r="51" spans="1:95" x14ac:dyDescent="0.25">
      <c r="A51" s="1" t="s">
        <v>423</v>
      </c>
      <c r="B51" s="1" t="s">
        <v>476</v>
      </c>
      <c r="C51" s="2">
        <v>43403</v>
      </c>
      <c r="D51" s="2">
        <v>43405</v>
      </c>
      <c r="E51" s="2" t="s">
        <v>589</v>
      </c>
      <c r="F51" s="1" t="s">
        <v>499</v>
      </c>
      <c r="G51" s="1" t="s">
        <v>500</v>
      </c>
      <c r="H51" s="1"/>
      <c r="I51" s="1"/>
      <c r="J51" s="1">
        <v>0</v>
      </c>
      <c r="K51" s="6">
        <v>0</v>
      </c>
      <c r="L51" s="1" t="s">
        <v>124</v>
      </c>
      <c r="M51" s="1" t="s">
        <v>125</v>
      </c>
      <c r="N51" s="1" t="str">
        <f t="shared" si="0"/>
        <v>ORGAU 4.00 of '19</v>
      </c>
      <c r="O51" s="3">
        <v>4</v>
      </c>
      <c r="P51" s="2">
        <v>43724</v>
      </c>
      <c r="Q51" s="8">
        <v>0.8794520547945206</v>
      </c>
      <c r="R51" s="3">
        <v>4.1204654346338128</v>
      </c>
      <c r="S51" s="9">
        <v>-1</v>
      </c>
      <c r="T51" s="9">
        <v>1</v>
      </c>
      <c r="U51" s="6">
        <v>2014255</v>
      </c>
      <c r="V51" s="6">
        <v>1225369</v>
      </c>
      <c r="W51" s="6">
        <v>2005270</v>
      </c>
      <c r="X51" s="6">
        <v>1218899</v>
      </c>
      <c r="Y51" s="6">
        <f t="shared" si="1"/>
        <v>-1158.1244799999999</v>
      </c>
      <c r="Z51" s="6">
        <f t="shared" si="2"/>
        <v>-1137.2</v>
      </c>
      <c r="AA51" s="6">
        <v>1000</v>
      </c>
      <c r="AB51" s="6">
        <v>1137.2</v>
      </c>
      <c r="AC51" s="6">
        <v>1158.1244799999999</v>
      </c>
      <c r="AD51" s="12">
        <f t="shared" si="3"/>
        <v>5.7496418278718431E-2</v>
      </c>
      <c r="AE51" s="12">
        <f t="shared" si="4"/>
        <v>0</v>
      </c>
      <c r="AF51" s="12">
        <f t="shared" si="5"/>
        <v>-5.7496418278718431E-2</v>
      </c>
      <c r="AG51" s="12">
        <f t="shared" si="6"/>
        <v>0</v>
      </c>
      <c r="AH51" s="12">
        <f t="shared" si="7"/>
        <v>0</v>
      </c>
      <c r="AI51" s="12">
        <f t="shared" si="8"/>
        <v>0</v>
      </c>
      <c r="AJ51" s="1" t="s">
        <v>31</v>
      </c>
      <c r="AK51" s="1" t="s">
        <v>460</v>
      </c>
      <c r="AL51" s="1" t="s">
        <v>430</v>
      </c>
      <c r="AM51" s="1" t="s">
        <v>430</v>
      </c>
      <c r="AN51" s="1" t="s">
        <v>449</v>
      </c>
      <c r="AO51" s="1" t="s">
        <v>450</v>
      </c>
      <c r="AP51" s="1" t="s">
        <v>127</v>
      </c>
      <c r="AQ51" s="1" t="s">
        <v>553</v>
      </c>
      <c r="AR51" s="1" t="s">
        <v>553</v>
      </c>
      <c r="AS51" s="1" t="s">
        <v>556</v>
      </c>
      <c r="AT51" s="1" t="s">
        <v>126</v>
      </c>
      <c r="AU51" s="3">
        <v>0.86816528455654118</v>
      </c>
      <c r="AV51" s="3">
        <f t="shared" si="9"/>
        <v>4.9916394335925503E-4</v>
      </c>
      <c r="AW51" s="3">
        <f t="shared" si="10"/>
        <v>-4.9916394335925503E-4</v>
      </c>
      <c r="AX51" s="3">
        <f t="shared" si="11"/>
        <v>-9.9832788671851006E-4</v>
      </c>
      <c r="AY51" s="3">
        <f t="shared" si="12"/>
        <v>0</v>
      </c>
      <c r="AZ51" s="3">
        <f t="shared" si="13"/>
        <v>0</v>
      </c>
      <c r="BA51" s="3">
        <f t="shared" si="14"/>
        <v>0</v>
      </c>
      <c r="BB51" s="3">
        <v>0.86816528455654118</v>
      </c>
      <c r="BC51" s="3">
        <f t="shared" si="15"/>
        <v>4.9916394335925503E-4</v>
      </c>
      <c r="BD51" s="3">
        <f t="shared" si="16"/>
        <v>-4.9916394335925503E-4</v>
      </c>
      <c r="BE51" s="3">
        <f t="shared" si="17"/>
        <v>-9.9832788671851006E-4</v>
      </c>
      <c r="BF51" s="3">
        <f t="shared" si="18"/>
        <v>0</v>
      </c>
      <c r="BG51" s="3">
        <f t="shared" si="19"/>
        <v>0</v>
      </c>
      <c r="BH51" s="3">
        <f t="shared" si="20"/>
        <v>0</v>
      </c>
      <c r="BI51" s="9">
        <v>203.82109786865934</v>
      </c>
      <c r="BJ51" s="3">
        <f t="shared" si="21"/>
        <v>0.11718983097084043</v>
      </c>
      <c r="BK51" s="3">
        <f t="shared" si="22"/>
        <v>-0.11718983097084043</v>
      </c>
      <c r="BL51" s="3">
        <f t="shared" si="23"/>
        <v>-0.23437966194168086</v>
      </c>
      <c r="BM51" s="3">
        <f t="shared" si="24"/>
        <v>0</v>
      </c>
      <c r="BN51" s="3">
        <f t="shared" si="25"/>
        <v>0</v>
      </c>
      <c r="BO51" s="3">
        <f t="shared" si="26"/>
        <v>0</v>
      </c>
      <c r="BP51" s="9">
        <v>176.95040142977126</v>
      </c>
      <c r="BQ51" s="3">
        <f t="shared" si="27"/>
        <v>0.10174014295193265</v>
      </c>
      <c r="BR51" s="3">
        <f t="shared" si="28"/>
        <v>-0.10174014295193265</v>
      </c>
      <c r="BS51" s="3">
        <f t="shared" si="29"/>
        <v>-0.2034802859038653</v>
      </c>
      <c r="BT51" s="3">
        <f t="shared" si="30"/>
        <v>0</v>
      </c>
      <c r="BU51" s="3">
        <f t="shared" si="31"/>
        <v>0</v>
      </c>
      <c r="BV51" s="3">
        <f t="shared" si="32"/>
        <v>0</v>
      </c>
      <c r="BW51" s="3">
        <v>1.5337048724547422</v>
      </c>
      <c r="BX51" s="3">
        <f t="shared" si="33"/>
        <v>8.8182536862766359E-4</v>
      </c>
      <c r="BY51" s="3">
        <f t="shared" si="34"/>
        <v>-8.8182536862766359E-4</v>
      </c>
      <c r="BZ51" s="3">
        <f t="shared" si="35"/>
        <v>-1.7636507372553272E-3</v>
      </c>
      <c r="CA51" s="3">
        <f t="shared" si="36"/>
        <v>0</v>
      </c>
      <c r="CB51" s="3">
        <f t="shared" si="37"/>
        <v>0</v>
      </c>
      <c r="CC51" s="3">
        <f t="shared" si="38"/>
        <v>0</v>
      </c>
      <c r="CD51" s="3">
        <v>1.614846797193863E-2</v>
      </c>
      <c r="CE51" s="3">
        <f t="shared" si="39"/>
        <v>9.2847906907507138E-6</v>
      </c>
      <c r="CF51" s="3">
        <f t="shared" si="40"/>
        <v>-9.2847906907507138E-6</v>
      </c>
      <c r="CG51" s="3">
        <f t="shared" si="41"/>
        <v>-1.8569581381501428E-5</v>
      </c>
      <c r="CH51" s="3">
        <f t="shared" si="42"/>
        <v>0</v>
      </c>
      <c r="CI51" s="3">
        <f t="shared" si="43"/>
        <v>0</v>
      </c>
      <c r="CJ51" s="3">
        <f t="shared" si="44"/>
        <v>0</v>
      </c>
      <c r="CK51" s="3">
        <v>101.84</v>
      </c>
      <c r="CL51" s="3">
        <f t="shared" si="45"/>
        <v>5.8554352375046852E-2</v>
      </c>
      <c r="CM51" s="3">
        <f t="shared" si="46"/>
        <v>-5.8554352375046852E-2</v>
      </c>
      <c r="CN51" s="3">
        <f t="shared" si="47"/>
        <v>-0.1171087047500937</v>
      </c>
      <c r="CO51" s="3">
        <f t="shared" si="48"/>
        <v>0</v>
      </c>
      <c r="CP51" s="3">
        <f t="shared" si="49"/>
        <v>0</v>
      </c>
      <c r="CQ51" s="3">
        <f t="shared" si="50"/>
        <v>0</v>
      </c>
    </row>
    <row r="52" spans="1:95" x14ac:dyDescent="0.25">
      <c r="A52" s="1" t="s">
        <v>423</v>
      </c>
      <c r="B52" s="1" t="s">
        <v>589</v>
      </c>
      <c r="C52" s="2">
        <v>43403</v>
      </c>
      <c r="D52" s="2">
        <v>43405</v>
      </c>
      <c r="E52" s="2" t="s">
        <v>589</v>
      </c>
      <c r="F52" s="1" t="s">
        <v>499</v>
      </c>
      <c r="G52" s="1" t="s">
        <v>501</v>
      </c>
      <c r="H52" s="1"/>
      <c r="I52" s="1"/>
      <c r="J52" s="1">
        <v>0</v>
      </c>
      <c r="K52" s="6">
        <v>0</v>
      </c>
      <c r="L52" s="1" t="s">
        <v>128</v>
      </c>
      <c r="M52" s="1" t="s">
        <v>129</v>
      </c>
      <c r="N52" s="1" t="str">
        <f t="shared" si="0"/>
        <v>PNK 5.63 of '24</v>
      </c>
      <c r="O52" s="3">
        <v>5.625</v>
      </c>
      <c r="P52" s="2">
        <v>45413</v>
      </c>
      <c r="Q52" s="8">
        <v>5.506849315068493</v>
      </c>
      <c r="R52" s="3">
        <v>1.2238193018480492</v>
      </c>
      <c r="S52" s="9">
        <v>-1</v>
      </c>
      <c r="T52" s="9">
        <v>1</v>
      </c>
      <c r="U52" s="6">
        <v>2014255</v>
      </c>
      <c r="V52" s="6">
        <v>1225369</v>
      </c>
      <c r="W52" s="6">
        <v>2005270</v>
      </c>
      <c r="X52" s="6">
        <v>1218899</v>
      </c>
      <c r="Y52" s="6">
        <f t="shared" si="1"/>
        <v>-527.80000000000007</v>
      </c>
      <c r="Z52" s="6">
        <f t="shared" si="2"/>
        <v>-500</v>
      </c>
      <c r="AA52" s="6">
        <v>500</v>
      </c>
      <c r="AB52" s="6">
        <v>500</v>
      </c>
      <c r="AC52" s="6">
        <v>527.80000000000007</v>
      </c>
      <c r="AD52" s="12">
        <f t="shared" si="3"/>
        <v>2.6203236432328584E-2</v>
      </c>
      <c r="AE52" s="12">
        <f t="shared" si="4"/>
        <v>0</v>
      </c>
      <c r="AF52" s="12">
        <f t="shared" si="5"/>
        <v>-2.6203236432328584E-2</v>
      </c>
      <c r="AG52" s="12">
        <f t="shared" si="6"/>
        <v>4.3072739721667516E-2</v>
      </c>
      <c r="AH52" s="12">
        <f t="shared" si="7"/>
        <v>0</v>
      </c>
      <c r="AI52" s="12">
        <f t="shared" si="8"/>
        <v>-4.3072739721667516E-2</v>
      </c>
      <c r="AJ52" s="1" t="s">
        <v>5</v>
      </c>
      <c r="AK52" s="1" t="s">
        <v>460</v>
      </c>
      <c r="AL52" s="1" t="s">
        <v>429</v>
      </c>
      <c r="AM52" s="1" t="s">
        <v>435</v>
      </c>
      <c r="AN52" s="1" t="s">
        <v>453</v>
      </c>
      <c r="AO52" s="1" t="s">
        <v>482</v>
      </c>
      <c r="AP52" s="1" t="s">
        <v>24</v>
      </c>
      <c r="AQ52" s="1" t="s">
        <v>513</v>
      </c>
      <c r="AR52" s="1" t="s">
        <v>529</v>
      </c>
      <c r="AS52" s="1" t="s">
        <v>530</v>
      </c>
      <c r="AT52" s="1" t="s">
        <v>14</v>
      </c>
      <c r="AU52" s="3">
        <v>0</v>
      </c>
      <c r="AV52" s="3">
        <f t="shared" si="9"/>
        <v>0</v>
      </c>
      <c r="AW52" s="3">
        <f t="shared" si="10"/>
        <v>0</v>
      </c>
      <c r="AX52" s="3">
        <f t="shared" si="11"/>
        <v>0</v>
      </c>
      <c r="AY52" s="3">
        <f t="shared" si="12"/>
        <v>0</v>
      </c>
      <c r="AZ52" s="3">
        <f t="shared" si="13"/>
        <v>0</v>
      </c>
      <c r="BA52" s="3">
        <f t="shared" si="14"/>
        <v>0</v>
      </c>
      <c r="BB52" s="3">
        <v>0</v>
      </c>
      <c r="BC52" s="3">
        <f t="shared" si="15"/>
        <v>0</v>
      </c>
      <c r="BD52" s="3">
        <f t="shared" si="16"/>
        <v>0</v>
      </c>
      <c r="BE52" s="3">
        <f t="shared" si="17"/>
        <v>0</v>
      </c>
      <c r="BF52" s="3">
        <f t="shared" si="18"/>
        <v>0</v>
      </c>
      <c r="BG52" s="3">
        <f t="shared" si="19"/>
        <v>0</v>
      </c>
      <c r="BH52" s="3">
        <f t="shared" si="20"/>
        <v>0</v>
      </c>
      <c r="BI52" s="9">
        <v>0</v>
      </c>
      <c r="BJ52" s="3">
        <f t="shared" si="21"/>
        <v>0</v>
      </c>
      <c r="BK52" s="3">
        <f t="shared" si="22"/>
        <v>0</v>
      </c>
      <c r="BL52" s="3">
        <f t="shared" si="23"/>
        <v>0</v>
      </c>
      <c r="BM52" s="3">
        <f t="shared" si="24"/>
        <v>0</v>
      </c>
      <c r="BN52" s="3">
        <f t="shared" si="25"/>
        <v>0</v>
      </c>
      <c r="BO52" s="3">
        <f t="shared" si="26"/>
        <v>0</v>
      </c>
      <c r="BP52" s="9">
        <v>0</v>
      </c>
      <c r="BQ52" s="3">
        <f t="shared" si="27"/>
        <v>0</v>
      </c>
      <c r="BR52" s="3">
        <f t="shared" si="28"/>
        <v>0</v>
      </c>
      <c r="BS52" s="3">
        <f t="shared" si="29"/>
        <v>0</v>
      </c>
      <c r="BT52" s="3">
        <f t="shared" si="30"/>
        <v>0</v>
      </c>
      <c r="BU52" s="3">
        <f t="shared" si="31"/>
        <v>0</v>
      </c>
      <c r="BV52" s="3">
        <f t="shared" si="32"/>
        <v>0</v>
      </c>
      <c r="BW52" s="3">
        <v>0</v>
      </c>
      <c r="BX52" s="3">
        <f t="shared" si="33"/>
        <v>0</v>
      </c>
      <c r="BY52" s="3">
        <f t="shared" si="34"/>
        <v>0</v>
      </c>
      <c r="BZ52" s="3">
        <f t="shared" si="35"/>
        <v>0</v>
      </c>
      <c r="CA52" s="3">
        <f t="shared" si="36"/>
        <v>0</v>
      </c>
      <c r="CB52" s="3">
        <f t="shared" si="37"/>
        <v>0</v>
      </c>
      <c r="CC52" s="3">
        <f t="shared" si="38"/>
        <v>0</v>
      </c>
      <c r="CD52" s="3">
        <v>0</v>
      </c>
      <c r="CE52" s="3">
        <f t="shared" si="39"/>
        <v>0</v>
      </c>
      <c r="CF52" s="3">
        <f t="shared" si="40"/>
        <v>0</v>
      </c>
      <c r="CG52" s="3">
        <f t="shared" si="41"/>
        <v>0</v>
      </c>
      <c r="CH52" s="3">
        <f t="shared" si="42"/>
        <v>0</v>
      </c>
      <c r="CI52" s="3">
        <f t="shared" si="43"/>
        <v>0</v>
      </c>
      <c r="CJ52" s="3">
        <f t="shared" si="44"/>
        <v>0</v>
      </c>
      <c r="CK52" s="3">
        <v>105.56</v>
      </c>
      <c r="CL52" s="3">
        <f t="shared" si="45"/>
        <v>2.7660136377966053E-2</v>
      </c>
      <c r="CM52" s="3">
        <f t="shared" si="46"/>
        <v>-2.7660136377966053E-2</v>
      </c>
      <c r="CN52" s="3">
        <f t="shared" si="47"/>
        <v>-5.5320272755932105E-2</v>
      </c>
      <c r="CO52" s="3">
        <f t="shared" si="48"/>
        <v>4.5467584050192231E-2</v>
      </c>
      <c r="CP52" s="3">
        <f t="shared" si="49"/>
        <v>-4.5467584050192231E-2</v>
      </c>
      <c r="CQ52" s="3">
        <f t="shared" si="50"/>
        <v>-9.0935168100384461E-2</v>
      </c>
    </row>
    <row r="53" spans="1:95" x14ac:dyDescent="0.25">
      <c r="A53" s="1" t="s">
        <v>423</v>
      </c>
      <c r="B53" s="1" t="s">
        <v>589</v>
      </c>
      <c r="C53" s="2">
        <v>43403</v>
      </c>
      <c r="D53" s="2">
        <v>43405</v>
      </c>
      <c r="E53" s="2" t="s">
        <v>589</v>
      </c>
      <c r="F53" s="1" t="s">
        <v>499</v>
      </c>
      <c r="G53" s="1" t="s">
        <v>498</v>
      </c>
      <c r="H53" s="1"/>
      <c r="I53" s="1"/>
      <c r="J53" s="1">
        <v>0</v>
      </c>
      <c r="K53" s="6">
        <v>0</v>
      </c>
      <c r="L53" s="1" t="s">
        <v>130</v>
      </c>
      <c r="M53" s="1" t="s">
        <v>131</v>
      </c>
      <c r="N53" s="1" t="str">
        <f t="shared" si="0"/>
        <v>ROCKIE 7.50 of '38</v>
      </c>
      <c r="O53" s="3">
        <v>7.5</v>
      </c>
      <c r="P53" s="2">
        <v>50601</v>
      </c>
      <c r="Q53" s="8">
        <v>19.720547945205478</v>
      </c>
      <c r="R53" s="3">
        <v>10.340862422997947</v>
      </c>
      <c r="S53" s="9">
        <v>-1</v>
      </c>
      <c r="T53" s="9">
        <v>1</v>
      </c>
      <c r="U53" s="6">
        <v>2014255</v>
      </c>
      <c r="V53" s="6">
        <v>1225369</v>
      </c>
      <c r="W53" s="6">
        <v>2005270</v>
      </c>
      <c r="X53" s="6">
        <v>1218899</v>
      </c>
      <c r="Y53" s="6">
        <f t="shared" si="1"/>
        <v>-290.12499999999994</v>
      </c>
      <c r="Z53" s="6">
        <f t="shared" si="2"/>
        <v>-250</v>
      </c>
      <c r="AA53" s="6">
        <v>250</v>
      </c>
      <c r="AB53" s="6">
        <v>250</v>
      </c>
      <c r="AC53" s="6">
        <v>290.12499999999994</v>
      </c>
      <c r="AD53" s="12">
        <f t="shared" si="3"/>
        <v>1.4403588423511421E-2</v>
      </c>
      <c r="AE53" s="12">
        <f t="shared" si="4"/>
        <v>0</v>
      </c>
      <c r="AF53" s="12">
        <f t="shared" si="5"/>
        <v>-1.4403588423511421E-2</v>
      </c>
      <c r="AG53" s="12">
        <f t="shared" si="6"/>
        <v>2.3676541515249689E-2</v>
      </c>
      <c r="AH53" s="12">
        <f t="shared" si="7"/>
        <v>0</v>
      </c>
      <c r="AI53" s="12">
        <f t="shared" si="8"/>
        <v>-2.3676541515249689E-2</v>
      </c>
      <c r="AJ53" s="1" t="s">
        <v>5</v>
      </c>
      <c r="AK53" s="1" t="s">
        <v>460</v>
      </c>
      <c r="AL53" s="1" t="s">
        <v>430</v>
      </c>
      <c r="AM53" s="1" t="s">
        <v>436</v>
      </c>
      <c r="AN53" s="1" t="s">
        <v>453</v>
      </c>
      <c r="AO53" s="1" t="s">
        <v>482</v>
      </c>
      <c r="AP53" s="1" t="s">
        <v>24</v>
      </c>
      <c r="AQ53" s="1" t="s">
        <v>513</v>
      </c>
      <c r="AR53" s="1" t="s">
        <v>519</v>
      </c>
      <c r="AS53" s="1" t="s">
        <v>535</v>
      </c>
      <c r="AT53" s="1" t="s">
        <v>14</v>
      </c>
      <c r="AU53" s="3">
        <v>10.751182818126132</v>
      </c>
      <c r="AV53" s="3">
        <f t="shared" si="9"/>
        <v>1.5485561237821644E-3</v>
      </c>
      <c r="AW53" s="3">
        <f t="shared" si="10"/>
        <v>-1.5485561237821644E-3</v>
      </c>
      <c r="AX53" s="3">
        <f t="shared" si="11"/>
        <v>-3.0971122475643288E-3</v>
      </c>
      <c r="AY53" s="3">
        <f t="shared" si="12"/>
        <v>2.5455082633140252E-3</v>
      </c>
      <c r="AZ53" s="3">
        <f t="shared" si="13"/>
        <v>-2.5455082633140252E-3</v>
      </c>
      <c r="BA53" s="3">
        <f t="shared" si="14"/>
        <v>-5.0910165266280505E-3</v>
      </c>
      <c r="BB53" s="3">
        <v>10.567476602888258</v>
      </c>
      <c r="BC53" s="3">
        <f t="shared" si="15"/>
        <v>1.5220958366308911E-3</v>
      </c>
      <c r="BD53" s="3">
        <f t="shared" si="16"/>
        <v>-1.5220958366308911E-3</v>
      </c>
      <c r="BE53" s="3">
        <f t="shared" si="17"/>
        <v>-3.0441916732617822E-3</v>
      </c>
      <c r="BF53" s="3">
        <f t="shared" si="18"/>
        <v>2.5020129849971356E-3</v>
      </c>
      <c r="BG53" s="3">
        <f t="shared" si="19"/>
        <v>-2.5020129849971356E-3</v>
      </c>
      <c r="BH53" s="3">
        <f t="shared" si="20"/>
        <v>-5.0040259699942712E-3</v>
      </c>
      <c r="BI53" s="9">
        <v>290.45305585208467</v>
      </c>
      <c r="BJ53" s="3">
        <f t="shared" si="21"/>
        <v>4.1835662728446028E-2</v>
      </c>
      <c r="BK53" s="3">
        <f t="shared" si="22"/>
        <v>-4.1835662728446028E-2</v>
      </c>
      <c r="BL53" s="3">
        <f t="shared" si="23"/>
        <v>-8.3671325456892057E-2</v>
      </c>
      <c r="BM53" s="3">
        <f t="shared" si="24"/>
        <v>6.8769238351130191E-2</v>
      </c>
      <c r="BN53" s="3">
        <f t="shared" si="25"/>
        <v>-6.8769238351130191E-2</v>
      </c>
      <c r="BO53" s="3">
        <f t="shared" si="26"/>
        <v>-0.13753847670226038</v>
      </c>
      <c r="BP53" s="9">
        <v>3069.3558719543012</v>
      </c>
      <c r="BQ53" s="3">
        <f t="shared" si="27"/>
        <v>0.44209738704917773</v>
      </c>
      <c r="BR53" s="3">
        <f t="shared" si="28"/>
        <v>-0.44209738704917773</v>
      </c>
      <c r="BS53" s="3">
        <f t="shared" si="29"/>
        <v>-0.88419477409835545</v>
      </c>
      <c r="BT53" s="3">
        <f t="shared" si="30"/>
        <v>0.72671731727401412</v>
      </c>
      <c r="BU53" s="3">
        <f t="shared" si="31"/>
        <v>-0.72671731727401412</v>
      </c>
      <c r="BV53" s="3">
        <f t="shared" si="32"/>
        <v>-1.4534346345480282</v>
      </c>
      <c r="BW53" s="3">
        <v>6.0758280933389841</v>
      </c>
      <c r="BX53" s="3">
        <f t="shared" si="33"/>
        <v>8.7513727188462853E-4</v>
      </c>
      <c r="BY53" s="3">
        <f t="shared" si="34"/>
        <v>-8.7513727188462853E-4</v>
      </c>
      <c r="BZ53" s="3">
        <f t="shared" si="35"/>
        <v>-1.7502745437692571E-3</v>
      </c>
      <c r="CA53" s="3">
        <f t="shared" si="36"/>
        <v>1.4385459609146081E-3</v>
      </c>
      <c r="CB53" s="3">
        <f t="shared" si="37"/>
        <v>-1.4385459609146081E-3</v>
      </c>
      <c r="CC53" s="3">
        <f t="shared" si="38"/>
        <v>-2.8770919218292163E-3</v>
      </c>
      <c r="CD53" s="3">
        <v>1.675728933562816</v>
      </c>
      <c r="CE53" s="3">
        <f t="shared" si="39"/>
        <v>2.4136509868408516E-4</v>
      </c>
      <c r="CF53" s="3">
        <f t="shared" si="40"/>
        <v>-2.4136509868408516E-4</v>
      </c>
      <c r="CG53" s="3">
        <f t="shared" si="41"/>
        <v>-4.8273019736817032E-4</v>
      </c>
      <c r="CH53" s="3">
        <f t="shared" si="42"/>
        <v>3.9675465663805098E-4</v>
      </c>
      <c r="CI53" s="3">
        <f t="shared" si="43"/>
        <v>-3.9675465663805098E-4</v>
      </c>
      <c r="CJ53" s="3">
        <f t="shared" si="44"/>
        <v>-7.9350931327610197E-4</v>
      </c>
      <c r="CK53" s="3">
        <v>116.05</v>
      </c>
      <c r="CL53" s="3">
        <f t="shared" si="45"/>
        <v>1.6715364365485003E-2</v>
      </c>
      <c r="CM53" s="3">
        <f t="shared" si="46"/>
        <v>-1.6715364365485003E-2</v>
      </c>
      <c r="CN53" s="3">
        <f t="shared" si="47"/>
        <v>-3.3430728730970007E-2</v>
      </c>
      <c r="CO53" s="3">
        <f t="shared" si="48"/>
        <v>2.7476626428447261E-2</v>
      </c>
      <c r="CP53" s="3">
        <f t="shared" si="49"/>
        <v>-2.7476626428447261E-2</v>
      </c>
      <c r="CQ53" s="3">
        <f t="shared" si="50"/>
        <v>-5.4953252856894522E-2</v>
      </c>
    </row>
    <row r="54" spans="1:95" x14ac:dyDescent="0.25">
      <c r="A54" s="1" t="s">
        <v>423</v>
      </c>
      <c r="B54" s="1" t="s">
        <v>589</v>
      </c>
      <c r="C54" s="2">
        <v>43403</v>
      </c>
      <c r="D54" s="2">
        <v>43405</v>
      </c>
      <c r="E54" s="2" t="s">
        <v>589</v>
      </c>
      <c r="F54" s="1" t="s">
        <v>499</v>
      </c>
      <c r="G54" s="1" t="s">
        <v>498</v>
      </c>
      <c r="H54" s="1"/>
      <c r="I54" s="1"/>
      <c r="J54" s="1">
        <v>0</v>
      </c>
      <c r="K54" s="6">
        <v>0</v>
      </c>
      <c r="L54" s="1" t="s">
        <v>132</v>
      </c>
      <c r="M54" s="1" t="s">
        <v>131</v>
      </c>
      <c r="N54" s="1" t="str">
        <f t="shared" si="0"/>
        <v>ROCKIE 5.63 of '20</v>
      </c>
      <c r="O54" s="3">
        <v>5.625</v>
      </c>
      <c r="P54" s="2">
        <v>43936</v>
      </c>
      <c r="Q54" s="8">
        <v>1.4602739726027398</v>
      </c>
      <c r="R54" s="3">
        <v>8.6078028747433262</v>
      </c>
      <c r="S54" s="9">
        <v>-1</v>
      </c>
      <c r="T54" s="9">
        <v>1</v>
      </c>
      <c r="U54" s="6">
        <v>2014255</v>
      </c>
      <c r="V54" s="6">
        <v>1225369</v>
      </c>
      <c r="W54" s="6">
        <v>2005270</v>
      </c>
      <c r="X54" s="6">
        <v>1218899</v>
      </c>
      <c r="Y54" s="6">
        <f t="shared" si="1"/>
        <v>-766.41750000000002</v>
      </c>
      <c r="Z54" s="6">
        <f t="shared" si="2"/>
        <v>-750</v>
      </c>
      <c r="AA54" s="6">
        <v>750</v>
      </c>
      <c r="AB54" s="6">
        <v>750</v>
      </c>
      <c r="AC54" s="6">
        <v>766.41750000000002</v>
      </c>
      <c r="AD54" s="12">
        <f t="shared" si="3"/>
        <v>3.8049675934774894E-2</v>
      </c>
      <c r="AE54" s="12">
        <f t="shared" si="4"/>
        <v>0</v>
      </c>
      <c r="AF54" s="12">
        <f t="shared" si="5"/>
        <v>-3.8049675934774894E-2</v>
      </c>
      <c r="AG54" s="12">
        <f t="shared" si="6"/>
        <v>6.2545853534731174E-2</v>
      </c>
      <c r="AH54" s="12">
        <f t="shared" si="7"/>
        <v>0</v>
      </c>
      <c r="AI54" s="12">
        <f t="shared" si="8"/>
        <v>-6.2545853534731174E-2</v>
      </c>
      <c r="AJ54" s="1" t="s">
        <v>5</v>
      </c>
      <c r="AK54" s="1" t="s">
        <v>460</v>
      </c>
      <c r="AL54" s="1" t="s">
        <v>430</v>
      </c>
      <c r="AM54" s="1" t="s">
        <v>436</v>
      </c>
      <c r="AN54" s="1" t="s">
        <v>453</v>
      </c>
      <c r="AO54" s="1" t="s">
        <v>482</v>
      </c>
      <c r="AP54" s="1" t="s">
        <v>24</v>
      </c>
      <c r="AQ54" s="1" t="s">
        <v>513</v>
      </c>
      <c r="AR54" s="1" t="s">
        <v>519</v>
      </c>
      <c r="AS54" s="1" t="s">
        <v>535</v>
      </c>
      <c r="AT54" s="1" t="s">
        <v>14</v>
      </c>
      <c r="AU54" s="3">
        <v>1.386432566615988</v>
      </c>
      <c r="AV54" s="3">
        <f t="shared" si="9"/>
        <v>5.2753309865156549E-4</v>
      </c>
      <c r="AW54" s="3">
        <f t="shared" si="10"/>
        <v>-5.2753309865156549E-4</v>
      </c>
      <c r="AX54" s="3">
        <f t="shared" si="11"/>
        <v>-1.055066197303131E-3</v>
      </c>
      <c r="AY54" s="3">
        <f t="shared" si="12"/>
        <v>8.6715608247345016E-4</v>
      </c>
      <c r="AZ54" s="3">
        <f t="shared" si="13"/>
        <v>-8.6715608247345016E-4</v>
      </c>
      <c r="BA54" s="3">
        <f t="shared" si="14"/>
        <v>-1.7343121649469003E-3</v>
      </c>
      <c r="BB54" s="3">
        <v>1.3840260665979585</v>
      </c>
      <c r="BC54" s="3">
        <f t="shared" si="15"/>
        <v>5.2661743319333488E-4</v>
      </c>
      <c r="BD54" s="3">
        <f t="shared" si="16"/>
        <v>-5.2661743319333488E-4</v>
      </c>
      <c r="BE54" s="3">
        <f t="shared" si="17"/>
        <v>-1.0532348663866698E-3</v>
      </c>
      <c r="BF54" s="3">
        <f t="shared" si="18"/>
        <v>8.656509164968601E-4</v>
      </c>
      <c r="BG54" s="3">
        <f t="shared" si="19"/>
        <v>-8.656509164968601E-4</v>
      </c>
      <c r="BH54" s="3">
        <f t="shared" si="20"/>
        <v>-1.7313018329937202E-3</v>
      </c>
      <c r="BI54" s="9">
        <v>134.89681190546145</v>
      </c>
      <c r="BJ54" s="3">
        <f t="shared" si="21"/>
        <v>5.1327799776370919E-2</v>
      </c>
      <c r="BK54" s="3">
        <f t="shared" si="22"/>
        <v>-5.1327799776370919E-2</v>
      </c>
      <c r="BL54" s="3">
        <f t="shared" si="23"/>
        <v>-0.10265559955274184</v>
      </c>
      <c r="BM54" s="3">
        <f t="shared" si="24"/>
        <v>8.4372362397411735E-2</v>
      </c>
      <c r="BN54" s="3">
        <f t="shared" si="25"/>
        <v>-8.4372362397411735E-2</v>
      </c>
      <c r="BO54" s="3">
        <f t="shared" si="26"/>
        <v>-0.16874472479482347</v>
      </c>
      <c r="BP54" s="9">
        <v>186.70070397812046</v>
      </c>
      <c r="BQ54" s="3">
        <f t="shared" si="27"/>
        <v>7.1039012831618217E-2</v>
      </c>
      <c r="BR54" s="3">
        <f t="shared" si="28"/>
        <v>-7.1039012831618217E-2</v>
      </c>
      <c r="BS54" s="3">
        <f t="shared" si="29"/>
        <v>-0.14207802566323643</v>
      </c>
      <c r="BT54" s="3">
        <f t="shared" si="30"/>
        <v>0.11677354885846725</v>
      </c>
      <c r="BU54" s="3">
        <f t="shared" si="31"/>
        <v>-0.11677354885846725</v>
      </c>
      <c r="BV54" s="3">
        <f t="shared" si="32"/>
        <v>-0.23354709771693449</v>
      </c>
      <c r="BW54" s="3">
        <v>4.030628555671993</v>
      </c>
      <c r="BX54" s="3">
        <f t="shared" si="33"/>
        <v>1.5336411035676912E-3</v>
      </c>
      <c r="BY54" s="3">
        <f t="shared" si="34"/>
        <v>-1.5336411035676912E-3</v>
      </c>
      <c r="BZ54" s="3">
        <f t="shared" si="35"/>
        <v>-3.0672822071353824E-3</v>
      </c>
      <c r="CA54" s="3">
        <f t="shared" si="36"/>
        <v>2.5209910329596556E-3</v>
      </c>
      <c r="CB54" s="3">
        <f t="shared" si="37"/>
        <v>-2.5209910329596556E-3</v>
      </c>
      <c r="CC54" s="3">
        <f t="shared" si="38"/>
        <v>-5.0419820659193112E-3</v>
      </c>
      <c r="CD54" s="3">
        <v>2.6327969200902735E-2</v>
      </c>
      <c r="CE54" s="3">
        <f t="shared" si="39"/>
        <v>1.0017706961150834E-5</v>
      </c>
      <c r="CF54" s="3">
        <f t="shared" si="40"/>
        <v>-1.0017706961150834E-5</v>
      </c>
      <c r="CG54" s="3">
        <f t="shared" si="41"/>
        <v>-2.0035413922301667E-5</v>
      </c>
      <c r="CH54" s="3">
        <f t="shared" si="42"/>
        <v>1.6467053055065759E-5</v>
      </c>
      <c r="CI54" s="3">
        <f t="shared" si="43"/>
        <v>-1.6467053055065759E-5</v>
      </c>
      <c r="CJ54" s="3">
        <f t="shared" si="44"/>
        <v>-3.2934106110131519E-5</v>
      </c>
      <c r="CK54" s="3">
        <v>102.18899999999999</v>
      </c>
      <c r="CL54" s="3">
        <f t="shared" si="45"/>
        <v>3.8882583340987112E-2</v>
      </c>
      <c r="CM54" s="3">
        <f t="shared" si="46"/>
        <v>-3.8882583340987112E-2</v>
      </c>
      <c r="CN54" s="3">
        <f t="shared" si="47"/>
        <v>-7.7765166681974224E-2</v>
      </c>
      <c r="CO54" s="3">
        <f t="shared" si="48"/>
        <v>6.3914982268606438E-2</v>
      </c>
      <c r="CP54" s="3">
        <f t="shared" si="49"/>
        <v>-6.3914982268606438E-2</v>
      </c>
      <c r="CQ54" s="3">
        <f t="shared" si="50"/>
        <v>-0.12782996453721288</v>
      </c>
    </row>
    <row r="55" spans="1:95" x14ac:dyDescent="0.25">
      <c r="A55" s="1" t="s">
        <v>423</v>
      </c>
      <c r="B55" s="1" t="s">
        <v>589</v>
      </c>
      <c r="C55" s="2">
        <v>43403</v>
      </c>
      <c r="D55" s="2">
        <v>43405</v>
      </c>
      <c r="E55" s="2" t="s">
        <v>589</v>
      </c>
      <c r="F55" s="1" t="s">
        <v>499</v>
      </c>
      <c r="G55" s="1" t="s">
        <v>498</v>
      </c>
      <c r="H55" s="1"/>
      <c r="I55" s="1"/>
      <c r="J55" s="1">
        <v>0</v>
      </c>
      <c r="K55" s="6">
        <v>0</v>
      </c>
      <c r="L55" s="1" t="s">
        <v>133</v>
      </c>
      <c r="M55" s="1" t="s">
        <v>131</v>
      </c>
      <c r="N55" s="1" t="str">
        <f t="shared" si="0"/>
        <v>ROCKIE 6.88 of '40</v>
      </c>
      <c r="O55" s="3">
        <v>6.875</v>
      </c>
      <c r="P55" s="2">
        <v>51241</v>
      </c>
      <c r="Q55" s="8">
        <v>21.473972602739725</v>
      </c>
      <c r="R55" s="3">
        <v>8.6078028747433262</v>
      </c>
      <c r="S55" s="9">
        <v>-1</v>
      </c>
      <c r="T55" s="9">
        <v>1</v>
      </c>
      <c r="U55" s="6">
        <v>2014255</v>
      </c>
      <c r="V55" s="6">
        <v>1225369</v>
      </c>
      <c r="W55" s="6">
        <v>2005270</v>
      </c>
      <c r="X55" s="6">
        <v>1218899</v>
      </c>
      <c r="Y55" s="6">
        <f t="shared" si="1"/>
        <v>-553.44000000000005</v>
      </c>
      <c r="Z55" s="6">
        <f t="shared" si="2"/>
        <v>-500</v>
      </c>
      <c r="AA55" s="6">
        <v>500</v>
      </c>
      <c r="AB55" s="6">
        <v>500</v>
      </c>
      <c r="AC55" s="6">
        <v>553.44000000000005</v>
      </c>
      <c r="AD55" s="12">
        <f t="shared" si="3"/>
        <v>2.7476163643630029E-2</v>
      </c>
      <c r="AE55" s="12">
        <f t="shared" si="4"/>
        <v>0</v>
      </c>
      <c r="AF55" s="12">
        <f t="shared" si="5"/>
        <v>-2.7476163643630029E-2</v>
      </c>
      <c r="AG55" s="12">
        <f t="shared" si="6"/>
        <v>4.516517065471707E-2</v>
      </c>
      <c r="AH55" s="12">
        <f t="shared" si="7"/>
        <v>0</v>
      </c>
      <c r="AI55" s="12">
        <f t="shared" si="8"/>
        <v>-4.516517065471707E-2</v>
      </c>
      <c r="AJ55" s="1" t="s">
        <v>5</v>
      </c>
      <c r="AK55" s="1" t="s">
        <v>460</v>
      </c>
      <c r="AL55" s="1" t="s">
        <v>430</v>
      </c>
      <c r="AM55" s="1" t="s">
        <v>436</v>
      </c>
      <c r="AN55" s="1" t="s">
        <v>453</v>
      </c>
      <c r="AO55" s="1" t="s">
        <v>482</v>
      </c>
      <c r="AP55" s="1" t="s">
        <v>24</v>
      </c>
      <c r="AQ55" s="1" t="s">
        <v>513</v>
      </c>
      <c r="AR55" s="1" t="s">
        <v>519</v>
      </c>
      <c r="AS55" s="1" t="s">
        <v>535</v>
      </c>
      <c r="AT55" s="1" t="s">
        <v>14</v>
      </c>
      <c r="AU55" s="3">
        <v>11.677105042948615</v>
      </c>
      <c r="AV55" s="3">
        <f t="shared" si="9"/>
        <v>3.2084204904391359E-3</v>
      </c>
      <c r="AW55" s="3">
        <f t="shared" si="10"/>
        <v>-3.2084204904391359E-3</v>
      </c>
      <c r="AX55" s="3">
        <f t="shared" si="11"/>
        <v>-6.4168409808782719E-3</v>
      </c>
      <c r="AY55" s="3">
        <f t="shared" si="12"/>
        <v>5.2739844201783147E-3</v>
      </c>
      <c r="AZ55" s="3">
        <f t="shared" si="13"/>
        <v>-5.2739844201783147E-3</v>
      </c>
      <c r="BA55" s="3">
        <f t="shared" si="14"/>
        <v>-1.0547968840356629E-2</v>
      </c>
      <c r="BB55" s="3">
        <v>11.454867861926919</v>
      </c>
      <c r="BC55" s="3">
        <f t="shared" si="15"/>
        <v>3.1473582389046247E-3</v>
      </c>
      <c r="BD55" s="3">
        <f t="shared" si="16"/>
        <v>-3.1473582389046247E-3</v>
      </c>
      <c r="BE55" s="3">
        <f t="shared" si="17"/>
        <v>-6.2947164778092493E-3</v>
      </c>
      <c r="BF55" s="3">
        <f t="shared" si="18"/>
        <v>5.1736106181116343E-3</v>
      </c>
      <c r="BG55" s="3">
        <f t="shared" si="19"/>
        <v>-5.1736106181116343E-3</v>
      </c>
      <c r="BH55" s="3">
        <f t="shared" si="20"/>
        <v>-1.0347221236223269E-2</v>
      </c>
      <c r="BI55" s="9">
        <v>277.85188261779103</v>
      </c>
      <c r="BJ55" s="3">
        <f t="shared" si="21"/>
        <v>7.6343037954971091E-2</v>
      </c>
      <c r="BK55" s="3">
        <f t="shared" si="22"/>
        <v>-7.6343037954971091E-2</v>
      </c>
      <c r="BL55" s="3">
        <f t="shared" si="23"/>
        <v>-0.15268607590994218</v>
      </c>
      <c r="BM55" s="3">
        <f t="shared" si="24"/>
        <v>0.12549227695166948</v>
      </c>
      <c r="BN55" s="3">
        <f t="shared" si="25"/>
        <v>-0.12549227695166948</v>
      </c>
      <c r="BO55" s="3">
        <f t="shared" si="26"/>
        <v>-0.25098455390333896</v>
      </c>
      <c r="BP55" s="9">
        <v>3182.7566005744252</v>
      </c>
      <c r="BQ55" s="3">
        <f t="shared" si="27"/>
        <v>0.87449941195226533</v>
      </c>
      <c r="BR55" s="3">
        <f t="shared" si="28"/>
        <v>-0.87449941195226533</v>
      </c>
      <c r="BS55" s="3">
        <f t="shared" si="29"/>
        <v>-1.7489988239045307</v>
      </c>
      <c r="BT55" s="3">
        <f t="shared" si="30"/>
        <v>1.437497450173711</v>
      </c>
      <c r="BU55" s="3">
        <f t="shared" si="31"/>
        <v>-1.437497450173711</v>
      </c>
      <c r="BV55" s="3">
        <f t="shared" si="32"/>
        <v>-2.874994900347422</v>
      </c>
      <c r="BW55" s="3">
        <v>5.9638303226697209</v>
      </c>
      <c r="BX55" s="3">
        <f t="shared" si="33"/>
        <v>1.6386317788851614E-3</v>
      </c>
      <c r="BY55" s="3">
        <f t="shared" si="34"/>
        <v>-1.6386317788851614E-3</v>
      </c>
      <c r="BZ55" s="3">
        <f t="shared" si="35"/>
        <v>-3.2772635577703229E-3</v>
      </c>
      <c r="CA55" s="3">
        <f t="shared" si="36"/>
        <v>2.6935741427915431E-3</v>
      </c>
      <c r="CB55" s="3">
        <f t="shared" si="37"/>
        <v>-2.6935741427915431E-3</v>
      </c>
      <c r="CC55" s="3">
        <f t="shared" si="38"/>
        <v>-5.3871482855830863E-3</v>
      </c>
      <c r="CD55" s="3">
        <v>1.9638985925285457</v>
      </c>
      <c r="CE55" s="3">
        <f t="shared" si="39"/>
        <v>5.3960399107809019E-4</v>
      </c>
      <c r="CF55" s="3">
        <f t="shared" si="40"/>
        <v>-5.3960399107809019E-4</v>
      </c>
      <c r="CG55" s="3">
        <f t="shared" si="41"/>
        <v>-1.0792079821561804E-3</v>
      </c>
      <c r="CH55" s="3">
        <f t="shared" si="42"/>
        <v>8.869981508011043E-4</v>
      </c>
      <c r="CI55" s="3">
        <f t="shared" si="43"/>
        <v>-8.869981508011043E-4</v>
      </c>
      <c r="CJ55" s="3">
        <f t="shared" si="44"/>
        <v>-1.7739963016022086E-3</v>
      </c>
      <c r="CK55" s="3">
        <v>110.688</v>
      </c>
      <c r="CL55" s="3">
        <f t="shared" si="45"/>
        <v>3.041281601386121E-2</v>
      </c>
      <c r="CM55" s="3">
        <f t="shared" si="46"/>
        <v>-3.041281601386121E-2</v>
      </c>
      <c r="CN55" s="3">
        <f t="shared" si="47"/>
        <v>-6.0825632027722419E-2</v>
      </c>
      <c r="CO55" s="3">
        <f t="shared" si="48"/>
        <v>4.9992424094293234E-2</v>
      </c>
      <c r="CP55" s="3">
        <f t="shared" si="49"/>
        <v>-4.9992424094293234E-2</v>
      </c>
      <c r="CQ55" s="3">
        <f t="shared" si="50"/>
        <v>-9.9984848188586467E-2</v>
      </c>
    </row>
    <row r="56" spans="1:95" x14ac:dyDescent="0.25">
      <c r="A56" s="1" t="s">
        <v>423</v>
      </c>
      <c r="B56" s="1" t="s">
        <v>476</v>
      </c>
      <c r="C56" s="2">
        <v>43403</v>
      </c>
      <c r="D56" s="2">
        <v>43405</v>
      </c>
      <c r="E56" s="2" t="s">
        <v>589</v>
      </c>
      <c r="F56" s="1" t="s">
        <v>499</v>
      </c>
      <c r="G56" s="1" t="s">
        <v>501</v>
      </c>
      <c r="H56" s="1"/>
      <c r="I56" s="1"/>
      <c r="J56" s="1">
        <v>0</v>
      </c>
      <c r="K56" s="6">
        <v>0</v>
      </c>
      <c r="L56" s="1" t="s">
        <v>134</v>
      </c>
      <c r="M56" s="1" t="s">
        <v>135</v>
      </c>
      <c r="N56" s="1" t="str">
        <f t="shared" si="0"/>
        <v>SIGCBL 7.75 of '23</v>
      </c>
      <c r="O56" s="3">
        <v>7.75</v>
      </c>
      <c r="P56" s="2">
        <v>44972</v>
      </c>
      <c r="Q56" s="8">
        <v>4.2986301369863016</v>
      </c>
      <c r="R56" s="3">
        <v>3.7180013689253935</v>
      </c>
      <c r="S56" s="9">
        <v>-1</v>
      </c>
      <c r="T56" s="9">
        <v>1</v>
      </c>
      <c r="U56" s="6">
        <v>2014255</v>
      </c>
      <c r="V56" s="6">
        <v>1225369</v>
      </c>
      <c r="W56" s="6">
        <v>2005270</v>
      </c>
      <c r="X56" s="6">
        <v>1218899</v>
      </c>
      <c r="Y56" s="6">
        <f t="shared" si="1"/>
        <v>-797.35488750000002</v>
      </c>
      <c r="Z56" s="6">
        <f t="shared" si="2"/>
        <v>-767.61</v>
      </c>
      <c r="AA56" s="6">
        <v>675</v>
      </c>
      <c r="AB56" s="6">
        <v>767.61</v>
      </c>
      <c r="AC56" s="6">
        <v>797.35488750000002</v>
      </c>
      <c r="AD56" s="12">
        <f t="shared" si="3"/>
        <v>3.9585598025076267E-2</v>
      </c>
      <c r="AE56" s="12">
        <f t="shared" si="4"/>
        <v>0</v>
      </c>
      <c r="AF56" s="12">
        <f t="shared" si="5"/>
        <v>-3.9585598025076267E-2</v>
      </c>
      <c r="AG56" s="12">
        <f t="shared" si="6"/>
        <v>0</v>
      </c>
      <c r="AH56" s="12">
        <f t="shared" si="7"/>
        <v>0</v>
      </c>
      <c r="AI56" s="12">
        <f t="shared" si="8"/>
        <v>0</v>
      </c>
      <c r="AJ56" s="1" t="s">
        <v>31</v>
      </c>
      <c r="AK56" s="1" t="s">
        <v>460</v>
      </c>
      <c r="AL56" s="1" t="s">
        <v>432</v>
      </c>
      <c r="AM56" s="1" t="s">
        <v>437</v>
      </c>
      <c r="AN56" s="1" t="s">
        <v>441</v>
      </c>
      <c r="AO56" s="1" t="s">
        <v>457</v>
      </c>
      <c r="AP56" s="1" t="s">
        <v>136</v>
      </c>
      <c r="AQ56" s="1" t="s">
        <v>513</v>
      </c>
      <c r="AR56" s="1" t="s">
        <v>557</v>
      </c>
      <c r="AS56" s="1" t="s">
        <v>558</v>
      </c>
      <c r="AT56" s="1" t="s">
        <v>10</v>
      </c>
      <c r="AU56" s="3">
        <v>0</v>
      </c>
      <c r="AV56" s="3">
        <f t="shared" si="9"/>
        <v>0</v>
      </c>
      <c r="AW56" s="3">
        <f t="shared" si="10"/>
        <v>0</v>
      </c>
      <c r="AX56" s="3">
        <f t="shared" si="11"/>
        <v>0</v>
      </c>
      <c r="AY56" s="3">
        <f t="shared" si="12"/>
        <v>0</v>
      </c>
      <c r="AZ56" s="3">
        <f t="shared" si="13"/>
        <v>0</v>
      </c>
      <c r="BA56" s="3">
        <f t="shared" si="14"/>
        <v>0</v>
      </c>
      <c r="BB56" s="3">
        <v>0</v>
      </c>
      <c r="BC56" s="3">
        <f t="shared" si="15"/>
        <v>0</v>
      </c>
      <c r="BD56" s="3">
        <f t="shared" si="16"/>
        <v>0</v>
      </c>
      <c r="BE56" s="3">
        <f t="shared" si="17"/>
        <v>0</v>
      </c>
      <c r="BF56" s="3">
        <f t="shared" si="18"/>
        <v>0</v>
      </c>
      <c r="BG56" s="3">
        <f t="shared" si="19"/>
        <v>0</v>
      </c>
      <c r="BH56" s="3">
        <f t="shared" si="20"/>
        <v>0</v>
      </c>
      <c r="BI56" s="9">
        <v>0</v>
      </c>
      <c r="BJ56" s="3">
        <f t="shared" si="21"/>
        <v>0</v>
      </c>
      <c r="BK56" s="3">
        <f t="shared" si="22"/>
        <v>0</v>
      </c>
      <c r="BL56" s="3">
        <f t="shared" si="23"/>
        <v>0</v>
      </c>
      <c r="BM56" s="3">
        <f t="shared" si="24"/>
        <v>0</v>
      </c>
      <c r="BN56" s="3">
        <f t="shared" si="25"/>
        <v>0</v>
      </c>
      <c r="BO56" s="3">
        <f t="shared" si="26"/>
        <v>0</v>
      </c>
      <c r="BP56" s="9">
        <v>0</v>
      </c>
      <c r="BQ56" s="3">
        <f t="shared" si="27"/>
        <v>0</v>
      </c>
      <c r="BR56" s="3">
        <f t="shared" si="28"/>
        <v>0</v>
      </c>
      <c r="BS56" s="3">
        <f t="shared" si="29"/>
        <v>0</v>
      </c>
      <c r="BT56" s="3">
        <f t="shared" si="30"/>
        <v>0</v>
      </c>
      <c r="BU56" s="3">
        <f t="shared" si="31"/>
        <v>0</v>
      </c>
      <c r="BV56" s="3">
        <f t="shared" si="32"/>
        <v>0</v>
      </c>
      <c r="BW56" s="3">
        <v>0</v>
      </c>
      <c r="BX56" s="3">
        <f t="shared" si="33"/>
        <v>0</v>
      </c>
      <c r="BY56" s="3">
        <f t="shared" si="34"/>
        <v>0</v>
      </c>
      <c r="BZ56" s="3">
        <f t="shared" si="35"/>
        <v>0</v>
      </c>
      <c r="CA56" s="3">
        <f t="shared" si="36"/>
        <v>0</v>
      </c>
      <c r="CB56" s="3">
        <f t="shared" si="37"/>
        <v>0</v>
      </c>
      <c r="CC56" s="3">
        <f t="shared" si="38"/>
        <v>0</v>
      </c>
      <c r="CD56" s="3">
        <v>0</v>
      </c>
      <c r="CE56" s="3">
        <f t="shared" si="39"/>
        <v>0</v>
      </c>
      <c r="CF56" s="3">
        <f t="shared" si="40"/>
        <v>0</v>
      </c>
      <c r="CG56" s="3">
        <f t="shared" si="41"/>
        <v>0</v>
      </c>
      <c r="CH56" s="3">
        <f t="shared" si="42"/>
        <v>0</v>
      </c>
      <c r="CI56" s="3">
        <f t="shared" si="43"/>
        <v>0</v>
      </c>
      <c r="CJ56" s="3">
        <f t="shared" si="44"/>
        <v>0</v>
      </c>
      <c r="CK56" s="3">
        <v>103.875</v>
      </c>
      <c r="CL56" s="3">
        <f t="shared" si="45"/>
        <v>4.1119539948547973E-2</v>
      </c>
      <c r="CM56" s="3">
        <f t="shared" si="46"/>
        <v>-4.1119539948547973E-2</v>
      </c>
      <c r="CN56" s="3">
        <f t="shared" si="47"/>
        <v>-8.2239079897095946E-2</v>
      </c>
      <c r="CO56" s="3">
        <f t="shared" si="48"/>
        <v>0</v>
      </c>
      <c r="CP56" s="3">
        <f t="shared" si="49"/>
        <v>0</v>
      </c>
      <c r="CQ56" s="3">
        <f t="shared" si="50"/>
        <v>0</v>
      </c>
    </row>
    <row r="57" spans="1:95" x14ac:dyDescent="0.25">
      <c r="A57" s="1" t="s">
        <v>423</v>
      </c>
      <c r="B57" s="1" t="s">
        <v>476</v>
      </c>
      <c r="C57" s="2">
        <v>43403</v>
      </c>
      <c r="D57" s="2">
        <v>43405</v>
      </c>
      <c r="E57" s="2" t="s">
        <v>589</v>
      </c>
      <c r="F57" s="1" t="s">
        <v>499</v>
      </c>
      <c r="G57" s="1" t="s">
        <v>500</v>
      </c>
      <c r="H57" s="1"/>
      <c r="I57" s="1"/>
      <c r="J57" s="1">
        <v>0</v>
      </c>
      <c r="K57" s="6">
        <v>0</v>
      </c>
      <c r="L57" s="1" t="s">
        <v>137</v>
      </c>
      <c r="M57" s="1" t="s">
        <v>138</v>
      </c>
      <c r="N57" s="1" t="str">
        <f t="shared" si="0"/>
        <v>SOCGEN 9.38 of '19</v>
      </c>
      <c r="O57" s="3">
        <v>9.375</v>
      </c>
      <c r="P57" s="2">
        <v>43712</v>
      </c>
      <c r="Q57" s="8">
        <v>0.84657534246575339</v>
      </c>
      <c r="R57" s="3">
        <v>9.1526351813826139</v>
      </c>
      <c r="S57" s="9">
        <v>-1</v>
      </c>
      <c r="T57" s="9">
        <v>1</v>
      </c>
      <c r="U57" s="6">
        <v>2014255</v>
      </c>
      <c r="V57" s="6">
        <v>1225369</v>
      </c>
      <c r="W57" s="6">
        <v>2005270</v>
      </c>
      <c r="X57" s="6">
        <v>1218899</v>
      </c>
      <c r="Y57" s="6">
        <f t="shared" si="1"/>
        <v>-1218.39608</v>
      </c>
      <c r="Z57" s="6">
        <f t="shared" si="2"/>
        <v>-1137.2</v>
      </c>
      <c r="AA57" s="6">
        <v>1000</v>
      </c>
      <c r="AB57" s="6">
        <v>1137.2</v>
      </c>
      <c r="AC57" s="6">
        <v>1218.39608</v>
      </c>
      <c r="AD57" s="12">
        <f t="shared" si="3"/>
        <v>6.048867099746557E-2</v>
      </c>
      <c r="AE57" s="12">
        <f t="shared" si="4"/>
        <v>0</v>
      </c>
      <c r="AF57" s="12">
        <f t="shared" si="5"/>
        <v>-6.048867099746557E-2</v>
      </c>
      <c r="AG57" s="12">
        <f t="shared" si="6"/>
        <v>0</v>
      </c>
      <c r="AH57" s="12">
        <f t="shared" si="7"/>
        <v>0</v>
      </c>
      <c r="AI57" s="12">
        <f t="shared" si="8"/>
        <v>0</v>
      </c>
      <c r="AJ57" s="1" t="s">
        <v>31</v>
      </c>
      <c r="AK57" s="1" t="s">
        <v>460</v>
      </c>
      <c r="AL57" s="1" t="s">
        <v>430</v>
      </c>
      <c r="AM57" s="1" t="s">
        <v>430</v>
      </c>
      <c r="AN57" s="1" t="s">
        <v>441</v>
      </c>
      <c r="AO57" s="1" t="s">
        <v>462</v>
      </c>
      <c r="AP57" s="1" t="s">
        <v>140</v>
      </c>
      <c r="AQ57" s="1" t="s">
        <v>511</v>
      </c>
      <c r="AR57" s="1" t="s">
        <v>512</v>
      </c>
      <c r="AS57" s="1" t="s">
        <v>512</v>
      </c>
      <c r="AT57" s="1" t="s">
        <v>139</v>
      </c>
      <c r="AU57" s="3">
        <v>0.84855532004803691</v>
      </c>
      <c r="AV57" s="3">
        <f t="shared" si="9"/>
        <v>5.1327983577534808E-4</v>
      </c>
      <c r="AW57" s="3">
        <f t="shared" si="10"/>
        <v>-5.1327983577534808E-4</v>
      </c>
      <c r="AX57" s="3">
        <f t="shared" si="11"/>
        <v>-1.0265596715506962E-3</v>
      </c>
      <c r="AY57" s="3">
        <f t="shared" si="12"/>
        <v>0</v>
      </c>
      <c r="AZ57" s="3">
        <f t="shared" si="13"/>
        <v>0</v>
      </c>
      <c r="BA57" s="3">
        <f t="shared" si="14"/>
        <v>0</v>
      </c>
      <c r="BB57" s="3">
        <v>0.84855532004803691</v>
      </c>
      <c r="BC57" s="3">
        <f t="shared" si="15"/>
        <v>5.1327983577534808E-4</v>
      </c>
      <c r="BD57" s="3">
        <f t="shared" si="16"/>
        <v>-5.1327983577534808E-4</v>
      </c>
      <c r="BE57" s="3">
        <f t="shared" si="17"/>
        <v>-1.0265596715506962E-3</v>
      </c>
      <c r="BF57" s="3">
        <f t="shared" si="18"/>
        <v>0</v>
      </c>
      <c r="BG57" s="3">
        <f t="shared" si="19"/>
        <v>0</v>
      </c>
      <c r="BH57" s="3">
        <f t="shared" si="20"/>
        <v>0</v>
      </c>
      <c r="BI57" s="9">
        <v>99.694366246499371</v>
      </c>
      <c r="BJ57" s="3">
        <f t="shared" si="21"/>
        <v>6.0303797201853367E-2</v>
      </c>
      <c r="BK57" s="3">
        <f t="shared" si="22"/>
        <v>-6.0303797201853367E-2</v>
      </c>
      <c r="BL57" s="3">
        <f t="shared" si="23"/>
        <v>-0.12060759440370673</v>
      </c>
      <c r="BM57" s="3">
        <f t="shared" si="24"/>
        <v>0</v>
      </c>
      <c r="BN57" s="3">
        <f t="shared" si="25"/>
        <v>0</v>
      </c>
      <c r="BO57" s="3">
        <f t="shared" si="26"/>
        <v>0</v>
      </c>
      <c r="BP57" s="9">
        <v>84.596184857284484</v>
      </c>
      <c r="BQ57" s="3">
        <f t="shared" si="27"/>
        <v>5.1171107934730599E-2</v>
      </c>
      <c r="BR57" s="3">
        <f t="shared" si="28"/>
        <v>-5.1171107934730599E-2</v>
      </c>
      <c r="BS57" s="3">
        <f t="shared" si="29"/>
        <v>-0.1023422158694612</v>
      </c>
      <c r="BT57" s="3">
        <f t="shared" si="30"/>
        <v>0</v>
      </c>
      <c r="BU57" s="3">
        <f t="shared" si="31"/>
        <v>0</v>
      </c>
      <c r="BV57" s="3">
        <f t="shared" si="32"/>
        <v>0</v>
      </c>
      <c r="BW57" s="3">
        <v>0.35353956211764853</v>
      </c>
      <c r="BX57" s="3">
        <f t="shared" si="33"/>
        <v>2.1385138257522485E-4</v>
      </c>
      <c r="BY57" s="3">
        <f t="shared" si="34"/>
        <v>-2.1385138257522485E-4</v>
      </c>
      <c r="BZ57" s="3">
        <f t="shared" si="35"/>
        <v>-4.2770276515044969E-4</v>
      </c>
      <c r="CA57" s="3">
        <f t="shared" si="36"/>
        <v>0</v>
      </c>
      <c r="CB57" s="3">
        <f t="shared" si="37"/>
        <v>0</v>
      </c>
      <c r="CC57" s="3">
        <f t="shared" si="38"/>
        <v>0</v>
      </c>
      <c r="CD57" s="3">
        <v>1.4528626868854741E-2</v>
      </c>
      <c r="CE57" s="3">
        <f t="shared" si="39"/>
        <v>8.7881733071509275E-6</v>
      </c>
      <c r="CF57" s="3">
        <f t="shared" si="40"/>
        <v>-8.7881733071509275E-6</v>
      </c>
      <c r="CG57" s="3">
        <f t="shared" si="41"/>
        <v>-1.7576346614301855E-5</v>
      </c>
      <c r="CH57" s="3">
        <f t="shared" si="42"/>
        <v>0</v>
      </c>
      <c r="CI57" s="3">
        <f t="shared" si="43"/>
        <v>0</v>
      </c>
      <c r="CJ57" s="3">
        <f t="shared" si="44"/>
        <v>0</v>
      </c>
      <c r="CK57" s="3">
        <v>107.14</v>
      </c>
      <c r="CL57" s="3">
        <f t="shared" si="45"/>
        <v>6.4807562106684605E-2</v>
      </c>
      <c r="CM57" s="3">
        <f t="shared" si="46"/>
        <v>-6.4807562106684605E-2</v>
      </c>
      <c r="CN57" s="3">
        <f t="shared" si="47"/>
        <v>-0.12961512421336921</v>
      </c>
      <c r="CO57" s="3">
        <f t="shared" si="48"/>
        <v>0</v>
      </c>
      <c r="CP57" s="3">
        <f t="shared" si="49"/>
        <v>0</v>
      </c>
      <c r="CQ57" s="3">
        <f t="shared" si="50"/>
        <v>0</v>
      </c>
    </row>
    <row r="58" spans="1:95" x14ac:dyDescent="0.25">
      <c r="A58" s="1" t="s">
        <v>423</v>
      </c>
      <c r="B58" s="1" t="s">
        <v>476</v>
      </c>
      <c r="C58" s="2">
        <v>43403</v>
      </c>
      <c r="D58" s="2">
        <v>43405</v>
      </c>
      <c r="E58" s="2" t="s">
        <v>589</v>
      </c>
      <c r="F58" s="1" t="s">
        <v>499</v>
      </c>
      <c r="G58" s="1" t="s">
        <v>500</v>
      </c>
      <c r="H58" s="1"/>
      <c r="I58" s="1"/>
      <c r="J58" s="1">
        <v>0</v>
      </c>
      <c r="K58" s="6">
        <v>0</v>
      </c>
      <c r="L58" s="1" t="s">
        <v>141</v>
      </c>
      <c r="M58" s="1" t="s">
        <v>142</v>
      </c>
      <c r="N58" s="1" t="str">
        <f t="shared" si="0"/>
        <v>SUNSHI 9.50 of '19</v>
      </c>
      <c r="O58" s="3">
        <v>9.5</v>
      </c>
      <c r="P58" s="2">
        <v>43731</v>
      </c>
      <c r="Q58" s="8">
        <v>0.89863013698630134</v>
      </c>
      <c r="R58" s="3">
        <v>0.60506502395619444</v>
      </c>
      <c r="S58" s="9">
        <v>-1</v>
      </c>
      <c r="T58" s="9">
        <v>1</v>
      </c>
      <c r="U58" s="6">
        <v>2014255</v>
      </c>
      <c r="V58" s="6">
        <v>1225369</v>
      </c>
      <c r="W58" s="6">
        <v>2005270</v>
      </c>
      <c r="X58" s="6">
        <v>1218899</v>
      </c>
      <c r="Y58" s="6">
        <f t="shared" si="1"/>
        <v>-232.125</v>
      </c>
      <c r="Z58" s="6">
        <f t="shared" si="2"/>
        <v>-250</v>
      </c>
      <c r="AA58" s="6">
        <v>250</v>
      </c>
      <c r="AB58" s="6">
        <v>250</v>
      </c>
      <c r="AC58" s="6">
        <v>232.125</v>
      </c>
      <c r="AD58" s="12">
        <f t="shared" si="3"/>
        <v>1.1524111892486304E-2</v>
      </c>
      <c r="AE58" s="12">
        <f t="shared" si="4"/>
        <v>0</v>
      </c>
      <c r="AF58" s="12">
        <f t="shared" si="5"/>
        <v>-1.1524111892486304E-2</v>
      </c>
      <c r="AG58" s="12">
        <f t="shared" si="6"/>
        <v>0</v>
      </c>
      <c r="AH58" s="12">
        <f t="shared" si="7"/>
        <v>0</v>
      </c>
      <c r="AI58" s="12">
        <f t="shared" si="8"/>
        <v>0</v>
      </c>
      <c r="AJ58" s="1" t="s">
        <v>5</v>
      </c>
      <c r="AK58" s="1" t="s">
        <v>487</v>
      </c>
      <c r="AL58" s="1" t="s">
        <v>429</v>
      </c>
      <c r="AM58" s="1" t="s">
        <v>440</v>
      </c>
      <c r="AN58" s="1" t="s">
        <v>444</v>
      </c>
      <c r="AO58" s="1" t="s">
        <v>458</v>
      </c>
      <c r="AP58" s="1" t="s">
        <v>21</v>
      </c>
      <c r="AQ58" s="1" t="s">
        <v>513</v>
      </c>
      <c r="AR58" s="1" t="s">
        <v>517</v>
      </c>
      <c r="AS58" s="1" t="s">
        <v>518</v>
      </c>
      <c r="AT58" s="1" t="s">
        <v>14</v>
      </c>
      <c r="AU58" s="3">
        <v>0.79528943055789425</v>
      </c>
      <c r="AV58" s="3">
        <f t="shared" si="9"/>
        <v>9.1650043846608898E-5</v>
      </c>
      <c r="AW58" s="3">
        <f t="shared" si="10"/>
        <v>-9.1650043846608898E-5</v>
      </c>
      <c r="AX58" s="3">
        <f t="shared" si="11"/>
        <v>-1.833000876932178E-4</v>
      </c>
      <c r="AY58" s="3">
        <f t="shared" si="12"/>
        <v>0</v>
      </c>
      <c r="AZ58" s="3">
        <f t="shared" si="13"/>
        <v>0</v>
      </c>
      <c r="BA58" s="3">
        <f t="shared" si="14"/>
        <v>0</v>
      </c>
      <c r="BB58" s="3">
        <v>0.79452713632566885</v>
      </c>
      <c r="BC58" s="3">
        <f t="shared" si="15"/>
        <v>9.1562196206337271E-5</v>
      </c>
      <c r="BD58" s="3">
        <f t="shared" si="16"/>
        <v>-9.1562196206337271E-5</v>
      </c>
      <c r="BE58" s="3">
        <f t="shared" si="17"/>
        <v>-1.8312439241267454E-4</v>
      </c>
      <c r="BF58" s="3">
        <f t="shared" si="18"/>
        <v>0</v>
      </c>
      <c r="BG58" s="3">
        <f t="shared" si="19"/>
        <v>0</v>
      </c>
      <c r="BH58" s="3">
        <f t="shared" si="20"/>
        <v>0</v>
      </c>
      <c r="BI58" s="9">
        <v>1596.0900408308482</v>
      </c>
      <c r="BJ58" s="3">
        <f t="shared" si="21"/>
        <v>0.18393520221017728</v>
      </c>
      <c r="BK58" s="3">
        <f t="shared" si="22"/>
        <v>-0.18393520221017728</v>
      </c>
      <c r="BL58" s="3">
        <f t="shared" si="23"/>
        <v>-0.36787040442035457</v>
      </c>
      <c r="BM58" s="3">
        <f t="shared" si="24"/>
        <v>0</v>
      </c>
      <c r="BN58" s="3">
        <f t="shared" si="25"/>
        <v>0</v>
      </c>
      <c r="BO58" s="3">
        <f t="shared" si="26"/>
        <v>0</v>
      </c>
      <c r="BP58" s="9">
        <v>1268.1368494592537</v>
      </c>
      <c r="BQ58" s="3">
        <f t="shared" si="27"/>
        <v>0.14614150948153498</v>
      </c>
      <c r="BR58" s="3">
        <f t="shared" si="28"/>
        <v>-0.14614150948153498</v>
      </c>
      <c r="BS58" s="3">
        <f t="shared" si="29"/>
        <v>-0.29228301896306996</v>
      </c>
      <c r="BT58" s="3">
        <f t="shared" si="30"/>
        <v>0</v>
      </c>
      <c r="BU58" s="3">
        <f t="shared" si="31"/>
        <v>0</v>
      </c>
      <c r="BV58" s="3">
        <f t="shared" si="32"/>
        <v>0</v>
      </c>
      <c r="BW58" s="3">
        <v>17.518886198152721</v>
      </c>
      <c r="BX58" s="3">
        <f t="shared" si="33"/>
        <v>2.0188960477924597E-3</v>
      </c>
      <c r="BY58" s="3">
        <f t="shared" si="34"/>
        <v>-2.0188960477924597E-3</v>
      </c>
      <c r="BZ58" s="3">
        <f t="shared" si="35"/>
        <v>-4.0377920955849194E-3</v>
      </c>
      <c r="CA58" s="3">
        <f t="shared" si="36"/>
        <v>0</v>
      </c>
      <c r="CB58" s="3">
        <f t="shared" si="37"/>
        <v>0</v>
      </c>
      <c r="CC58" s="3">
        <f t="shared" si="38"/>
        <v>0</v>
      </c>
      <c r="CD58" s="3">
        <v>1.006085344377001E-2</v>
      </c>
      <c r="CE58" s="3">
        <f t="shared" si="39"/>
        <v>1.1594240081991177E-6</v>
      </c>
      <c r="CF58" s="3">
        <f t="shared" si="40"/>
        <v>-1.1594240081991177E-6</v>
      </c>
      <c r="CG58" s="3">
        <f t="shared" si="41"/>
        <v>-2.3188480163982353E-6</v>
      </c>
      <c r="CH58" s="3">
        <f t="shared" si="42"/>
        <v>0</v>
      </c>
      <c r="CI58" s="3">
        <f t="shared" si="43"/>
        <v>0</v>
      </c>
      <c r="CJ58" s="3">
        <f t="shared" si="44"/>
        <v>0</v>
      </c>
      <c r="CK58" s="3">
        <v>92.85</v>
      </c>
      <c r="CL58" s="3">
        <f t="shared" si="45"/>
        <v>1.0700137892173533E-2</v>
      </c>
      <c r="CM58" s="3">
        <f t="shared" si="46"/>
        <v>-1.0700137892173533E-2</v>
      </c>
      <c r="CN58" s="3">
        <f t="shared" si="47"/>
        <v>-2.1400275784347066E-2</v>
      </c>
      <c r="CO58" s="3">
        <f t="shared" si="48"/>
        <v>0</v>
      </c>
      <c r="CP58" s="3">
        <f t="shared" si="49"/>
        <v>0</v>
      </c>
      <c r="CQ58" s="3">
        <f t="shared" si="50"/>
        <v>0</v>
      </c>
    </row>
    <row r="59" spans="1:95" x14ac:dyDescent="0.25">
      <c r="A59" s="1" t="s">
        <v>423</v>
      </c>
      <c r="B59" s="1" t="s">
        <v>589</v>
      </c>
      <c r="C59" s="2">
        <v>43403</v>
      </c>
      <c r="D59" s="2">
        <v>43405</v>
      </c>
      <c r="E59" s="2" t="s">
        <v>589</v>
      </c>
      <c r="F59" s="1" t="s">
        <v>499</v>
      </c>
      <c r="G59" s="1" t="s">
        <v>508</v>
      </c>
      <c r="H59" s="1"/>
      <c r="I59" s="1"/>
      <c r="J59" s="1">
        <v>0</v>
      </c>
      <c r="K59" s="6">
        <v>0</v>
      </c>
      <c r="L59" s="1" t="s">
        <v>143</v>
      </c>
      <c r="M59" s="1" t="s">
        <v>144</v>
      </c>
      <c r="N59" s="1" t="str">
        <f t="shared" si="0"/>
        <v>VST 8.00 of '25</v>
      </c>
      <c r="O59" s="3">
        <v>8</v>
      </c>
      <c r="P59" s="2">
        <v>45672</v>
      </c>
      <c r="Q59" s="8">
        <v>6.2164383561643834</v>
      </c>
      <c r="R59" s="3">
        <v>2.0506502395619437</v>
      </c>
      <c r="S59" s="9">
        <v>-1</v>
      </c>
      <c r="T59" s="9">
        <v>1</v>
      </c>
      <c r="U59" s="6">
        <v>2014255</v>
      </c>
      <c r="V59" s="6">
        <v>1225369</v>
      </c>
      <c r="W59" s="6">
        <v>2005270</v>
      </c>
      <c r="X59" s="6">
        <v>1218899</v>
      </c>
      <c r="Y59" s="6">
        <f t="shared" si="1"/>
        <v>-797.62499999999989</v>
      </c>
      <c r="Z59" s="6">
        <f t="shared" si="2"/>
        <v>-750</v>
      </c>
      <c r="AA59" s="6">
        <v>750</v>
      </c>
      <c r="AB59" s="6">
        <v>750</v>
      </c>
      <c r="AC59" s="6">
        <v>797.62499999999989</v>
      </c>
      <c r="AD59" s="12">
        <f t="shared" si="3"/>
        <v>3.9599008069981206E-2</v>
      </c>
      <c r="AE59" s="12">
        <f t="shared" si="4"/>
        <v>0</v>
      </c>
      <c r="AF59" s="12">
        <f t="shared" si="5"/>
        <v>-3.9599008069981206E-2</v>
      </c>
      <c r="AG59" s="12">
        <f t="shared" si="6"/>
        <v>6.5092637401468451E-2</v>
      </c>
      <c r="AH59" s="12">
        <f t="shared" si="7"/>
        <v>0</v>
      </c>
      <c r="AI59" s="12">
        <f t="shared" si="8"/>
        <v>-6.5092637401468451E-2</v>
      </c>
      <c r="AJ59" s="1" t="s">
        <v>5</v>
      </c>
      <c r="AK59" s="1" t="s">
        <v>460</v>
      </c>
      <c r="AL59" s="1" t="s">
        <v>430</v>
      </c>
      <c r="AM59" s="1" t="s">
        <v>430</v>
      </c>
      <c r="AN59" s="1" t="s">
        <v>453</v>
      </c>
      <c r="AO59" s="1" t="s">
        <v>482</v>
      </c>
      <c r="AP59" s="1" t="s">
        <v>24</v>
      </c>
      <c r="AQ59" s="1" t="s">
        <v>553</v>
      </c>
      <c r="AR59" s="1" t="s">
        <v>553</v>
      </c>
      <c r="AS59" s="1" t="s">
        <v>554</v>
      </c>
      <c r="AT59" s="1" t="s">
        <v>14</v>
      </c>
      <c r="AU59" s="3">
        <v>2.167741326581849</v>
      </c>
      <c r="AV59" s="3">
        <f t="shared" si="9"/>
        <v>8.5840406284946403E-4</v>
      </c>
      <c r="AW59" s="3">
        <f t="shared" si="10"/>
        <v>-8.5840406284946403E-4</v>
      </c>
      <c r="AX59" s="3">
        <f t="shared" si="11"/>
        <v>-1.7168081256989281E-3</v>
      </c>
      <c r="AY59" s="3">
        <f t="shared" si="12"/>
        <v>1.4110400015137049E-3</v>
      </c>
      <c r="AZ59" s="3">
        <f t="shared" si="13"/>
        <v>-1.4110400015137049E-3</v>
      </c>
      <c r="BA59" s="3">
        <f t="shared" si="14"/>
        <v>-2.8220800030274097E-3</v>
      </c>
      <c r="BB59" s="3">
        <v>1.9080607981119428</v>
      </c>
      <c r="BC59" s="3">
        <f t="shared" si="15"/>
        <v>7.5557314942449605E-4</v>
      </c>
      <c r="BD59" s="3">
        <f t="shared" si="16"/>
        <v>-7.5557314942449605E-4</v>
      </c>
      <c r="BE59" s="3">
        <f t="shared" si="17"/>
        <v>-1.5111462988489921E-3</v>
      </c>
      <c r="BF59" s="3">
        <f t="shared" si="18"/>
        <v>1.2420070967145719E-3</v>
      </c>
      <c r="BG59" s="3">
        <f t="shared" si="19"/>
        <v>-1.2420070967145719E-3</v>
      </c>
      <c r="BH59" s="3">
        <f t="shared" si="20"/>
        <v>-2.4840141934291439E-3</v>
      </c>
      <c r="BI59" s="9">
        <v>257.9668304898978</v>
      </c>
      <c r="BJ59" s="3">
        <f t="shared" si="21"/>
        <v>0.10215230602356937</v>
      </c>
      <c r="BK59" s="3">
        <f t="shared" si="22"/>
        <v>-0.10215230602356937</v>
      </c>
      <c r="BL59" s="3">
        <f t="shared" si="23"/>
        <v>-0.20430461204713873</v>
      </c>
      <c r="BM59" s="3">
        <f t="shared" si="24"/>
        <v>0.16791741358684992</v>
      </c>
      <c r="BN59" s="3">
        <f t="shared" si="25"/>
        <v>-0.16791741358684992</v>
      </c>
      <c r="BO59" s="3">
        <f t="shared" si="26"/>
        <v>-0.33583482717369983</v>
      </c>
      <c r="BP59" s="9">
        <v>492.21639647096265</v>
      </c>
      <c r="BQ59" s="3">
        <f t="shared" si="27"/>
        <v>0.19491281056030718</v>
      </c>
      <c r="BR59" s="3">
        <f t="shared" si="28"/>
        <v>-0.19491281056030718</v>
      </c>
      <c r="BS59" s="3">
        <f t="shared" si="29"/>
        <v>-0.38982562112061436</v>
      </c>
      <c r="BT59" s="3">
        <f t="shared" si="30"/>
        <v>0.32039663418541808</v>
      </c>
      <c r="BU59" s="3">
        <f t="shared" si="31"/>
        <v>-0.32039663418541808</v>
      </c>
      <c r="BV59" s="3">
        <f t="shared" si="32"/>
        <v>-0.64079326837083617</v>
      </c>
      <c r="BW59" s="3">
        <v>5.3658011700000001</v>
      </c>
      <c r="BX59" s="3">
        <f t="shared" si="33"/>
        <v>2.1248040383274459E-3</v>
      </c>
      <c r="BY59" s="3">
        <f t="shared" si="34"/>
        <v>-2.1248040383274459E-3</v>
      </c>
      <c r="BZ59" s="3">
        <f t="shared" si="35"/>
        <v>-4.2496080766548918E-3</v>
      </c>
      <c r="CA59" s="3">
        <f t="shared" si="36"/>
        <v>3.4927414992718515E-3</v>
      </c>
      <c r="CB59" s="3">
        <f t="shared" si="37"/>
        <v>-3.4927414992718515E-3</v>
      </c>
      <c r="CC59" s="3">
        <f t="shared" si="38"/>
        <v>-6.9854829985437029E-3</v>
      </c>
      <c r="CD59" s="3">
        <v>-1.0883371037741389</v>
      </c>
      <c r="CE59" s="3">
        <f t="shared" si="39"/>
        <v>-4.3097069755212102E-4</v>
      </c>
      <c r="CF59" s="3">
        <f t="shared" si="40"/>
        <v>4.3097069755212102E-4</v>
      </c>
      <c r="CG59" s="3">
        <f t="shared" si="41"/>
        <v>8.6194139510424204E-4</v>
      </c>
      <c r="CH59" s="3">
        <f t="shared" si="42"/>
        <v>-7.0842732466534363E-4</v>
      </c>
      <c r="CI59" s="3">
        <f t="shared" si="43"/>
        <v>7.0842732466534363E-4</v>
      </c>
      <c r="CJ59" s="3">
        <f t="shared" si="44"/>
        <v>1.4168546493306873E-3</v>
      </c>
      <c r="CK59" s="3">
        <v>106.35</v>
      </c>
      <c r="CL59" s="3">
        <f t="shared" si="45"/>
        <v>4.2113545082425007E-2</v>
      </c>
      <c r="CM59" s="3">
        <f t="shared" si="46"/>
        <v>-4.2113545082425007E-2</v>
      </c>
      <c r="CN59" s="3">
        <f t="shared" si="47"/>
        <v>-8.4227090164850013E-2</v>
      </c>
      <c r="CO59" s="3">
        <f t="shared" si="48"/>
        <v>6.9226019876461695E-2</v>
      </c>
      <c r="CP59" s="3">
        <f t="shared" si="49"/>
        <v>-6.9226019876461695E-2</v>
      </c>
      <c r="CQ59" s="3">
        <f t="shared" si="50"/>
        <v>-0.13845203975292339</v>
      </c>
    </row>
    <row r="60" spans="1:95" x14ac:dyDescent="0.25">
      <c r="A60" s="1" t="s">
        <v>423</v>
      </c>
      <c r="B60" s="1" t="s">
        <v>589</v>
      </c>
      <c r="C60" s="2">
        <v>43403</v>
      </c>
      <c r="D60" s="2">
        <v>43405</v>
      </c>
      <c r="E60" s="2" t="s">
        <v>589</v>
      </c>
      <c r="F60" s="1" t="s">
        <v>499</v>
      </c>
      <c r="G60" s="1" t="s">
        <v>508</v>
      </c>
      <c r="H60" s="1"/>
      <c r="I60" s="1"/>
      <c r="J60" s="1">
        <v>0</v>
      </c>
      <c r="K60" s="6">
        <v>0</v>
      </c>
      <c r="L60" s="1" t="s">
        <v>145</v>
      </c>
      <c r="M60" s="1" t="s">
        <v>144</v>
      </c>
      <c r="N60" s="1" t="str">
        <f t="shared" si="0"/>
        <v>VST 8.13 of '26</v>
      </c>
      <c r="O60" s="3">
        <v>8.125</v>
      </c>
      <c r="P60" s="2">
        <v>46052</v>
      </c>
      <c r="Q60" s="8">
        <v>7.2575342465753421</v>
      </c>
      <c r="R60" s="3">
        <v>1.1909650924024642</v>
      </c>
      <c r="S60" s="9">
        <v>-1</v>
      </c>
      <c r="T60" s="9">
        <v>1</v>
      </c>
      <c r="U60" s="6">
        <v>2014255</v>
      </c>
      <c r="V60" s="6">
        <v>1225369</v>
      </c>
      <c r="W60" s="6">
        <v>2005270</v>
      </c>
      <c r="X60" s="6">
        <v>1218899</v>
      </c>
      <c r="Y60" s="6">
        <f t="shared" si="1"/>
        <v>-931.99950000000001</v>
      </c>
      <c r="Z60" s="6">
        <f t="shared" si="2"/>
        <v>-850</v>
      </c>
      <c r="AA60" s="6">
        <v>850</v>
      </c>
      <c r="AB60" s="6">
        <v>850</v>
      </c>
      <c r="AC60" s="6">
        <v>931.99950000000001</v>
      </c>
      <c r="AD60" s="12">
        <f t="shared" si="3"/>
        <v>4.6270184261674917E-2</v>
      </c>
      <c r="AE60" s="12">
        <f t="shared" si="4"/>
        <v>0</v>
      </c>
      <c r="AF60" s="12">
        <f t="shared" si="5"/>
        <v>-4.6270184261674917E-2</v>
      </c>
      <c r="AG60" s="12">
        <f t="shared" si="6"/>
        <v>7.6058681099325995E-2</v>
      </c>
      <c r="AH60" s="12">
        <f t="shared" si="7"/>
        <v>0</v>
      </c>
      <c r="AI60" s="12">
        <f t="shared" si="8"/>
        <v>-7.6058681099325995E-2</v>
      </c>
      <c r="AJ60" s="1" t="s">
        <v>5</v>
      </c>
      <c r="AK60" s="1" t="s">
        <v>460</v>
      </c>
      <c r="AL60" s="1" t="s">
        <v>430</v>
      </c>
      <c r="AM60" s="1" t="s">
        <v>430</v>
      </c>
      <c r="AN60" s="1" t="s">
        <v>453</v>
      </c>
      <c r="AO60" s="1" t="s">
        <v>482</v>
      </c>
      <c r="AP60" s="1" t="s">
        <v>24</v>
      </c>
      <c r="AQ60" s="1" t="s">
        <v>553</v>
      </c>
      <c r="AR60" s="1" t="s">
        <v>553</v>
      </c>
      <c r="AS60" s="1" t="s">
        <v>554</v>
      </c>
      <c r="AT60" s="1" t="s">
        <v>14</v>
      </c>
      <c r="AU60" s="3">
        <v>2.1439937974027115</v>
      </c>
      <c r="AV60" s="3">
        <f t="shared" si="9"/>
        <v>9.9202988061711586E-4</v>
      </c>
      <c r="AW60" s="3">
        <f t="shared" si="10"/>
        <v>-9.9202988061711586E-4</v>
      </c>
      <c r="AX60" s="3">
        <f t="shared" si="11"/>
        <v>-1.9840597612342317E-3</v>
      </c>
      <c r="AY60" s="3">
        <f t="shared" si="12"/>
        <v>1.6306934051558578E-3</v>
      </c>
      <c r="AZ60" s="3">
        <f t="shared" si="13"/>
        <v>-1.6306934051558578E-3</v>
      </c>
      <c r="BA60" s="3">
        <f t="shared" si="14"/>
        <v>-3.2613868103117155E-3</v>
      </c>
      <c r="BB60" s="3">
        <v>1.8842333811849235</v>
      </c>
      <c r="BC60" s="3">
        <f t="shared" si="15"/>
        <v>8.7183825739425153E-4</v>
      </c>
      <c r="BD60" s="3">
        <f t="shared" si="16"/>
        <v>-8.7183825739425153E-4</v>
      </c>
      <c r="BE60" s="3">
        <f t="shared" si="17"/>
        <v>-1.7436765147885031E-3</v>
      </c>
      <c r="BF60" s="3">
        <f t="shared" si="18"/>
        <v>1.4331230585624883E-3</v>
      </c>
      <c r="BG60" s="3">
        <f t="shared" si="19"/>
        <v>-1.4331230585624883E-3</v>
      </c>
      <c r="BH60" s="3">
        <f t="shared" si="20"/>
        <v>-2.8662461171249766E-3</v>
      </c>
      <c r="BI60" s="9">
        <v>165.23087308630863</v>
      </c>
      <c r="BJ60" s="3">
        <f t="shared" si="21"/>
        <v>7.6452629434209232E-2</v>
      </c>
      <c r="BK60" s="3">
        <f t="shared" si="22"/>
        <v>-7.6452629434209232E-2</v>
      </c>
      <c r="BL60" s="3">
        <f t="shared" si="23"/>
        <v>-0.15290525886841846</v>
      </c>
      <c r="BM60" s="3">
        <f t="shared" si="24"/>
        <v>0.12567242283834754</v>
      </c>
      <c r="BN60" s="3">
        <f t="shared" si="25"/>
        <v>-0.12567242283834754</v>
      </c>
      <c r="BO60" s="3">
        <f t="shared" si="26"/>
        <v>-0.25134484567669507</v>
      </c>
      <c r="BP60" s="9">
        <v>311.33352667155231</v>
      </c>
      <c r="BQ60" s="3">
        <f t="shared" si="27"/>
        <v>0.14405459645929808</v>
      </c>
      <c r="BR60" s="3">
        <f t="shared" si="28"/>
        <v>-0.14405459645929808</v>
      </c>
      <c r="BS60" s="3">
        <f t="shared" si="29"/>
        <v>-0.28810919291859616</v>
      </c>
      <c r="BT60" s="3">
        <f t="shared" si="30"/>
        <v>0.23679617420640101</v>
      </c>
      <c r="BU60" s="3">
        <f t="shared" si="31"/>
        <v>-0.23679617420640101</v>
      </c>
      <c r="BV60" s="3">
        <f t="shared" si="32"/>
        <v>-0.47359234841280201</v>
      </c>
      <c r="BW60" s="3">
        <v>4.5707745900000001</v>
      </c>
      <c r="BX60" s="3">
        <f t="shared" si="33"/>
        <v>2.114905824978816E-3</v>
      </c>
      <c r="BY60" s="3">
        <f t="shared" si="34"/>
        <v>-2.114905824978816E-3</v>
      </c>
      <c r="BZ60" s="3">
        <f t="shared" si="35"/>
        <v>-4.229811649957632E-3</v>
      </c>
      <c r="CA60" s="3">
        <f t="shared" si="36"/>
        <v>3.476470869177125E-3</v>
      </c>
      <c r="CB60" s="3">
        <f t="shared" si="37"/>
        <v>-3.476470869177125E-3</v>
      </c>
      <c r="CC60" s="3">
        <f t="shared" si="38"/>
        <v>-6.9529417383542499E-3</v>
      </c>
      <c r="CD60" s="3">
        <v>-0.67855274271140575</v>
      </c>
      <c r="CE60" s="3">
        <f t="shared" si="39"/>
        <v>-3.1396760436521636E-4</v>
      </c>
      <c r="CF60" s="3">
        <f t="shared" si="40"/>
        <v>3.1396760436521636E-4</v>
      </c>
      <c r="CG60" s="3">
        <f t="shared" si="41"/>
        <v>6.2793520873043272E-4</v>
      </c>
      <c r="CH60" s="3">
        <f t="shared" si="42"/>
        <v>-5.1609826666959807E-4</v>
      </c>
      <c r="CI60" s="3">
        <f t="shared" si="43"/>
        <v>5.1609826666959807E-4</v>
      </c>
      <c r="CJ60" s="3">
        <f t="shared" si="44"/>
        <v>1.0321965333391961E-3</v>
      </c>
      <c r="CK60" s="3">
        <v>109.64700000000001</v>
      </c>
      <c r="CL60" s="3">
        <f t="shared" si="45"/>
        <v>5.0733868937398695E-2</v>
      </c>
      <c r="CM60" s="3">
        <f t="shared" si="46"/>
        <v>-5.0733868937398695E-2</v>
      </c>
      <c r="CN60" s="3">
        <f t="shared" si="47"/>
        <v>-0.10146773787479739</v>
      </c>
      <c r="CO60" s="3">
        <f t="shared" si="48"/>
        <v>8.3396062064977974E-2</v>
      </c>
      <c r="CP60" s="3">
        <f t="shared" si="49"/>
        <v>-8.3396062064977974E-2</v>
      </c>
      <c r="CQ60" s="3">
        <f t="shared" si="50"/>
        <v>-0.16679212412995595</v>
      </c>
    </row>
    <row r="61" spans="1:95" x14ac:dyDescent="0.25">
      <c r="A61" s="1" t="s">
        <v>423</v>
      </c>
      <c r="B61" s="1" t="s">
        <v>476</v>
      </c>
      <c r="C61" s="2">
        <v>43403</v>
      </c>
      <c r="D61" s="2">
        <v>43405</v>
      </c>
      <c r="E61" s="2" t="s">
        <v>589</v>
      </c>
      <c r="F61" s="1" t="s">
        <v>499</v>
      </c>
      <c r="G61" s="1" t="s">
        <v>500</v>
      </c>
      <c r="H61" s="1"/>
      <c r="I61" s="1"/>
      <c r="J61" s="1">
        <v>0</v>
      </c>
      <c r="K61" s="6">
        <v>0</v>
      </c>
      <c r="L61" s="1" t="s">
        <v>146</v>
      </c>
      <c r="M61" s="1" t="s">
        <v>147</v>
      </c>
      <c r="N61" s="1" t="str">
        <f t="shared" si="0"/>
        <v>WESCHI 6.50 of '19</v>
      </c>
      <c r="O61" s="3">
        <v>6.5</v>
      </c>
      <c r="P61" s="2">
        <v>43719</v>
      </c>
      <c r="Q61" s="8">
        <v>0.86575342465753424</v>
      </c>
      <c r="R61" s="3">
        <v>4.1341546885694731</v>
      </c>
      <c r="S61" s="9">
        <v>-1</v>
      </c>
      <c r="T61" s="9">
        <v>1</v>
      </c>
      <c r="U61" s="6">
        <v>2014255</v>
      </c>
      <c r="V61" s="6">
        <v>1225369</v>
      </c>
      <c r="W61" s="6">
        <v>2005270</v>
      </c>
      <c r="X61" s="6">
        <v>1218899</v>
      </c>
      <c r="Y61" s="6">
        <f t="shared" si="1"/>
        <v>-403.14</v>
      </c>
      <c r="Z61" s="6">
        <f t="shared" si="2"/>
        <v>-400</v>
      </c>
      <c r="AA61" s="6">
        <v>400</v>
      </c>
      <c r="AB61" s="6">
        <v>400</v>
      </c>
      <c r="AC61" s="6">
        <v>403.14</v>
      </c>
      <c r="AD61" s="12">
        <f t="shared" si="3"/>
        <v>2.001434773650804E-2</v>
      </c>
      <c r="AE61" s="12">
        <f t="shared" si="4"/>
        <v>0</v>
      </c>
      <c r="AF61" s="12">
        <f t="shared" si="5"/>
        <v>-2.001434773650804E-2</v>
      </c>
      <c r="AG61" s="12">
        <f t="shared" si="6"/>
        <v>0</v>
      </c>
      <c r="AH61" s="12">
        <f t="shared" si="7"/>
        <v>0</v>
      </c>
      <c r="AI61" s="12">
        <f t="shared" si="8"/>
        <v>0</v>
      </c>
      <c r="AJ61" s="1" t="s">
        <v>5</v>
      </c>
      <c r="AK61" s="1" t="s">
        <v>487</v>
      </c>
      <c r="AL61" s="1" t="s">
        <v>430</v>
      </c>
      <c r="AM61" s="1" t="s">
        <v>439</v>
      </c>
      <c r="AN61" s="1" t="s">
        <v>444</v>
      </c>
      <c r="AO61" s="1" t="s">
        <v>458</v>
      </c>
      <c r="AP61" s="1" t="s">
        <v>21</v>
      </c>
      <c r="AQ61" s="1" t="s">
        <v>513</v>
      </c>
      <c r="AR61" s="1" t="s">
        <v>514</v>
      </c>
      <c r="AS61" s="1" t="s">
        <v>542</v>
      </c>
      <c r="AT61" s="1" t="s">
        <v>14</v>
      </c>
      <c r="AU61" s="3">
        <v>0.82134079180156938</v>
      </c>
      <c r="AV61" s="3">
        <f t="shared" si="9"/>
        <v>1.6438600217295461E-4</v>
      </c>
      <c r="AW61" s="3">
        <f t="shared" si="10"/>
        <v>-1.6438600217295461E-4</v>
      </c>
      <c r="AX61" s="3">
        <f t="shared" si="11"/>
        <v>-3.2877200434590923E-4</v>
      </c>
      <c r="AY61" s="3">
        <f t="shared" si="12"/>
        <v>0</v>
      </c>
      <c r="AZ61" s="3">
        <f t="shared" si="13"/>
        <v>0</v>
      </c>
      <c r="BA61" s="3">
        <f t="shared" si="14"/>
        <v>0</v>
      </c>
      <c r="BB61" s="3">
        <v>0.82054491133183127</v>
      </c>
      <c r="BC61" s="3">
        <f t="shared" si="15"/>
        <v>1.6422671188817426E-4</v>
      </c>
      <c r="BD61" s="3">
        <f t="shared" si="16"/>
        <v>-1.6422671188817426E-4</v>
      </c>
      <c r="BE61" s="3">
        <f t="shared" si="17"/>
        <v>-3.2845342377634852E-4</v>
      </c>
      <c r="BF61" s="3">
        <f t="shared" si="18"/>
        <v>0</v>
      </c>
      <c r="BG61" s="3">
        <f t="shared" si="19"/>
        <v>0</v>
      </c>
      <c r="BH61" s="3">
        <f t="shared" si="20"/>
        <v>0</v>
      </c>
      <c r="BI61" s="9">
        <v>298.51549688894465</v>
      </c>
      <c r="BJ61" s="3">
        <f t="shared" si="21"/>
        <v>5.9745929594718222E-2</v>
      </c>
      <c r="BK61" s="3">
        <f t="shared" si="22"/>
        <v>-5.9745929594718222E-2</v>
      </c>
      <c r="BL61" s="3">
        <f t="shared" si="23"/>
        <v>-0.11949185918943644</v>
      </c>
      <c r="BM61" s="3">
        <f t="shared" si="24"/>
        <v>0</v>
      </c>
      <c r="BN61" s="3">
        <f t="shared" si="25"/>
        <v>0</v>
      </c>
      <c r="BO61" s="3">
        <f t="shared" si="26"/>
        <v>0</v>
      </c>
      <c r="BP61" s="9">
        <v>244.94537192591665</v>
      </c>
      <c r="BQ61" s="3">
        <f t="shared" si="27"/>
        <v>4.9024218501735897E-2</v>
      </c>
      <c r="BR61" s="3">
        <f t="shared" si="28"/>
        <v>-4.9024218501735897E-2</v>
      </c>
      <c r="BS61" s="3">
        <f t="shared" si="29"/>
        <v>-9.8048437003471794E-2</v>
      </c>
      <c r="BT61" s="3">
        <f t="shared" si="30"/>
        <v>0</v>
      </c>
      <c r="BU61" s="3">
        <f t="shared" si="31"/>
        <v>0</v>
      </c>
      <c r="BV61" s="3">
        <f t="shared" si="32"/>
        <v>0</v>
      </c>
      <c r="BW61" s="3">
        <v>5.4769668475583657</v>
      </c>
      <c r="BX61" s="3">
        <f t="shared" si="33"/>
        <v>1.0961791902835934E-3</v>
      </c>
      <c r="BY61" s="3">
        <f t="shared" si="34"/>
        <v>-1.0961791902835934E-3</v>
      </c>
      <c r="BZ61" s="3">
        <f t="shared" si="35"/>
        <v>-2.1923583805671869E-3</v>
      </c>
      <c r="CA61" s="3">
        <f t="shared" si="36"/>
        <v>0</v>
      </c>
      <c r="CB61" s="3">
        <f t="shared" si="37"/>
        <v>0</v>
      </c>
      <c r="CC61" s="3">
        <f t="shared" si="38"/>
        <v>0</v>
      </c>
      <c r="CD61" s="3">
        <v>1.0815840219808873E-2</v>
      </c>
      <c r="CE61" s="3">
        <f t="shared" si="39"/>
        <v>2.1647198722176433E-6</v>
      </c>
      <c r="CF61" s="3">
        <f t="shared" si="40"/>
        <v>-2.1647198722176433E-6</v>
      </c>
      <c r="CG61" s="3">
        <f t="shared" si="41"/>
        <v>-4.3294397444352866E-6</v>
      </c>
      <c r="CH61" s="3">
        <f t="shared" si="42"/>
        <v>0</v>
      </c>
      <c r="CI61" s="3">
        <f t="shared" si="43"/>
        <v>0</v>
      </c>
      <c r="CJ61" s="3">
        <f t="shared" si="44"/>
        <v>0</v>
      </c>
      <c r="CK61" s="3">
        <v>100.785</v>
      </c>
      <c r="CL61" s="3">
        <f t="shared" si="45"/>
        <v>2.0171460366239628E-2</v>
      </c>
      <c r="CM61" s="3">
        <f t="shared" si="46"/>
        <v>-2.0171460366239628E-2</v>
      </c>
      <c r="CN61" s="3">
        <f t="shared" si="47"/>
        <v>-4.0342920732479255E-2</v>
      </c>
      <c r="CO61" s="3">
        <f t="shared" si="48"/>
        <v>0</v>
      </c>
      <c r="CP61" s="3">
        <f t="shared" si="49"/>
        <v>0</v>
      </c>
      <c r="CQ61" s="3">
        <f t="shared" si="50"/>
        <v>0</v>
      </c>
    </row>
    <row r="62" spans="1:95" x14ac:dyDescent="0.25">
      <c r="A62" s="1" t="s">
        <v>423</v>
      </c>
      <c r="B62" s="1" t="s">
        <v>476</v>
      </c>
      <c r="C62" s="2">
        <v>43403</v>
      </c>
      <c r="D62" s="2">
        <v>43405</v>
      </c>
      <c r="E62" s="2" t="s">
        <v>589</v>
      </c>
      <c r="F62" s="1" t="s">
        <v>499</v>
      </c>
      <c r="G62" s="1" t="s">
        <v>501</v>
      </c>
      <c r="H62" s="1"/>
      <c r="I62" s="1"/>
      <c r="J62" s="1">
        <v>0</v>
      </c>
      <c r="K62" s="6">
        <v>0</v>
      </c>
      <c r="L62" s="1" t="s">
        <v>148</v>
      </c>
      <c r="M62" s="1" t="s">
        <v>149</v>
      </c>
      <c r="N62" s="1" t="str">
        <f t="shared" si="0"/>
        <v>WFSGLB 9.50 of '22</v>
      </c>
      <c r="O62" s="3">
        <v>9.5</v>
      </c>
      <c r="P62" s="2">
        <v>44757</v>
      </c>
      <c r="Q62" s="8">
        <v>3.7095890410958905</v>
      </c>
      <c r="R62" s="3">
        <v>3.3456536618754278</v>
      </c>
      <c r="S62" s="9">
        <v>-1</v>
      </c>
      <c r="T62" s="9">
        <v>1</v>
      </c>
      <c r="U62" s="6">
        <v>2014255</v>
      </c>
      <c r="V62" s="6">
        <v>1225369</v>
      </c>
      <c r="W62" s="6">
        <v>2005270</v>
      </c>
      <c r="X62" s="6">
        <v>1218899</v>
      </c>
      <c r="Y62" s="6">
        <f t="shared" si="1"/>
        <v>-446.85563249999996</v>
      </c>
      <c r="Z62" s="6">
        <f t="shared" si="2"/>
        <v>-426.45</v>
      </c>
      <c r="AA62" s="6">
        <v>375</v>
      </c>
      <c r="AB62" s="6">
        <v>426.45</v>
      </c>
      <c r="AC62" s="6">
        <v>446.85563249999996</v>
      </c>
      <c r="AD62" s="12">
        <f t="shared" si="3"/>
        <v>2.2184660457588535E-2</v>
      </c>
      <c r="AE62" s="12">
        <f t="shared" si="4"/>
        <v>0</v>
      </c>
      <c r="AF62" s="12">
        <f t="shared" si="5"/>
        <v>-2.2184660457588535E-2</v>
      </c>
      <c r="AG62" s="12">
        <f t="shared" si="6"/>
        <v>0</v>
      </c>
      <c r="AH62" s="12">
        <f t="shared" si="7"/>
        <v>0</v>
      </c>
      <c r="AI62" s="12">
        <f t="shared" si="8"/>
        <v>0</v>
      </c>
      <c r="AJ62" s="1" t="s">
        <v>31</v>
      </c>
      <c r="AK62" s="1" t="s">
        <v>460</v>
      </c>
      <c r="AL62" s="1" t="s">
        <v>429</v>
      </c>
      <c r="AM62" s="1" t="s">
        <v>440</v>
      </c>
      <c r="AN62" s="1" t="s">
        <v>441</v>
      </c>
      <c r="AO62" s="1" t="s">
        <v>462</v>
      </c>
      <c r="AP62" s="1" t="s">
        <v>140</v>
      </c>
      <c r="AQ62" s="1" t="s">
        <v>513</v>
      </c>
      <c r="AR62" s="1" t="s">
        <v>550</v>
      </c>
      <c r="AS62" s="1" t="s">
        <v>551</v>
      </c>
      <c r="AT62" s="1" t="s">
        <v>10</v>
      </c>
      <c r="AU62" s="3">
        <v>0</v>
      </c>
      <c r="AV62" s="3">
        <f t="shared" si="9"/>
        <v>0</v>
      </c>
      <c r="AW62" s="3">
        <f t="shared" si="10"/>
        <v>0</v>
      </c>
      <c r="AX62" s="3">
        <f t="shared" si="11"/>
        <v>0</v>
      </c>
      <c r="AY62" s="3">
        <f t="shared" si="12"/>
        <v>0</v>
      </c>
      <c r="AZ62" s="3">
        <f t="shared" si="13"/>
        <v>0</v>
      </c>
      <c r="BA62" s="3">
        <f t="shared" si="14"/>
        <v>0</v>
      </c>
      <c r="BB62" s="3">
        <v>0</v>
      </c>
      <c r="BC62" s="3">
        <f t="shared" si="15"/>
        <v>0</v>
      </c>
      <c r="BD62" s="3">
        <f t="shared" si="16"/>
        <v>0</v>
      </c>
      <c r="BE62" s="3">
        <f t="shared" si="17"/>
        <v>0</v>
      </c>
      <c r="BF62" s="3">
        <f t="shared" si="18"/>
        <v>0</v>
      </c>
      <c r="BG62" s="3">
        <f t="shared" si="19"/>
        <v>0</v>
      </c>
      <c r="BH62" s="3">
        <f t="shared" si="20"/>
        <v>0</v>
      </c>
      <c r="BI62" s="9">
        <v>0</v>
      </c>
      <c r="BJ62" s="3">
        <f t="shared" si="21"/>
        <v>0</v>
      </c>
      <c r="BK62" s="3">
        <f t="shared" si="22"/>
        <v>0</v>
      </c>
      <c r="BL62" s="3">
        <f t="shared" si="23"/>
        <v>0</v>
      </c>
      <c r="BM62" s="3">
        <f t="shared" si="24"/>
        <v>0</v>
      </c>
      <c r="BN62" s="3">
        <f t="shared" si="25"/>
        <v>0</v>
      </c>
      <c r="BO62" s="3">
        <f t="shared" si="26"/>
        <v>0</v>
      </c>
      <c r="BP62" s="9">
        <v>0</v>
      </c>
      <c r="BQ62" s="3">
        <f t="shared" si="27"/>
        <v>0</v>
      </c>
      <c r="BR62" s="3">
        <f t="shared" si="28"/>
        <v>0</v>
      </c>
      <c r="BS62" s="3">
        <f t="shared" si="29"/>
        <v>0</v>
      </c>
      <c r="BT62" s="3">
        <f t="shared" si="30"/>
        <v>0</v>
      </c>
      <c r="BU62" s="3">
        <f t="shared" si="31"/>
        <v>0</v>
      </c>
      <c r="BV62" s="3">
        <f t="shared" si="32"/>
        <v>0</v>
      </c>
      <c r="BW62" s="3">
        <v>0</v>
      </c>
      <c r="BX62" s="3">
        <f t="shared" si="33"/>
        <v>0</v>
      </c>
      <c r="BY62" s="3">
        <f t="shared" si="34"/>
        <v>0</v>
      </c>
      <c r="BZ62" s="3">
        <f t="shared" si="35"/>
        <v>0</v>
      </c>
      <c r="CA62" s="3">
        <f t="shared" si="36"/>
        <v>0</v>
      </c>
      <c r="CB62" s="3">
        <f t="shared" si="37"/>
        <v>0</v>
      </c>
      <c r="CC62" s="3">
        <f t="shared" si="38"/>
        <v>0</v>
      </c>
      <c r="CD62" s="3">
        <v>0</v>
      </c>
      <c r="CE62" s="3">
        <f t="shared" si="39"/>
        <v>0</v>
      </c>
      <c r="CF62" s="3">
        <f t="shared" si="40"/>
        <v>0</v>
      </c>
      <c r="CG62" s="3">
        <f t="shared" si="41"/>
        <v>0</v>
      </c>
      <c r="CH62" s="3">
        <f t="shared" si="42"/>
        <v>0</v>
      </c>
      <c r="CI62" s="3">
        <f t="shared" si="43"/>
        <v>0</v>
      </c>
      <c r="CJ62" s="3">
        <f t="shared" si="44"/>
        <v>0</v>
      </c>
      <c r="CK62" s="3">
        <v>104.785</v>
      </c>
      <c r="CL62" s="3">
        <f t="shared" si="45"/>
        <v>2.3246196460484148E-2</v>
      </c>
      <c r="CM62" s="3">
        <f t="shared" si="46"/>
        <v>-2.3246196460484148E-2</v>
      </c>
      <c r="CN62" s="3">
        <f t="shared" si="47"/>
        <v>-4.6492392920968295E-2</v>
      </c>
      <c r="CO62" s="3">
        <f t="shared" si="48"/>
        <v>0</v>
      </c>
      <c r="CP62" s="3">
        <f t="shared" si="49"/>
        <v>0</v>
      </c>
      <c r="CQ62" s="3">
        <f t="shared" si="50"/>
        <v>0</v>
      </c>
    </row>
    <row r="63" spans="1:95" x14ac:dyDescent="0.25">
      <c r="A63" s="1" t="s">
        <v>423</v>
      </c>
      <c r="B63" s="1" t="s">
        <v>589</v>
      </c>
      <c r="C63" s="2">
        <v>43403</v>
      </c>
      <c r="D63" s="2">
        <v>43405</v>
      </c>
      <c r="E63" s="2" t="s">
        <v>589</v>
      </c>
      <c r="F63" s="1" t="s">
        <v>499</v>
      </c>
      <c r="G63" s="1" t="s">
        <v>500</v>
      </c>
      <c r="H63" s="1"/>
      <c r="I63" s="1"/>
      <c r="J63" s="1">
        <v>0</v>
      </c>
      <c r="K63" s="6">
        <v>0</v>
      </c>
      <c r="L63" s="1" t="s">
        <v>150</v>
      </c>
      <c r="M63" s="1" t="s">
        <v>151</v>
      </c>
      <c r="N63" s="1" t="str">
        <f t="shared" si="0"/>
        <v>YUM 5.30 of '19</v>
      </c>
      <c r="O63" s="3">
        <v>5.3</v>
      </c>
      <c r="P63" s="2">
        <v>43723</v>
      </c>
      <c r="Q63" s="8">
        <v>0.87671232876712324</v>
      </c>
      <c r="R63" s="3">
        <v>9.1800136892539363</v>
      </c>
      <c r="S63" s="9">
        <v>-1</v>
      </c>
      <c r="T63" s="9">
        <v>1</v>
      </c>
      <c r="U63" s="6">
        <v>2014255</v>
      </c>
      <c r="V63" s="6">
        <v>1225369</v>
      </c>
      <c r="W63" s="6">
        <v>2005270</v>
      </c>
      <c r="X63" s="6">
        <v>1218899</v>
      </c>
      <c r="Y63" s="6">
        <f t="shared" si="1"/>
        <v>-252.6875</v>
      </c>
      <c r="Z63" s="6">
        <f t="shared" si="2"/>
        <v>-250</v>
      </c>
      <c r="AA63" s="6">
        <v>250</v>
      </c>
      <c r="AB63" s="6">
        <v>250</v>
      </c>
      <c r="AC63" s="6">
        <v>252.6875</v>
      </c>
      <c r="AD63" s="12">
        <f t="shared" si="3"/>
        <v>1.2544960791955337E-2</v>
      </c>
      <c r="AE63" s="12">
        <f t="shared" si="4"/>
        <v>0</v>
      </c>
      <c r="AF63" s="12">
        <f t="shared" si="5"/>
        <v>-1.2544960791955337E-2</v>
      </c>
      <c r="AG63" s="12">
        <f t="shared" si="6"/>
        <v>2.0621339367978136E-2</v>
      </c>
      <c r="AH63" s="12">
        <f t="shared" si="7"/>
        <v>0</v>
      </c>
      <c r="AI63" s="12">
        <f t="shared" si="8"/>
        <v>-2.0621339367978136E-2</v>
      </c>
      <c r="AJ63" s="1" t="s">
        <v>5</v>
      </c>
      <c r="AK63" s="1" t="s">
        <v>460</v>
      </c>
      <c r="AL63" s="1" t="s">
        <v>429</v>
      </c>
      <c r="AM63" s="1" t="s">
        <v>429</v>
      </c>
      <c r="AN63" s="1" t="s">
        <v>453</v>
      </c>
      <c r="AO63" s="1" t="s">
        <v>482</v>
      </c>
      <c r="AP63" s="1" t="s">
        <v>24</v>
      </c>
      <c r="AQ63" s="1" t="s">
        <v>513</v>
      </c>
      <c r="AR63" s="1" t="s">
        <v>523</v>
      </c>
      <c r="AS63" s="1" t="s">
        <v>527</v>
      </c>
      <c r="AT63" s="1" t="s">
        <v>14</v>
      </c>
      <c r="AU63" s="3">
        <v>0.84099648661116844</v>
      </c>
      <c r="AV63" s="3">
        <f t="shared" si="9"/>
        <v>1.05502679507093E-4</v>
      </c>
      <c r="AW63" s="3">
        <f t="shared" si="10"/>
        <v>-1.05502679507093E-4</v>
      </c>
      <c r="AX63" s="3">
        <f t="shared" si="11"/>
        <v>-2.11005359014186E-4</v>
      </c>
      <c r="AY63" s="3">
        <f t="shared" si="12"/>
        <v>1.7342473957686184E-4</v>
      </c>
      <c r="AZ63" s="3">
        <f t="shared" si="13"/>
        <v>-1.7342473957686184E-4</v>
      </c>
      <c r="BA63" s="3">
        <f t="shared" si="14"/>
        <v>-3.4684947915372368E-4</v>
      </c>
      <c r="BB63" s="3">
        <v>0.84017228065058003</v>
      </c>
      <c r="BC63" s="3">
        <f t="shared" si="15"/>
        <v>1.0539928319249223E-4</v>
      </c>
      <c r="BD63" s="3">
        <f t="shared" si="16"/>
        <v>-1.0539928319249223E-4</v>
      </c>
      <c r="BE63" s="3">
        <f t="shared" si="17"/>
        <v>-2.1079856638498446E-4</v>
      </c>
      <c r="BF63" s="3">
        <f t="shared" si="18"/>
        <v>1.7325477726863782E-4</v>
      </c>
      <c r="BG63" s="3">
        <f t="shared" si="19"/>
        <v>-1.7325477726863782E-4</v>
      </c>
      <c r="BH63" s="3">
        <f t="shared" si="20"/>
        <v>-3.4650955453727564E-4</v>
      </c>
      <c r="BI63" s="9">
        <v>146.28939757768123</v>
      </c>
      <c r="BJ63" s="3">
        <f t="shared" si="21"/>
        <v>1.8351947568907772E-2</v>
      </c>
      <c r="BK63" s="3">
        <f t="shared" si="22"/>
        <v>-1.8351947568907772E-2</v>
      </c>
      <c r="BL63" s="3">
        <f t="shared" si="23"/>
        <v>-3.6703895137815544E-2</v>
      </c>
      <c r="BM63" s="3">
        <f t="shared" si="24"/>
        <v>3.0166833133864434E-2</v>
      </c>
      <c r="BN63" s="3">
        <f t="shared" si="25"/>
        <v>-3.0166833133864434E-2</v>
      </c>
      <c r="BO63" s="3">
        <f t="shared" si="26"/>
        <v>-6.0333666267728868E-2</v>
      </c>
      <c r="BP63" s="9">
        <v>122.90829679783988</v>
      </c>
      <c r="BQ63" s="3">
        <f t="shared" si="27"/>
        <v>1.541879764334911E-2</v>
      </c>
      <c r="BR63" s="3">
        <f t="shared" si="28"/>
        <v>-1.541879764334911E-2</v>
      </c>
      <c r="BS63" s="3">
        <f t="shared" si="29"/>
        <v>-3.083759528669822E-2</v>
      </c>
      <c r="BT63" s="3">
        <f t="shared" si="30"/>
        <v>2.5345336994084366E-2</v>
      </c>
      <c r="BU63" s="3">
        <f t="shared" si="31"/>
        <v>-2.5345336994084366E-2</v>
      </c>
      <c r="BV63" s="3">
        <f t="shared" si="32"/>
        <v>-5.0690673988168733E-2</v>
      </c>
      <c r="BW63" s="3">
        <v>3.9336101252477103</v>
      </c>
      <c r="BX63" s="3">
        <f t="shared" si="33"/>
        <v>4.9346984792071049E-4</v>
      </c>
      <c r="BY63" s="3">
        <f t="shared" si="34"/>
        <v>-4.9346984792071049E-4</v>
      </c>
      <c r="BZ63" s="3">
        <f t="shared" si="35"/>
        <v>-9.8693969584142099E-4</v>
      </c>
      <c r="CA63" s="3">
        <f t="shared" si="36"/>
        <v>8.1116309334048015E-4</v>
      </c>
      <c r="CB63" s="3">
        <f t="shared" si="37"/>
        <v>-8.1116309334048015E-4</v>
      </c>
      <c r="CC63" s="3">
        <f t="shared" si="38"/>
        <v>-1.6223261866809603E-3</v>
      </c>
      <c r="CD63" s="3">
        <v>1.1256836887035337E-2</v>
      </c>
      <c r="CE63" s="3">
        <f t="shared" si="39"/>
        <v>1.4121657738929487E-6</v>
      </c>
      <c r="CF63" s="3">
        <f t="shared" si="40"/>
        <v>-1.4121657738929487E-6</v>
      </c>
      <c r="CG63" s="3">
        <f t="shared" si="41"/>
        <v>-2.8243315477858975E-6</v>
      </c>
      <c r="CH63" s="3">
        <f t="shared" si="42"/>
        <v>2.3213105365753025E-6</v>
      </c>
      <c r="CI63" s="3">
        <f t="shared" si="43"/>
        <v>-2.3213105365753025E-6</v>
      </c>
      <c r="CJ63" s="3">
        <f t="shared" si="44"/>
        <v>-4.6426210731506049E-6</v>
      </c>
      <c r="CK63" s="3">
        <v>101.075</v>
      </c>
      <c r="CL63" s="3">
        <f t="shared" si="45"/>
        <v>1.2679819120468857E-2</v>
      </c>
      <c r="CM63" s="3">
        <f t="shared" si="46"/>
        <v>-1.2679819120468857E-2</v>
      </c>
      <c r="CN63" s="3">
        <f t="shared" si="47"/>
        <v>-2.5359638240937715E-2</v>
      </c>
      <c r="CO63" s="3">
        <f t="shared" si="48"/>
        <v>2.0843018766183902E-2</v>
      </c>
      <c r="CP63" s="3">
        <f t="shared" si="49"/>
        <v>-2.0843018766183902E-2</v>
      </c>
      <c r="CQ63" s="3">
        <f t="shared" si="50"/>
        <v>-4.1686037532367805E-2</v>
      </c>
    </row>
    <row r="64" spans="1:95" x14ac:dyDescent="0.25">
      <c r="A64" s="1" t="s">
        <v>423</v>
      </c>
      <c r="B64" s="1" t="s">
        <v>589</v>
      </c>
      <c r="C64" s="2">
        <v>43403</v>
      </c>
      <c r="D64" s="2">
        <v>43405</v>
      </c>
      <c r="E64" s="2" t="s">
        <v>476</v>
      </c>
      <c r="F64" s="1" t="s">
        <v>503</v>
      </c>
      <c r="G64" s="1" t="s">
        <v>498</v>
      </c>
      <c r="H64" s="1" t="s">
        <v>440</v>
      </c>
      <c r="I64" s="1" t="s">
        <v>429</v>
      </c>
      <c r="J64" s="1">
        <v>1</v>
      </c>
      <c r="K64" s="6">
        <v>0</v>
      </c>
      <c r="L64" s="1" t="s">
        <v>152</v>
      </c>
      <c r="M64" s="1" t="s">
        <v>153</v>
      </c>
      <c r="N64" s="1" t="str">
        <f t="shared" si="0"/>
        <v>AMD 7.50 of '22</v>
      </c>
      <c r="O64" s="3">
        <v>7.5</v>
      </c>
      <c r="P64" s="2">
        <v>44788</v>
      </c>
      <c r="Q64" s="8">
        <v>3.7945205479452055</v>
      </c>
      <c r="R64" s="3">
        <v>5.3944999999999999</v>
      </c>
      <c r="S64" s="9">
        <v>0</v>
      </c>
      <c r="T64" s="9">
        <v>1</v>
      </c>
      <c r="U64" s="6">
        <v>2014255</v>
      </c>
      <c r="V64" s="6">
        <v>1225369</v>
      </c>
      <c r="W64" s="6">
        <v>2005270</v>
      </c>
      <c r="X64" s="6">
        <v>1218899</v>
      </c>
      <c r="Y64" s="6">
        <f t="shared" si="1"/>
        <v>0</v>
      </c>
      <c r="Z64" s="6">
        <f t="shared" si="2"/>
        <v>0</v>
      </c>
      <c r="AA64" s="6">
        <v>337</v>
      </c>
      <c r="AB64" s="6">
        <v>337</v>
      </c>
      <c r="AC64" s="6">
        <v>374.11099999999999</v>
      </c>
      <c r="AD64" s="12">
        <f t="shared" si="3"/>
        <v>1.8573169732729967E-2</v>
      </c>
      <c r="AE64" s="12">
        <f t="shared" si="4"/>
        <v>1.8656390411266311E-2</v>
      </c>
      <c r="AF64" s="12">
        <f t="shared" si="5"/>
        <v>8.3220678536343601E-5</v>
      </c>
      <c r="AG64" s="12">
        <f t="shared" si="6"/>
        <v>3.0530476942047659E-2</v>
      </c>
      <c r="AH64" s="12">
        <f t="shared" si="7"/>
        <v>3.0692534820358375E-2</v>
      </c>
      <c r="AI64" s="12">
        <f t="shared" si="8"/>
        <v>1.62057878310716E-4</v>
      </c>
      <c r="AJ64" s="1" t="s">
        <v>5</v>
      </c>
      <c r="AK64" s="1" t="s">
        <v>460</v>
      </c>
      <c r="AL64" s="1" t="s">
        <v>429</v>
      </c>
      <c r="AM64" s="1" t="s">
        <v>429</v>
      </c>
      <c r="AN64" s="1" t="s">
        <v>453</v>
      </c>
      <c r="AO64" s="1" t="s">
        <v>482</v>
      </c>
      <c r="AP64" s="1" t="s">
        <v>24</v>
      </c>
      <c r="AQ64" s="1" t="s">
        <v>513</v>
      </c>
      <c r="AR64" s="1" t="s">
        <v>538</v>
      </c>
      <c r="AS64" s="1" t="s">
        <v>559</v>
      </c>
      <c r="AT64" s="1" t="s">
        <v>14</v>
      </c>
      <c r="AU64" s="3">
        <v>3.27</v>
      </c>
      <c r="AV64" s="3">
        <f t="shared" si="9"/>
        <v>6.0734265026026997E-4</v>
      </c>
      <c r="AW64" s="3">
        <f t="shared" si="10"/>
        <v>6.1006396644840838E-4</v>
      </c>
      <c r="AX64" s="3">
        <f t="shared" si="11"/>
        <v>2.7213161881384056E-6</v>
      </c>
      <c r="AY64" s="3">
        <f t="shared" si="12"/>
        <v>9.9834659600495849E-4</v>
      </c>
      <c r="AZ64" s="3">
        <f t="shared" si="13"/>
        <v>1.0036458886257189E-3</v>
      </c>
      <c r="BA64" s="3">
        <f t="shared" si="14"/>
        <v>5.2992926207603638E-6</v>
      </c>
      <c r="BB64" s="3">
        <v>3.2639999999999998</v>
      </c>
      <c r="BC64" s="3">
        <f t="shared" si="15"/>
        <v>6.0622826007630608E-4</v>
      </c>
      <c r="BD64" s="3">
        <f t="shared" si="16"/>
        <v>6.0894458302373242E-4</v>
      </c>
      <c r="BE64" s="3">
        <f t="shared" si="17"/>
        <v>2.7163229474263346E-6</v>
      </c>
      <c r="BF64" s="3">
        <f t="shared" si="18"/>
        <v>9.9651476738843556E-4</v>
      </c>
      <c r="BG64" s="3">
        <f t="shared" si="19"/>
        <v>1.0018043365364973E-3</v>
      </c>
      <c r="BH64" s="3">
        <f t="shared" si="20"/>
        <v>5.2895691480616975E-6</v>
      </c>
      <c r="BI64" s="9">
        <v>183</v>
      </c>
      <c r="BJ64" s="3">
        <f t="shared" si="21"/>
        <v>3.3988900610895843E-2</v>
      </c>
      <c r="BK64" s="3">
        <f t="shared" si="22"/>
        <v>3.4141194452617353E-2</v>
      </c>
      <c r="BL64" s="3">
        <f t="shared" si="23"/>
        <v>1.5229384172150973E-4</v>
      </c>
      <c r="BM64" s="3">
        <f t="shared" si="24"/>
        <v>5.587077280394722E-2</v>
      </c>
      <c r="BN64" s="3">
        <f t="shared" si="25"/>
        <v>5.6167338721255823E-2</v>
      </c>
      <c r="BO64" s="3">
        <f t="shared" si="26"/>
        <v>2.9656591730860271E-4</v>
      </c>
      <c r="BP64" s="9">
        <v>597.31200000000001</v>
      </c>
      <c r="BQ64" s="3">
        <f t="shared" si="27"/>
        <v>0.11093977159396402</v>
      </c>
      <c r="BR64" s="3">
        <f t="shared" si="28"/>
        <v>0.11143685869334304</v>
      </c>
      <c r="BS64" s="3">
        <f t="shared" si="29"/>
        <v>4.9708709937901219E-4</v>
      </c>
      <c r="BT64" s="3">
        <f t="shared" si="30"/>
        <v>0.18236220243208373</v>
      </c>
      <c r="BU64" s="3">
        <f t="shared" si="31"/>
        <v>0.18333019358617902</v>
      </c>
      <c r="BV64" s="3">
        <f t="shared" si="32"/>
        <v>9.6799115409529346E-4</v>
      </c>
      <c r="BW64" s="3">
        <v>4.7300000000000004</v>
      </c>
      <c r="BX64" s="3">
        <f t="shared" si="33"/>
        <v>8.7851092835812756E-4</v>
      </c>
      <c r="BY64" s="3">
        <f t="shared" si="34"/>
        <v>8.824472664528966E-4</v>
      </c>
      <c r="BZ64" s="3">
        <f t="shared" si="35"/>
        <v>3.9363380947690435E-6</v>
      </c>
      <c r="CA64" s="3">
        <f t="shared" si="36"/>
        <v>1.4440915593588546E-3</v>
      </c>
      <c r="CB64" s="3">
        <f t="shared" si="37"/>
        <v>1.4517568970029513E-3</v>
      </c>
      <c r="CC64" s="3">
        <f t="shared" si="38"/>
        <v>7.6653376440967251E-6</v>
      </c>
      <c r="CD64" s="3">
        <v>0.13</v>
      </c>
      <c r="CE64" s="3">
        <f t="shared" si="39"/>
        <v>2.414512065254896E-5</v>
      </c>
      <c r="CF64" s="3">
        <f t="shared" si="40"/>
        <v>2.4253307534646206E-5</v>
      </c>
      <c r="CG64" s="3">
        <f t="shared" si="41"/>
        <v>1.0818688209724672E-7</v>
      </c>
      <c r="CH64" s="3">
        <f t="shared" si="42"/>
        <v>3.9689620024661962E-5</v>
      </c>
      <c r="CI64" s="3">
        <f t="shared" si="43"/>
        <v>3.9900295266465887E-5</v>
      </c>
      <c r="CJ64" s="3">
        <f t="shared" si="44"/>
        <v>2.1067524180392471E-7</v>
      </c>
      <c r="CK64" s="3">
        <v>109.5</v>
      </c>
      <c r="CL64" s="3">
        <f t="shared" si="45"/>
        <v>2.0337620857339315E-2</v>
      </c>
      <c r="CM64" s="3">
        <f t="shared" si="46"/>
        <v>2.0428747500336613E-2</v>
      </c>
      <c r="CN64" s="3">
        <f t="shared" si="47"/>
        <v>9.1126642997298168E-5</v>
      </c>
      <c r="CO64" s="3">
        <f t="shared" si="48"/>
        <v>3.343087225154219E-2</v>
      </c>
      <c r="CP64" s="3">
        <f t="shared" si="49"/>
        <v>3.3608325628292419E-2</v>
      </c>
      <c r="CQ64" s="3">
        <f t="shared" si="50"/>
        <v>1.7745337675022926E-4</v>
      </c>
    </row>
    <row r="65" spans="1:95" x14ac:dyDescent="0.25">
      <c r="A65" s="1" t="s">
        <v>423</v>
      </c>
      <c r="B65" s="1" t="s">
        <v>589</v>
      </c>
      <c r="C65" s="2">
        <v>43403</v>
      </c>
      <c r="D65" s="2">
        <v>43405</v>
      </c>
      <c r="E65" s="2" t="s">
        <v>476</v>
      </c>
      <c r="F65" s="1" t="s">
        <v>503</v>
      </c>
      <c r="G65" s="1" t="s">
        <v>498</v>
      </c>
      <c r="H65" s="1" t="s">
        <v>440</v>
      </c>
      <c r="I65" s="1" t="s">
        <v>429</v>
      </c>
      <c r="J65" s="1">
        <v>1</v>
      </c>
      <c r="K65" s="6">
        <v>0</v>
      </c>
      <c r="L65" s="1" t="s">
        <v>154</v>
      </c>
      <c r="M65" s="1" t="s">
        <v>153</v>
      </c>
      <c r="N65" s="1" t="str">
        <f t="shared" si="0"/>
        <v>AMD 7.00 of '24</v>
      </c>
      <c r="O65" s="3">
        <v>7</v>
      </c>
      <c r="P65" s="2">
        <v>45474</v>
      </c>
      <c r="Q65" s="8">
        <v>5.6739726027397257</v>
      </c>
      <c r="R65" s="3">
        <v>4.1151</v>
      </c>
      <c r="S65" s="9">
        <v>0</v>
      </c>
      <c r="T65" s="9">
        <v>1</v>
      </c>
      <c r="U65" s="6">
        <v>2014255</v>
      </c>
      <c r="V65" s="6">
        <v>1225369</v>
      </c>
      <c r="W65" s="6">
        <v>2005270</v>
      </c>
      <c r="X65" s="6">
        <v>1218899</v>
      </c>
      <c r="Y65" s="6">
        <f t="shared" si="1"/>
        <v>0</v>
      </c>
      <c r="Z65" s="6">
        <f t="shared" si="2"/>
        <v>0</v>
      </c>
      <c r="AA65" s="6">
        <v>310</v>
      </c>
      <c r="AB65" s="6">
        <v>310</v>
      </c>
      <c r="AC65" s="6">
        <v>328.79</v>
      </c>
      <c r="AD65" s="12">
        <f t="shared" si="3"/>
        <v>1.6323156700616358E-2</v>
      </c>
      <c r="AE65" s="12">
        <f t="shared" si="4"/>
        <v>1.6396295760670632E-2</v>
      </c>
      <c r="AF65" s="12">
        <f t="shared" si="5"/>
        <v>7.3139060054273897E-5</v>
      </c>
      <c r="AG65" s="12">
        <f t="shared" si="6"/>
        <v>2.6831917569319935E-2</v>
      </c>
      <c r="AH65" s="12">
        <f t="shared" si="7"/>
        <v>2.6974343239267572E-2</v>
      </c>
      <c r="AI65" s="12">
        <f t="shared" si="8"/>
        <v>1.4242566994763714E-4</v>
      </c>
      <c r="AJ65" s="1" t="s">
        <v>5</v>
      </c>
      <c r="AK65" s="1" t="s">
        <v>460</v>
      </c>
      <c r="AL65" s="1" t="s">
        <v>429</v>
      </c>
      <c r="AM65" s="1" t="s">
        <v>429</v>
      </c>
      <c r="AN65" s="1" t="s">
        <v>453</v>
      </c>
      <c r="AO65" s="1" t="s">
        <v>482</v>
      </c>
      <c r="AP65" s="1" t="s">
        <v>24</v>
      </c>
      <c r="AQ65" s="1" t="s">
        <v>513</v>
      </c>
      <c r="AR65" s="1" t="s">
        <v>538</v>
      </c>
      <c r="AS65" s="1" t="s">
        <v>559</v>
      </c>
      <c r="AT65" s="1" t="s">
        <v>14</v>
      </c>
      <c r="AU65" s="3">
        <v>2.37</v>
      </c>
      <c r="AV65" s="3">
        <f t="shared" si="9"/>
        <v>3.868588138046077E-4</v>
      </c>
      <c r="AW65" s="3">
        <f t="shared" si="10"/>
        <v>3.8859220952789405E-4</v>
      </c>
      <c r="AX65" s="3">
        <f t="shared" si="11"/>
        <v>1.7333957232863522E-6</v>
      </c>
      <c r="AY65" s="3">
        <f t="shared" si="12"/>
        <v>6.3591644639288244E-4</v>
      </c>
      <c r="AZ65" s="3">
        <f t="shared" si="13"/>
        <v>6.3929193477064148E-4</v>
      </c>
      <c r="BA65" s="3">
        <f t="shared" si="14"/>
        <v>3.3754883777590379E-6</v>
      </c>
      <c r="BB65" s="3">
        <v>1.9850000000000001</v>
      </c>
      <c r="BC65" s="3">
        <f t="shared" si="15"/>
        <v>3.240146605072347E-4</v>
      </c>
      <c r="BD65" s="3">
        <f t="shared" si="16"/>
        <v>3.2546647084931207E-4</v>
      </c>
      <c r="BE65" s="3">
        <f t="shared" si="17"/>
        <v>1.4518103420773721E-6</v>
      </c>
      <c r="BF65" s="3">
        <f t="shared" si="18"/>
        <v>5.3261356375100077E-4</v>
      </c>
      <c r="BG65" s="3">
        <f t="shared" si="19"/>
        <v>5.3544071329946136E-4</v>
      </c>
      <c r="BH65" s="3">
        <f t="shared" si="20"/>
        <v>2.8271495484605887E-6</v>
      </c>
      <c r="BI65" s="9">
        <v>252</v>
      </c>
      <c r="BJ65" s="3">
        <f t="shared" si="21"/>
        <v>4.1134354885553219E-2</v>
      </c>
      <c r="BK65" s="3">
        <f t="shared" si="22"/>
        <v>4.1318665316889998E-2</v>
      </c>
      <c r="BL65" s="3">
        <f t="shared" si="23"/>
        <v>1.8431043133677882E-4</v>
      </c>
      <c r="BM65" s="3">
        <f t="shared" si="24"/>
        <v>6.7616432274686236E-2</v>
      </c>
      <c r="BN65" s="3">
        <f t="shared" si="25"/>
        <v>6.7975344962954279E-2</v>
      </c>
      <c r="BO65" s="3">
        <f t="shared" si="26"/>
        <v>3.5891268826804268E-4</v>
      </c>
      <c r="BP65" s="9">
        <v>500.22</v>
      </c>
      <c r="BQ65" s="3">
        <f t="shared" si="27"/>
        <v>8.165169444782315E-2</v>
      </c>
      <c r="BR65" s="3">
        <f t="shared" si="28"/>
        <v>8.2017550654026647E-2</v>
      </c>
      <c r="BS65" s="3">
        <f t="shared" si="29"/>
        <v>3.6585620620349646E-4</v>
      </c>
      <c r="BT65" s="3">
        <f t="shared" si="30"/>
        <v>0.13421861806525218</v>
      </c>
      <c r="BU65" s="3">
        <f t="shared" si="31"/>
        <v>0.13493105975146424</v>
      </c>
      <c r="BV65" s="3">
        <f t="shared" si="32"/>
        <v>7.1244168621206749E-4</v>
      </c>
      <c r="BW65" s="3">
        <v>5.85</v>
      </c>
      <c r="BX65" s="3">
        <f t="shared" si="33"/>
        <v>9.549046669860569E-4</v>
      </c>
      <c r="BY65" s="3">
        <f t="shared" si="34"/>
        <v>9.59183301999232E-4</v>
      </c>
      <c r="BZ65" s="3">
        <f t="shared" si="35"/>
        <v>4.2786350131751019E-6</v>
      </c>
      <c r="CA65" s="3">
        <f t="shared" si="36"/>
        <v>1.5696671778052161E-3</v>
      </c>
      <c r="CB65" s="3">
        <f t="shared" si="37"/>
        <v>1.5779990794971529E-3</v>
      </c>
      <c r="CC65" s="3">
        <f t="shared" si="38"/>
        <v>8.331901691936705E-6</v>
      </c>
      <c r="CD65" s="3">
        <v>-1.83</v>
      </c>
      <c r="CE65" s="3">
        <f t="shared" si="39"/>
        <v>-2.9871376762127935E-4</v>
      </c>
      <c r="CF65" s="3">
        <f t="shared" si="40"/>
        <v>-3.0005221242027259E-4</v>
      </c>
      <c r="CG65" s="3">
        <f t="shared" si="41"/>
        <v>-1.3384447989932442E-6</v>
      </c>
      <c r="CH65" s="3">
        <f t="shared" si="42"/>
        <v>-4.9102409151855484E-4</v>
      </c>
      <c r="CI65" s="3">
        <f t="shared" si="43"/>
        <v>-4.9363048127859662E-4</v>
      </c>
      <c r="CJ65" s="3">
        <f t="shared" si="44"/>
        <v>-2.6063897600417819E-6</v>
      </c>
      <c r="CK65" s="3">
        <v>103.75</v>
      </c>
      <c r="CL65" s="3">
        <f t="shared" si="45"/>
        <v>1.693527507688947E-2</v>
      </c>
      <c r="CM65" s="3">
        <f t="shared" si="46"/>
        <v>1.7011156851695783E-2</v>
      </c>
      <c r="CN65" s="3">
        <f t="shared" si="47"/>
        <v>7.5881774806312724E-5</v>
      </c>
      <c r="CO65" s="3">
        <f t="shared" si="48"/>
        <v>2.7838114478169432E-2</v>
      </c>
      <c r="CP65" s="3">
        <f t="shared" si="49"/>
        <v>2.7985881110740105E-2</v>
      </c>
      <c r="CQ65" s="3">
        <f t="shared" si="50"/>
        <v>1.4776663257067349E-4</v>
      </c>
    </row>
    <row r="66" spans="1:95" x14ac:dyDescent="0.25">
      <c r="A66" s="1" t="s">
        <v>423</v>
      </c>
      <c r="B66" s="1" t="s">
        <v>589</v>
      </c>
      <c r="C66" s="2">
        <v>43403</v>
      </c>
      <c r="D66" s="2">
        <v>43405</v>
      </c>
      <c r="E66" s="2" t="s">
        <v>476</v>
      </c>
      <c r="F66" s="1" t="s">
        <v>503</v>
      </c>
      <c r="G66" s="1" t="s">
        <v>504</v>
      </c>
      <c r="H66" s="1" t="s">
        <v>70</v>
      </c>
      <c r="I66" s="1" t="s">
        <v>32</v>
      </c>
      <c r="J66" s="1">
        <v>0</v>
      </c>
      <c r="K66" s="6">
        <v>0</v>
      </c>
      <c r="L66" s="1" t="s">
        <v>155</v>
      </c>
      <c r="M66" s="1" t="s">
        <v>156</v>
      </c>
      <c r="N66" s="1" t="str">
        <f t="shared" si="0"/>
        <v>ASCLER 6.88 of '25</v>
      </c>
      <c r="O66" s="3">
        <v>6.875</v>
      </c>
      <c r="P66" s="2">
        <v>45870</v>
      </c>
      <c r="Q66" s="8">
        <v>6.7589041095890412</v>
      </c>
      <c r="R66" s="3">
        <v>1.2986</v>
      </c>
      <c r="S66" s="9">
        <v>0</v>
      </c>
      <c r="T66" s="9">
        <v>1</v>
      </c>
      <c r="U66" s="6">
        <v>2014255</v>
      </c>
      <c r="V66" s="6">
        <v>1225369</v>
      </c>
      <c r="W66" s="6">
        <v>2005270</v>
      </c>
      <c r="X66" s="6">
        <v>1218899</v>
      </c>
      <c r="Y66" s="6">
        <f t="shared" si="1"/>
        <v>0</v>
      </c>
      <c r="Z66" s="6">
        <f t="shared" si="2"/>
        <v>0</v>
      </c>
      <c r="AA66" s="6">
        <v>300</v>
      </c>
      <c r="AB66" s="6">
        <v>300</v>
      </c>
      <c r="AC66" s="6">
        <v>302.90600000000001</v>
      </c>
      <c r="AD66" s="12">
        <f t="shared" si="3"/>
        <v>1.5038115829425769E-2</v>
      </c>
      <c r="AE66" s="12">
        <f t="shared" si="4"/>
        <v>1.5105497015364516E-2</v>
      </c>
      <c r="AF66" s="12">
        <f t="shared" si="5"/>
        <v>6.7381185938747076E-5</v>
      </c>
      <c r="AG66" s="12">
        <f t="shared" si="6"/>
        <v>2.4719574267016715E-2</v>
      </c>
      <c r="AH66" s="12">
        <f t="shared" si="7"/>
        <v>2.4850787472957152E-2</v>
      </c>
      <c r="AI66" s="12">
        <f t="shared" si="8"/>
        <v>1.3121320594043639E-4</v>
      </c>
      <c r="AJ66" s="1" t="s">
        <v>5</v>
      </c>
      <c r="AK66" s="1" t="s">
        <v>460</v>
      </c>
      <c r="AL66" s="1" t="s">
        <v>432</v>
      </c>
      <c r="AM66" s="1" t="s">
        <v>432</v>
      </c>
      <c r="AN66" s="1" t="s">
        <v>453</v>
      </c>
      <c r="AO66" s="1" t="s">
        <v>482</v>
      </c>
      <c r="AP66" s="1" t="s">
        <v>24</v>
      </c>
      <c r="AQ66" s="1" t="s">
        <v>513</v>
      </c>
      <c r="AR66" s="1" t="s">
        <v>525</v>
      </c>
      <c r="AS66" s="1" t="s">
        <v>526</v>
      </c>
      <c r="AT66" s="1" t="s">
        <v>14</v>
      </c>
      <c r="AU66" s="3">
        <v>4.45</v>
      </c>
      <c r="AV66" s="3">
        <f t="shared" si="9"/>
        <v>6.6919615440944676E-4</v>
      </c>
      <c r="AW66" s="3">
        <f t="shared" si="10"/>
        <v>6.72194617183721E-4</v>
      </c>
      <c r="AX66" s="3">
        <f t="shared" si="11"/>
        <v>2.998462774274238E-6</v>
      </c>
      <c r="AY66" s="3">
        <f t="shared" si="12"/>
        <v>1.1000210548822438E-3</v>
      </c>
      <c r="AZ66" s="3">
        <f t="shared" si="13"/>
        <v>1.1058600425465934E-3</v>
      </c>
      <c r="BA66" s="3">
        <f t="shared" si="14"/>
        <v>5.8389876643495913E-6</v>
      </c>
      <c r="BB66" s="3">
        <v>3.9849999999999999</v>
      </c>
      <c r="BC66" s="3">
        <f t="shared" si="15"/>
        <v>5.9926891580261692E-4</v>
      </c>
      <c r="BD66" s="3">
        <f t="shared" si="16"/>
        <v>6.0195405606227595E-4</v>
      </c>
      <c r="BE66" s="3">
        <f t="shared" si="17"/>
        <v>2.6851402596590225E-6</v>
      </c>
      <c r="BF66" s="3">
        <f t="shared" si="18"/>
        <v>9.85075034540616E-4</v>
      </c>
      <c r="BG66" s="3">
        <f t="shared" si="19"/>
        <v>9.903038807973425E-4</v>
      </c>
      <c r="BH66" s="3">
        <f t="shared" si="20"/>
        <v>5.2288462567265034E-6</v>
      </c>
      <c r="BI66" s="9">
        <v>375</v>
      </c>
      <c r="BJ66" s="3">
        <f t="shared" si="21"/>
        <v>5.6392934360346633E-2</v>
      </c>
      <c r="BK66" s="3">
        <f t="shared" si="22"/>
        <v>5.6645613807616936E-2</v>
      </c>
      <c r="BL66" s="3">
        <f t="shared" si="23"/>
        <v>2.5267944727030284E-4</v>
      </c>
      <c r="BM66" s="3">
        <f t="shared" si="24"/>
        <v>9.2698403501312671E-2</v>
      </c>
      <c r="BN66" s="3">
        <f t="shared" si="25"/>
        <v>9.3190453023589317E-2</v>
      </c>
      <c r="BO66" s="3">
        <f t="shared" si="26"/>
        <v>4.9204952227664689E-4</v>
      </c>
      <c r="BP66" s="9">
        <v>1494.375</v>
      </c>
      <c r="BQ66" s="3">
        <f t="shared" si="27"/>
        <v>0.22472584342598134</v>
      </c>
      <c r="BR66" s="3">
        <f t="shared" si="28"/>
        <v>0.22573277102335348</v>
      </c>
      <c r="BS66" s="3">
        <f t="shared" si="29"/>
        <v>1.0069275973721425E-3</v>
      </c>
      <c r="BT66" s="3">
        <f t="shared" si="30"/>
        <v>0.369403137952731</v>
      </c>
      <c r="BU66" s="3">
        <f t="shared" si="31"/>
        <v>0.37136395529900346</v>
      </c>
      <c r="BV66" s="3">
        <f t="shared" si="32"/>
        <v>1.9608173462724587E-3</v>
      </c>
      <c r="BW66" s="3">
        <v>7.01</v>
      </c>
      <c r="BX66" s="3">
        <f t="shared" si="33"/>
        <v>1.0541719196427463E-3</v>
      </c>
      <c r="BY66" s="3">
        <f t="shared" si="34"/>
        <v>1.0588953407770524E-3</v>
      </c>
      <c r="BZ66" s="3">
        <f t="shared" si="35"/>
        <v>4.7234211343061272E-6</v>
      </c>
      <c r="CA66" s="3">
        <f t="shared" si="36"/>
        <v>1.7328421561178715E-3</v>
      </c>
      <c r="CB66" s="3">
        <f t="shared" si="37"/>
        <v>1.7420402018542963E-3</v>
      </c>
      <c r="CC66" s="3">
        <f t="shared" si="38"/>
        <v>9.1980457364248223E-6</v>
      </c>
      <c r="CD66" s="3">
        <v>-0.23</v>
      </c>
      <c r="CE66" s="3">
        <f t="shared" si="39"/>
        <v>-3.4587666407679269E-5</v>
      </c>
      <c r="CF66" s="3">
        <f t="shared" si="40"/>
        <v>-3.4742643135338388E-5</v>
      </c>
      <c r="CG66" s="3">
        <f t="shared" si="41"/>
        <v>-1.5497672765911886E-7</v>
      </c>
      <c r="CH66" s="3">
        <f t="shared" si="42"/>
        <v>-5.6855020814138441E-5</v>
      </c>
      <c r="CI66" s="3">
        <f t="shared" si="43"/>
        <v>-5.7156811187801453E-5</v>
      </c>
      <c r="CJ66" s="3">
        <f t="shared" si="44"/>
        <v>-3.0179037366301158E-7</v>
      </c>
      <c r="CK66" s="3">
        <v>99.25</v>
      </c>
      <c r="CL66" s="3">
        <f t="shared" si="45"/>
        <v>1.4925329960705076E-2</v>
      </c>
      <c r="CM66" s="3">
        <f t="shared" si="46"/>
        <v>1.4992205787749282E-2</v>
      </c>
      <c r="CN66" s="3">
        <f t="shared" si="47"/>
        <v>6.6875827044206651E-5</v>
      </c>
      <c r="CO66" s="3">
        <f t="shared" si="48"/>
        <v>2.453417746001409E-2</v>
      </c>
      <c r="CP66" s="3">
        <f t="shared" si="49"/>
        <v>2.4664406566909974E-2</v>
      </c>
      <c r="CQ66" s="3">
        <f t="shared" si="50"/>
        <v>1.3022910689588357E-4</v>
      </c>
    </row>
    <row r="67" spans="1:95" x14ac:dyDescent="0.25">
      <c r="A67" s="1" t="s">
        <v>423</v>
      </c>
      <c r="B67" s="1" t="s">
        <v>589</v>
      </c>
      <c r="C67" s="2">
        <v>43403</v>
      </c>
      <c r="D67" s="2">
        <v>43405</v>
      </c>
      <c r="E67" s="2" t="s">
        <v>476</v>
      </c>
      <c r="F67" s="1" t="s">
        <v>503</v>
      </c>
      <c r="G67" s="1" t="s">
        <v>498</v>
      </c>
      <c r="H67" s="1" t="s">
        <v>440</v>
      </c>
      <c r="I67" s="1" t="s">
        <v>435</v>
      </c>
      <c r="J67" s="1">
        <v>2</v>
      </c>
      <c r="K67" s="6">
        <v>0</v>
      </c>
      <c r="L67" s="1" t="s">
        <v>157</v>
      </c>
      <c r="M67" s="1" t="s">
        <v>158</v>
      </c>
      <c r="N67" s="1" t="str">
        <f t="shared" ref="N67:N130" si="51">M67&amp;" "&amp;TEXT(O67,"0.00")&amp;" of '"&amp;RIGHT(TEXT(P67,"MM/DD/YYYY"),2)</f>
        <v>ASCRES 10.00 of '22</v>
      </c>
      <c r="O67" s="3">
        <v>10</v>
      </c>
      <c r="P67" s="2">
        <v>44652</v>
      </c>
      <c r="Q67" s="8">
        <v>3.4219178082191779</v>
      </c>
      <c r="R67" s="3">
        <v>1.5670999999999999</v>
      </c>
      <c r="S67" s="9">
        <v>0</v>
      </c>
      <c r="T67" s="9">
        <v>1</v>
      </c>
      <c r="U67" s="6">
        <v>2014255</v>
      </c>
      <c r="V67" s="6">
        <v>1225369</v>
      </c>
      <c r="W67" s="6">
        <v>2005270</v>
      </c>
      <c r="X67" s="6">
        <v>1218899</v>
      </c>
      <c r="Y67" s="6">
        <f t="shared" ref="Y67:Y130" si="52">IF(F67="ADD",AC67,IF(F67="REMOVE",AC67*-1,0))</f>
        <v>0</v>
      </c>
      <c r="Z67" s="6">
        <f t="shared" ref="Z67:Z130" si="53">IF($F67="ADD",AB67,IF($F67="REMOVE",AB67*-1,0))</f>
        <v>0</v>
      </c>
      <c r="AA67" s="6">
        <v>1500</v>
      </c>
      <c r="AB67" s="6">
        <v>1500</v>
      </c>
      <c r="AC67" s="6">
        <v>1081.8440000000001</v>
      </c>
      <c r="AD67" s="12">
        <f t="shared" ref="AD67:AD130" si="54">IF($F67="ADD",0,$AC67/$U67*100)</f>
        <v>5.3709386348798946E-2</v>
      </c>
      <c r="AE67" s="12">
        <f t="shared" ref="AE67:AE130" si="55">IF($F67="REMOVE",0,$AC67/$W67*100)</f>
        <v>5.3950041640277877E-2</v>
      </c>
      <c r="AF67" s="12">
        <f t="shared" ref="AF67:AF130" si="56">AE67-AD67</f>
        <v>2.4065529147893061E-4</v>
      </c>
      <c r="AG67" s="12">
        <f t="shared" ref="AG67:AG130" si="57">IF(AND($B67="YES",$F67="ADD"),0,IF(AND($B67="YES",$F67&lt;&gt;"ADD"),$AC67/$V67*100,0))</f>
        <v>8.8287201651094493E-2</v>
      </c>
      <c r="AH67" s="12">
        <f t="shared" ref="AH67:AH130" si="58">IF(AND($B67="YES",$F67="REMOVE"),0,IF(AND($B67="YES",$F67&lt;&gt;"REMOVE"),$AC67/$X67*100,0))</f>
        <v>8.8755836209562899E-2</v>
      </c>
      <c r="AI67" s="12">
        <f t="shared" ref="AI67:AI130" si="59">AH67-AG67</f>
        <v>4.6863455846840596E-4</v>
      </c>
      <c r="AJ67" s="1" t="s">
        <v>5</v>
      </c>
      <c r="AK67" s="1" t="s">
        <v>460</v>
      </c>
      <c r="AL67" s="1" t="s">
        <v>429</v>
      </c>
      <c r="AM67" s="1" t="s">
        <v>435</v>
      </c>
      <c r="AN67" s="1" t="s">
        <v>453</v>
      </c>
      <c r="AO67" s="1" t="s">
        <v>482</v>
      </c>
      <c r="AP67" s="1" t="s">
        <v>24</v>
      </c>
      <c r="AQ67" s="1" t="s">
        <v>513</v>
      </c>
      <c r="AR67" s="1" t="s">
        <v>519</v>
      </c>
      <c r="AS67" s="1" t="s">
        <v>533</v>
      </c>
      <c r="AT67" s="1" t="s">
        <v>14</v>
      </c>
      <c r="AU67" s="3">
        <v>2.56</v>
      </c>
      <c r="AV67" s="3">
        <f t="shared" ref="AV67:AV130" si="60">$AD67/100*AU67</f>
        <v>1.3749602905292529E-3</v>
      </c>
      <c r="AW67" s="3">
        <f t="shared" ref="AW67:AW130" si="61">IF($F67="REMOVE",$AD67/100*-1*AU67,$AE67/100*AU67)</f>
        <v>1.3811210659911135E-3</v>
      </c>
      <c r="AX67" s="3">
        <f t="shared" ref="AX67:AX130" si="62">AW67-AV67</f>
        <v>6.1607754618605865E-6</v>
      </c>
      <c r="AY67" s="3">
        <f t="shared" ref="AY67:AY130" si="63">$AG67/100*AU67</f>
        <v>2.260152362268019E-3</v>
      </c>
      <c r="AZ67" s="3">
        <f t="shared" ref="AZ67:AZ130" si="64">IF($F67="REMOVE",$AG67/100*-1*AU67,$AH67/100*AU67)</f>
        <v>2.2721494069648102E-3</v>
      </c>
      <c r="BA67" s="3">
        <f t="shared" ref="BA67:BA130" si="65">AZ67-AY67</f>
        <v>1.1997044696791109E-5</v>
      </c>
      <c r="BB67" s="3">
        <v>2.5209999999999999</v>
      </c>
      <c r="BC67" s="3">
        <f t="shared" ref="BC67:BC130" si="66">$AD67/100*BB67</f>
        <v>1.3540136298532213E-3</v>
      </c>
      <c r="BD67" s="3">
        <f t="shared" ref="BD67:BD130" si="67">IF($F67="REMOVE",$AD67/100*-1*BB67,$AE67/100*BB67)</f>
        <v>1.360080549751405E-3</v>
      </c>
      <c r="BE67" s="3">
        <f t="shared" ref="BE67:BE130" si="68">BD67-BC67</f>
        <v>6.0669198981837692E-6</v>
      </c>
      <c r="BF67" s="3">
        <f t="shared" ref="BF67:BF130" si="69">$AG67/100*BB67</f>
        <v>2.2257203536240919E-3</v>
      </c>
      <c r="BG67" s="3">
        <f t="shared" ref="BG67:BG130" si="70">IF($F67="REMOVE",$AG67/100*-1*BB67,$AH67/100*BB67)</f>
        <v>2.2375346308430807E-3</v>
      </c>
      <c r="BH67" s="3">
        <f t="shared" ref="BH67:BH130" si="71">BG67-BF67</f>
        <v>1.1814277218988832E-5</v>
      </c>
      <c r="BI67" s="9">
        <v>330</v>
      </c>
      <c r="BJ67" s="3">
        <f t="shared" ref="BJ67:BJ130" si="72">$AD67/100*BI67</f>
        <v>0.17724097495103652</v>
      </c>
      <c r="BK67" s="3">
        <f t="shared" ref="BK67:BK130" si="73">IF($F67="REMOVE",$AD67/100*-1*BI67,$AE67/100*BI67)</f>
        <v>0.17803513741291699</v>
      </c>
      <c r="BL67" s="3">
        <f t="shared" ref="BL67:BL130" si="74">BK67-BJ67</f>
        <v>7.9416246188046546E-4</v>
      </c>
      <c r="BM67" s="3">
        <f t="shared" ref="BM67:BM130" si="75">$AG67/100*BI67</f>
        <v>0.2913477654486118</v>
      </c>
      <c r="BN67" s="3">
        <f t="shared" ref="BN67:BN130" si="76">IF($F67="REMOVE",$AG67/100*-1*BI67,$AH67/100*BI67)</f>
        <v>0.29289425949155756</v>
      </c>
      <c r="BO67" s="3">
        <f t="shared" ref="BO67:BO130" si="77">BN67-BM67</f>
        <v>1.5464940429457674E-3</v>
      </c>
      <c r="BP67" s="9">
        <v>831.93</v>
      </c>
      <c r="BQ67" s="3">
        <f t="shared" ref="BQ67:BQ130" si="78">$AD67/100*BP67</f>
        <v>0.44682449785156303</v>
      </c>
      <c r="BR67" s="3">
        <f t="shared" ref="BR67:BR130" si="79">IF($F67="REMOVE",$AD67/100*-1*BP67,$AE67/100*BP67)</f>
        <v>0.44882658141796367</v>
      </c>
      <c r="BS67" s="3">
        <f t="shared" ref="BS67:BS130" si="80">BR67-BQ67</f>
        <v>2.0020835664006364E-3</v>
      </c>
      <c r="BT67" s="3">
        <f t="shared" ref="BT67:BT130" si="81">$AG67/100*BP67</f>
        <v>0.73448771669595037</v>
      </c>
      <c r="BU67" s="3">
        <f t="shared" ref="BU67:BU130" si="82">IF($F67="REMOVE",$AG67/100*-1*BP67,$AH67/100*BP67)</f>
        <v>0.73838642817821654</v>
      </c>
      <c r="BV67" s="3">
        <f t="shared" ref="BV67:BV130" si="83">BU67-BT67</f>
        <v>3.8987114822661706E-3</v>
      </c>
      <c r="BW67" s="3">
        <v>6.15</v>
      </c>
      <c r="BX67" s="3">
        <f t="shared" ref="BX67:BX130" si="84">$AD67/100*BW67</f>
        <v>3.3031272604511354E-3</v>
      </c>
      <c r="BY67" s="3">
        <f t="shared" ref="BY67:BY130" si="85">IF($F67="REMOVE",$AD67/100*-1*BW67,$AE67/100*BW67)</f>
        <v>3.3179275608770896E-3</v>
      </c>
      <c r="BZ67" s="3">
        <f t="shared" ref="BZ67:BZ130" si="86">BY67-BX67</f>
        <v>1.4800300425954222E-5</v>
      </c>
      <c r="CA67" s="3">
        <f t="shared" ref="CA67:CA130" si="87">$AG67/100*BW67</f>
        <v>5.4296629015423113E-3</v>
      </c>
      <c r="CB67" s="3">
        <f t="shared" ref="CB67:CB130" si="88">IF($F67="REMOVE",$AG67/100*-1*BW67,$AH67/100*BW67)</f>
        <v>5.4584839268881184E-3</v>
      </c>
      <c r="CC67" s="3">
        <f t="shared" ref="CC67:CC130" si="89">CB67-CA67</f>
        <v>2.8821025345807105E-5</v>
      </c>
      <c r="CD67" s="3">
        <v>0.03</v>
      </c>
      <c r="CE67" s="3">
        <f t="shared" ref="CE67:CE130" si="90">$AD67/100*CD67</f>
        <v>1.6112815904639682E-5</v>
      </c>
      <c r="CF67" s="3">
        <f t="shared" ref="CF67:CF130" si="91">IF($F67="REMOVE",$AD67/100*-1*CD67,$AE67/100*CD67)</f>
        <v>1.6185012492083362E-5</v>
      </c>
      <c r="CG67" s="3">
        <f t="shared" ref="CG67:CG130" si="92">CF67-CE67</f>
        <v>7.2196587443679595E-8</v>
      </c>
      <c r="CH67" s="3">
        <f t="shared" ref="CH67:CH130" si="93">$AG67/100*CD67</f>
        <v>2.6486160495328345E-5</v>
      </c>
      <c r="CI67" s="3">
        <f t="shared" ref="CI67:CI130" si="94">IF($F67="REMOVE",$AG67/100*-1*CD67,$AH67/100*CD67)</f>
        <v>2.6626750862868869E-5</v>
      </c>
      <c r="CJ67" s="3">
        <f t="shared" ref="CJ67:CJ130" si="95">CI67-CH67</f>
        <v>1.405903675405242E-7</v>
      </c>
      <c r="CK67" s="3">
        <v>110.13</v>
      </c>
      <c r="CL67" s="3">
        <f t="shared" ref="CL67:CL130" si="96">$AD67/100*CK67</f>
        <v>5.9150147185932277E-2</v>
      </c>
      <c r="CM67" s="3">
        <f t="shared" ref="CM67:CM130" si="97">IF($F67="REMOVE",$AD67/100*-1*CK67,$AE67/100*CK67)</f>
        <v>5.941518085843802E-2</v>
      </c>
      <c r="CN67" s="3">
        <f t="shared" ref="CN67:CN130" si="98">CM67-CL67</f>
        <v>2.6503367250574339E-4</v>
      </c>
      <c r="CO67" s="3">
        <f t="shared" ref="CO67:CO130" si="99">$AG67/100*CK67</f>
        <v>9.7230695178350354E-2</v>
      </c>
      <c r="CP67" s="3">
        <f t="shared" ref="CP67:CP130" si="100">IF($F67="REMOVE",$AG67/100*-1*CK67,$AH67/100*CK67)</f>
        <v>9.7746802417591608E-2</v>
      </c>
      <c r="CQ67" s="3">
        <f t="shared" ref="CQ67:CQ130" si="101">CP67-CO67</f>
        <v>5.1610723924125357E-4</v>
      </c>
    </row>
    <row r="68" spans="1:95" x14ac:dyDescent="0.25">
      <c r="A68" s="1" t="s">
        <v>423</v>
      </c>
      <c r="B68" s="1" t="s">
        <v>476</v>
      </c>
      <c r="C68" s="2">
        <v>43403</v>
      </c>
      <c r="D68" s="2">
        <v>43405</v>
      </c>
      <c r="E68" s="2" t="s">
        <v>476</v>
      </c>
      <c r="F68" s="1" t="s">
        <v>503</v>
      </c>
      <c r="G68" s="1" t="s">
        <v>498</v>
      </c>
      <c r="H68" s="1" t="s">
        <v>437</v>
      </c>
      <c r="I68" s="1" t="s">
        <v>438</v>
      </c>
      <c r="J68" s="1">
        <v>-2</v>
      </c>
      <c r="K68" s="6">
        <v>0</v>
      </c>
      <c r="L68" s="1" t="s">
        <v>159</v>
      </c>
      <c r="M68" s="1" t="s">
        <v>160</v>
      </c>
      <c r="N68" s="1" t="str">
        <f t="shared" si="51"/>
        <v>ASTIM 7.13 of '20</v>
      </c>
      <c r="O68" s="3">
        <v>7.125</v>
      </c>
      <c r="P68" s="2">
        <v>44166</v>
      </c>
      <c r="Q68" s="8">
        <v>2.0904109589041098</v>
      </c>
      <c r="R68" s="3">
        <v>4.9013999999999998</v>
      </c>
      <c r="S68" s="9">
        <v>0</v>
      </c>
      <c r="T68" s="9">
        <v>1</v>
      </c>
      <c r="U68" s="6">
        <v>2014255</v>
      </c>
      <c r="V68" s="6">
        <v>1225369</v>
      </c>
      <c r="W68" s="6">
        <v>2005270</v>
      </c>
      <c r="X68" s="6">
        <v>1218899</v>
      </c>
      <c r="Y68" s="6">
        <f t="shared" si="52"/>
        <v>0</v>
      </c>
      <c r="Z68" s="6">
        <f t="shared" si="53"/>
        <v>0</v>
      </c>
      <c r="AA68" s="6">
        <v>750</v>
      </c>
      <c r="AB68" s="6">
        <v>852.9</v>
      </c>
      <c r="AC68" s="6">
        <v>268.79300000000001</v>
      </c>
      <c r="AD68" s="12">
        <f t="shared" si="54"/>
        <v>1.334453681385922E-2</v>
      </c>
      <c r="AE68" s="12">
        <f t="shared" si="55"/>
        <v>1.3404329591526327E-2</v>
      </c>
      <c r="AF68" s="12">
        <f t="shared" si="56"/>
        <v>5.9792777667107277E-5</v>
      </c>
      <c r="AG68" s="12">
        <f t="shared" si="57"/>
        <v>0</v>
      </c>
      <c r="AH68" s="12">
        <f t="shared" si="58"/>
        <v>0</v>
      </c>
      <c r="AI68" s="12">
        <f t="shared" si="59"/>
        <v>0</v>
      </c>
      <c r="AJ68" s="1" t="s">
        <v>31</v>
      </c>
      <c r="AK68" s="1" t="s">
        <v>460</v>
      </c>
      <c r="AL68" s="1" t="s">
        <v>432</v>
      </c>
      <c r="AM68" s="1" t="s">
        <v>438</v>
      </c>
      <c r="AN68" s="1" t="s">
        <v>441</v>
      </c>
      <c r="AO68" s="1" t="s">
        <v>469</v>
      </c>
      <c r="AP68" s="1" t="s">
        <v>78</v>
      </c>
      <c r="AQ68" s="1" t="s">
        <v>513</v>
      </c>
      <c r="AR68" s="1" t="s">
        <v>514</v>
      </c>
      <c r="AS68" s="1" t="s">
        <v>515</v>
      </c>
      <c r="AT68" s="1" t="s">
        <v>14</v>
      </c>
      <c r="AU68" s="3">
        <v>1.18</v>
      </c>
      <c r="AV68" s="3">
        <f t="shared" si="60"/>
        <v>1.5746553440353878E-4</v>
      </c>
      <c r="AW68" s="3">
        <f t="shared" si="61"/>
        <v>1.5817108918001065E-4</v>
      </c>
      <c r="AX68" s="3">
        <f t="shared" si="62"/>
        <v>7.0555477647187351E-7</v>
      </c>
      <c r="AY68" s="3">
        <f t="shared" si="63"/>
        <v>0</v>
      </c>
      <c r="AZ68" s="3">
        <f t="shared" si="64"/>
        <v>0</v>
      </c>
      <c r="BA68" s="3">
        <f t="shared" si="65"/>
        <v>0</v>
      </c>
      <c r="BB68" s="3">
        <v>1.1759999999999999</v>
      </c>
      <c r="BC68" s="3">
        <f t="shared" si="66"/>
        <v>1.5693175293098443E-4</v>
      </c>
      <c r="BD68" s="3">
        <f t="shared" si="67"/>
        <v>1.576349159963496E-4</v>
      </c>
      <c r="BE68" s="3">
        <f t="shared" si="68"/>
        <v>7.0316306536517587E-7</v>
      </c>
      <c r="BF68" s="3">
        <f t="shared" si="69"/>
        <v>0</v>
      </c>
      <c r="BG68" s="3">
        <f t="shared" si="70"/>
        <v>0</v>
      </c>
      <c r="BH68" s="3">
        <f t="shared" si="71"/>
        <v>0</v>
      </c>
      <c r="BI68" s="9">
        <v>8761</v>
      </c>
      <c r="BJ68" s="3">
        <f t="shared" si="72"/>
        <v>1.1691148702622063</v>
      </c>
      <c r="BK68" s="3">
        <f t="shared" si="73"/>
        <v>1.1743533155136214</v>
      </c>
      <c r="BL68" s="3">
        <f t="shared" si="74"/>
        <v>5.2384452514151469E-3</v>
      </c>
      <c r="BM68" s="3">
        <f t="shared" si="75"/>
        <v>0</v>
      </c>
      <c r="BN68" s="3">
        <f t="shared" si="76"/>
        <v>0</v>
      </c>
      <c r="BO68" s="3">
        <f t="shared" si="77"/>
        <v>0</v>
      </c>
      <c r="BP68" s="9">
        <v>10302.936</v>
      </c>
      <c r="BQ68" s="3">
        <f t="shared" si="78"/>
        <v>1.3748790874283545</v>
      </c>
      <c r="BR68" s="3">
        <f t="shared" si="79"/>
        <v>1.3810394990440189</v>
      </c>
      <c r="BS68" s="3">
        <f t="shared" si="80"/>
        <v>6.1604116156643851E-3</v>
      </c>
      <c r="BT68" s="3">
        <f t="shared" si="81"/>
        <v>0</v>
      </c>
      <c r="BU68" s="3">
        <f t="shared" si="82"/>
        <v>0</v>
      </c>
      <c r="BV68" s="3">
        <f t="shared" si="83"/>
        <v>0</v>
      </c>
      <c r="BW68" s="3">
        <v>86.96</v>
      </c>
      <c r="BX68" s="3">
        <f t="shared" si="84"/>
        <v>1.1604409213331977E-2</v>
      </c>
      <c r="BY68" s="3">
        <f t="shared" si="85"/>
        <v>1.1656405012791294E-2</v>
      </c>
      <c r="BZ68" s="3">
        <f t="shared" si="86"/>
        <v>5.1995799459317316E-5</v>
      </c>
      <c r="CA68" s="3">
        <f t="shared" si="87"/>
        <v>0</v>
      </c>
      <c r="CB68" s="3">
        <f t="shared" si="88"/>
        <v>0</v>
      </c>
      <c r="CC68" s="3">
        <f t="shared" si="89"/>
        <v>0</v>
      </c>
      <c r="CD68" s="3">
        <v>0.02</v>
      </c>
      <c r="CE68" s="3">
        <f t="shared" si="90"/>
        <v>2.6689073627718442E-6</v>
      </c>
      <c r="CF68" s="3">
        <f t="shared" si="91"/>
        <v>2.6808659183052654E-6</v>
      </c>
      <c r="CG68" s="3">
        <f t="shared" si="92"/>
        <v>1.1958555533421283E-8</v>
      </c>
      <c r="CH68" s="3">
        <f t="shared" si="93"/>
        <v>0</v>
      </c>
      <c r="CI68" s="3">
        <f t="shared" si="94"/>
        <v>0</v>
      </c>
      <c r="CJ68" s="3">
        <f t="shared" si="95"/>
        <v>0</v>
      </c>
      <c r="CK68" s="3">
        <v>28.5</v>
      </c>
      <c r="CL68" s="3">
        <f t="shared" si="96"/>
        <v>3.8031929919498777E-3</v>
      </c>
      <c r="CM68" s="3">
        <f t="shared" si="97"/>
        <v>3.8202339335850033E-3</v>
      </c>
      <c r="CN68" s="3">
        <f t="shared" si="98"/>
        <v>1.7040941635125626E-5</v>
      </c>
      <c r="CO68" s="3">
        <f t="shared" si="99"/>
        <v>0</v>
      </c>
      <c r="CP68" s="3">
        <f t="shared" si="100"/>
        <v>0</v>
      </c>
      <c r="CQ68" s="3">
        <f t="shared" si="101"/>
        <v>0</v>
      </c>
    </row>
    <row r="69" spans="1:95" x14ac:dyDescent="0.25">
      <c r="A69" s="1" t="s">
        <v>423</v>
      </c>
      <c r="B69" s="1" t="s">
        <v>589</v>
      </c>
      <c r="C69" s="2">
        <v>43403</v>
      </c>
      <c r="D69" s="2">
        <v>43405</v>
      </c>
      <c r="E69" s="2" t="s">
        <v>476</v>
      </c>
      <c r="F69" s="1" t="s">
        <v>503</v>
      </c>
      <c r="G69" s="1" t="s">
        <v>498</v>
      </c>
      <c r="H69" s="1" t="s">
        <v>431</v>
      </c>
      <c r="I69" s="1" t="s">
        <v>433</v>
      </c>
      <c r="J69" s="1">
        <v>-2</v>
      </c>
      <c r="K69" s="6">
        <v>0</v>
      </c>
      <c r="L69" s="1" t="s">
        <v>161</v>
      </c>
      <c r="M69" s="1" t="s">
        <v>162</v>
      </c>
      <c r="N69" s="1" t="str">
        <f t="shared" si="51"/>
        <v>ATD 10.25 of '22</v>
      </c>
      <c r="O69" s="3">
        <v>10.25</v>
      </c>
      <c r="P69" s="2">
        <v>44621</v>
      </c>
      <c r="Q69" s="8">
        <v>3.3369863013698629</v>
      </c>
      <c r="R69" s="3">
        <v>3.676933607118412</v>
      </c>
      <c r="S69" s="9">
        <v>0</v>
      </c>
      <c r="T69" s="9">
        <v>1</v>
      </c>
      <c r="U69" s="6">
        <v>2014255</v>
      </c>
      <c r="V69" s="6">
        <v>1225369</v>
      </c>
      <c r="W69" s="6">
        <v>2005270</v>
      </c>
      <c r="X69" s="6">
        <v>1218899</v>
      </c>
      <c r="Y69" s="6">
        <f t="shared" si="52"/>
        <v>0</v>
      </c>
      <c r="Z69" s="6">
        <f t="shared" si="53"/>
        <v>0</v>
      </c>
      <c r="AA69" s="6">
        <v>1050</v>
      </c>
      <c r="AB69" s="6">
        <v>1050</v>
      </c>
      <c r="AC69" s="6">
        <v>191.625</v>
      </c>
      <c r="AD69" s="12">
        <f t="shared" si="54"/>
        <v>9.5134429354773852E-3</v>
      </c>
      <c r="AE69" s="12">
        <f t="shared" si="55"/>
        <v>9.5560697561924337E-3</v>
      </c>
      <c r="AF69" s="12">
        <f t="shared" si="56"/>
        <v>4.2626820715048475E-5</v>
      </c>
      <c r="AG69" s="12">
        <f t="shared" si="57"/>
        <v>1.5638146550141223E-2</v>
      </c>
      <c r="AH69" s="12">
        <f t="shared" si="58"/>
        <v>1.5721154911112405E-2</v>
      </c>
      <c r="AI69" s="12">
        <f t="shared" si="59"/>
        <v>8.3008360971182499E-5</v>
      </c>
      <c r="AJ69" s="1" t="s">
        <v>5</v>
      </c>
      <c r="AK69" s="1" t="s">
        <v>460</v>
      </c>
      <c r="AL69" s="1" t="s">
        <v>433</v>
      </c>
      <c r="AM69" s="1" t="s">
        <v>433</v>
      </c>
      <c r="AN69" s="1" t="s">
        <v>453</v>
      </c>
      <c r="AO69" s="1" t="s">
        <v>482</v>
      </c>
      <c r="AP69" s="1" t="s">
        <v>24</v>
      </c>
      <c r="AQ69" s="1" t="s">
        <v>513</v>
      </c>
      <c r="AR69" s="1" t="s">
        <v>536</v>
      </c>
      <c r="AS69" s="1" t="s">
        <v>560</v>
      </c>
      <c r="AT69" s="1" t="s">
        <v>126</v>
      </c>
      <c r="AU69" s="3">
        <v>2.5289999999999999</v>
      </c>
      <c r="AV69" s="3">
        <f t="shared" si="60"/>
        <v>2.4059497183822305E-4</v>
      </c>
      <c r="AW69" s="3">
        <f t="shared" si="61"/>
        <v>2.4167300413410663E-4</v>
      </c>
      <c r="AX69" s="3">
        <f t="shared" si="62"/>
        <v>1.0780322958835837E-6</v>
      </c>
      <c r="AY69" s="3">
        <f t="shared" si="63"/>
        <v>3.9548872625307151E-4</v>
      </c>
      <c r="AZ69" s="3">
        <f t="shared" si="64"/>
        <v>3.9758800770203274E-4</v>
      </c>
      <c r="BA69" s="3">
        <f t="shared" si="65"/>
        <v>2.0992814489612316E-6</v>
      </c>
      <c r="BB69" s="3">
        <v>2.5</v>
      </c>
      <c r="BC69" s="3">
        <f t="shared" si="66"/>
        <v>2.3783607338693461E-4</v>
      </c>
      <c r="BD69" s="3">
        <f t="shared" si="67"/>
        <v>2.3890174390481082E-4</v>
      </c>
      <c r="BE69" s="3">
        <f t="shared" si="68"/>
        <v>1.0656705178762119E-6</v>
      </c>
      <c r="BF69" s="3">
        <f t="shared" si="69"/>
        <v>3.9095366375353053E-4</v>
      </c>
      <c r="BG69" s="3">
        <f t="shared" si="70"/>
        <v>3.9302887277781017E-4</v>
      </c>
      <c r="BH69" s="3">
        <f t="shared" si="71"/>
        <v>2.0752090242796384E-6</v>
      </c>
      <c r="BI69" s="9">
        <v>8073</v>
      </c>
      <c r="BJ69" s="3">
        <f t="shared" si="72"/>
        <v>0.76802024818108927</v>
      </c>
      <c r="BK69" s="3">
        <f t="shared" si="73"/>
        <v>0.77146151141741515</v>
      </c>
      <c r="BL69" s="3">
        <f t="shared" si="74"/>
        <v>3.4412632363258755E-3</v>
      </c>
      <c r="BM69" s="3">
        <f t="shared" si="75"/>
        <v>1.2624675709929007</v>
      </c>
      <c r="BN69" s="3">
        <f t="shared" si="76"/>
        <v>1.2691688359741047</v>
      </c>
      <c r="BO69" s="3">
        <f t="shared" si="77"/>
        <v>6.701264981203936E-3</v>
      </c>
      <c r="BP69" s="9">
        <v>20182.5</v>
      </c>
      <c r="BQ69" s="3">
        <f t="shared" si="78"/>
        <v>1.9200506204527232</v>
      </c>
      <c r="BR69" s="3">
        <f t="shared" si="79"/>
        <v>1.9286537785435378</v>
      </c>
      <c r="BS69" s="3">
        <f t="shared" si="80"/>
        <v>8.6031580908145777E-3</v>
      </c>
      <c r="BT69" s="3">
        <f t="shared" si="81"/>
        <v>3.156168927482252</v>
      </c>
      <c r="BU69" s="3">
        <f t="shared" si="82"/>
        <v>3.1729220899352613</v>
      </c>
      <c r="BV69" s="3">
        <f t="shared" si="83"/>
        <v>1.6753162453009285E-2</v>
      </c>
      <c r="BW69" s="3">
        <v>84.66369312047965</v>
      </c>
      <c r="BX69" s="3">
        <f t="shared" si="84"/>
        <v>8.0544321320845241E-3</v>
      </c>
      <c r="BY69" s="3">
        <f t="shared" si="85"/>
        <v>8.0905215727617302E-3</v>
      </c>
      <c r="BZ69" s="3">
        <f t="shared" si="86"/>
        <v>3.6089440677206097E-5</v>
      </c>
      <c r="CA69" s="3">
        <f t="shared" si="87"/>
        <v>1.3239832404942439E-2</v>
      </c>
      <c r="CB69" s="3">
        <f t="shared" si="88"/>
        <v>1.3310110348939422E-2</v>
      </c>
      <c r="CC69" s="3">
        <f t="shared" si="89"/>
        <v>7.0277943996983547E-5</v>
      </c>
      <c r="CD69" s="3">
        <v>0</v>
      </c>
      <c r="CE69" s="3">
        <f t="shared" si="90"/>
        <v>0</v>
      </c>
      <c r="CF69" s="3">
        <f t="shared" si="91"/>
        <v>0</v>
      </c>
      <c r="CG69" s="3">
        <f t="shared" si="92"/>
        <v>0</v>
      </c>
      <c r="CH69" s="3">
        <f t="shared" si="93"/>
        <v>0</v>
      </c>
      <c r="CI69" s="3">
        <f t="shared" si="94"/>
        <v>0</v>
      </c>
      <c r="CJ69" s="3">
        <f t="shared" si="95"/>
        <v>0</v>
      </c>
      <c r="CK69" s="3">
        <v>18.25</v>
      </c>
      <c r="CL69" s="3">
        <f t="shared" si="96"/>
        <v>1.7362033357246228E-3</v>
      </c>
      <c r="CM69" s="3">
        <f t="shared" si="97"/>
        <v>1.7439827305051191E-3</v>
      </c>
      <c r="CN69" s="3">
        <f t="shared" si="98"/>
        <v>7.7793947804963466E-6</v>
      </c>
      <c r="CO69" s="3">
        <f t="shared" si="99"/>
        <v>2.8539617454007731E-3</v>
      </c>
      <c r="CP69" s="3">
        <f t="shared" si="100"/>
        <v>2.8691107712780143E-3</v>
      </c>
      <c r="CQ69" s="3">
        <f t="shared" si="101"/>
        <v>1.5149025877241214E-5</v>
      </c>
    </row>
    <row r="70" spans="1:95" x14ac:dyDescent="0.25">
      <c r="A70" s="1" t="s">
        <v>423</v>
      </c>
      <c r="B70" s="1" t="s">
        <v>589</v>
      </c>
      <c r="C70" s="2">
        <v>43403</v>
      </c>
      <c r="D70" s="2">
        <v>43405</v>
      </c>
      <c r="E70" s="2" t="s">
        <v>476</v>
      </c>
      <c r="F70" s="1" t="s">
        <v>503</v>
      </c>
      <c r="G70" s="1" t="s">
        <v>498</v>
      </c>
      <c r="H70" s="1" t="s">
        <v>435</v>
      </c>
      <c r="I70" s="1" t="s">
        <v>429</v>
      </c>
      <c r="J70" s="1">
        <v>-1</v>
      </c>
      <c r="K70" s="6">
        <v>0</v>
      </c>
      <c r="L70" s="1" t="s">
        <v>163</v>
      </c>
      <c r="M70" s="1" t="s">
        <v>164</v>
      </c>
      <c r="N70" s="1" t="str">
        <f t="shared" si="51"/>
        <v>AXL 6.63 of '22</v>
      </c>
      <c r="O70" s="3">
        <v>6.625</v>
      </c>
      <c r="P70" s="2">
        <v>44849</v>
      </c>
      <c r="Q70" s="8">
        <v>3.9616438356164383</v>
      </c>
      <c r="R70" s="3">
        <v>6.1151</v>
      </c>
      <c r="S70" s="9">
        <v>0</v>
      </c>
      <c r="T70" s="9">
        <v>1</v>
      </c>
      <c r="U70" s="6">
        <v>2014255</v>
      </c>
      <c r="V70" s="6">
        <v>1225369</v>
      </c>
      <c r="W70" s="6">
        <v>2005270</v>
      </c>
      <c r="X70" s="6">
        <v>1218899</v>
      </c>
      <c r="Y70" s="6">
        <f t="shared" si="52"/>
        <v>0</v>
      </c>
      <c r="Z70" s="6">
        <f t="shared" si="53"/>
        <v>0</v>
      </c>
      <c r="AA70" s="6">
        <v>450</v>
      </c>
      <c r="AB70" s="6">
        <v>450</v>
      </c>
      <c r="AC70" s="6">
        <v>456.95</v>
      </c>
      <c r="AD70" s="12">
        <f t="shared" si="54"/>
        <v>2.2685806911240135E-2</v>
      </c>
      <c r="AE70" s="12">
        <f t="shared" si="55"/>
        <v>2.2787455055927629E-2</v>
      </c>
      <c r="AF70" s="12">
        <f t="shared" si="56"/>
        <v>1.0164814468749395E-4</v>
      </c>
      <c r="AG70" s="12">
        <f t="shared" si="57"/>
        <v>3.7290807911739242E-2</v>
      </c>
      <c r="AH70" s="12">
        <f t="shared" si="58"/>
        <v>3.7488750093321921E-2</v>
      </c>
      <c r="AI70" s="12">
        <f t="shared" si="59"/>
        <v>1.9794218158267901E-4</v>
      </c>
      <c r="AJ70" s="1" t="s">
        <v>5</v>
      </c>
      <c r="AK70" s="1" t="s">
        <v>460</v>
      </c>
      <c r="AL70" s="1" t="s">
        <v>429</v>
      </c>
      <c r="AM70" s="1" t="s">
        <v>429</v>
      </c>
      <c r="AN70" s="1" t="s">
        <v>453</v>
      </c>
      <c r="AO70" s="1" t="s">
        <v>482</v>
      </c>
      <c r="AP70" s="1" t="s">
        <v>24</v>
      </c>
      <c r="AQ70" s="1" t="s">
        <v>513</v>
      </c>
      <c r="AR70" s="1" t="s">
        <v>536</v>
      </c>
      <c r="AS70" s="1" t="s">
        <v>560</v>
      </c>
      <c r="AT70" s="1" t="s">
        <v>14</v>
      </c>
      <c r="AU70" s="3">
        <v>2.2000000000000002</v>
      </c>
      <c r="AV70" s="3">
        <f t="shared" si="60"/>
        <v>4.9908775204728301E-4</v>
      </c>
      <c r="AW70" s="3">
        <f t="shared" si="61"/>
        <v>5.0132401123040792E-4</v>
      </c>
      <c r="AX70" s="3">
        <f t="shared" si="62"/>
        <v>2.2362591831249102E-6</v>
      </c>
      <c r="AY70" s="3">
        <f t="shared" si="63"/>
        <v>8.2039777405826339E-4</v>
      </c>
      <c r="AZ70" s="3">
        <f t="shared" si="64"/>
        <v>8.2475250205308226E-4</v>
      </c>
      <c r="BA70" s="3">
        <f t="shared" si="65"/>
        <v>4.3547279948188663E-6</v>
      </c>
      <c r="BB70" s="3">
        <v>1.9470000000000001</v>
      </c>
      <c r="BC70" s="3">
        <f t="shared" si="66"/>
        <v>4.4169266056184544E-4</v>
      </c>
      <c r="BD70" s="3">
        <f t="shared" si="67"/>
        <v>4.4367174993891097E-4</v>
      </c>
      <c r="BE70" s="3">
        <f t="shared" si="68"/>
        <v>1.9790893770655249E-6</v>
      </c>
      <c r="BF70" s="3">
        <f t="shared" si="69"/>
        <v>7.2605203004156302E-4</v>
      </c>
      <c r="BG70" s="3">
        <f t="shared" si="70"/>
        <v>7.2990596431697782E-4</v>
      </c>
      <c r="BH70" s="3">
        <f t="shared" si="71"/>
        <v>3.8539342754147958E-6</v>
      </c>
      <c r="BI70" s="9">
        <v>289</v>
      </c>
      <c r="BJ70" s="3">
        <f t="shared" si="72"/>
        <v>6.5561981973483993E-2</v>
      </c>
      <c r="BK70" s="3">
        <f t="shared" si="73"/>
        <v>6.5855745111630851E-2</v>
      </c>
      <c r="BL70" s="3">
        <f t="shared" si="74"/>
        <v>2.9376313814685751E-4</v>
      </c>
      <c r="BM70" s="3">
        <f t="shared" si="75"/>
        <v>0.10777043486492641</v>
      </c>
      <c r="BN70" s="3">
        <f t="shared" si="76"/>
        <v>0.10834248776970035</v>
      </c>
      <c r="BO70" s="3">
        <f t="shared" si="77"/>
        <v>5.7205290477393977E-4</v>
      </c>
      <c r="BP70" s="9">
        <v>562.68299999999999</v>
      </c>
      <c r="BQ70" s="3">
        <f t="shared" si="78"/>
        <v>0.12764917890237332</v>
      </c>
      <c r="BR70" s="3">
        <f t="shared" si="79"/>
        <v>0.12822113573234525</v>
      </c>
      <c r="BS70" s="3">
        <f t="shared" si="80"/>
        <v>5.7195682997193686E-4</v>
      </c>
      <c r="BT70" s="3">
        <f t="shared" si="81"/>
        <v>0.20982903668201172</v>
      </c>
      <c r="BU70" s="3">
        <f t="shared" si="82"/>
        <v>0.21094282368760656</v>
      </c>
      <c r="BV70" s="3">
        <f t="shared" si="83"/>
        <v>1.1137870055948351E-3</v>
      </c>
      <c r="BW70" s="3">
        <v>5.94</v>
      </c>
      <c r="BX70" s="3">
        <f t="shared" si="84"/>
        <v>1.3475369305276641E-3</v>
      </c>
      <c r="BY70" s="3">
        <f t="shared" si="85"/>
        <v>1.3535748303221012E-3</v>
      </c>
      <c r="BZ70" s="3">
        <f t="shared" si="86"/>
        <v>6.0378997944370624E-6</v>
      </c>
      <c r="CA70" s="3">
        <f t="shared" si="87"/>
        <v>2.2150739899573111E-3</v>
      </c>
      <c r="CB70" s="3">
        <f t="shared" si="88"/>
        <v>2.2268317555433222E-3</v>
      </c>
      <c r="CC70" s="3">
        <f t="shared" si="89"/>
        <v>1.175776558601108E-5</v>
      </c>
      <c r="CD70" s="3">
        <v>-1.05</v>
      </c>
      <c r="CE70" s="3">
        <f t="shared" si="90"/>
        <v>-2.3820097256802144E-4</v>
      </c>
      <c r="CF70" s="3">
        <f t="shared" si="91"/>
        <v>-2.3926827808724011E-4</v>
      </c>
      <c r="CG70" s="3">
        <f t="shared" si="92"/>
        <v>-1.0673055192186702E-6</v>
      </c>
      <c r="CH70" s="3">
        <f t="shared" si="93"/>
        <v>-3.9155348307326205E-4</v>
      </c>
      <c r="CI70" s="3">
        <f t="shared" si="94"/>
        <v>-3.9363187597988018E-4</v>
      </c>
      <c r="CJ70" s="3">
        <f t="shared" si="95"/>
        <v>-2.0783929066181322E-6</v>
      </c>
      <c r="CK70" s="3">
        <v>101.25</v>
      </c>
      <c r="CL70" s="3">
        <f t="shared" si="96"/>
        <v>2.2969379497630636E-2</v>
      </c>
      <c r="CM70" s="3">
        <f t="shared" si="97"/>
        <v>2.3072298244126724E-2</v>
      </c>
      <c r="CN70" s="3">
        <f t="shared" si="98"/>
        <v>1.0291874649608762E-4</v>
      </c>
      <c r="CO70" s="3">
        <f t="shared" si="99"/>
        <v>3.7756943010635979E-2</v>
      </c>
      <c r="CP70" s="3">
        <f t="shared" si="100"/>
        <v>3.7957359469488444E-2</v>
      </c>
      <c r="CQ70" s="3">
        <f t="shared" si="101"/>
        <v>2.0041645885246484E-4</v>
      </c>
    </row>
    <row r="71" spans="1:95" x14ac:dyDescent="0.25">
      <c r="A71" s="1" t="s">
        <v>423</v>
      </c>
      <c r="B71" s="1" t="s">
        <v>589</v>
      </c>
      <c r="C71" s="2">
        <v>43403</v>
      </c>
      <c r="D71" s="2">
        <v>43405</v>
      </c>
      <c r="E71" s="2" t="s">
        <v>476</v>
      </c>
      <c r="F71" s="1" t="s">
        <v>503</v>
      </c>
      <c r="G71" s="1" t="s">
        <v>498</v>
      </c>
      <c r="H71" s="1" t="s">
        <v>435</v>
      </c>
      <c r="I71" s="1" t="s">
        <v>429</v>
      </c>
      <c r="J71" s="1">
        <v>-1</v>
      </c>
      <c r="K71" s="6">
        <v>0</v>
      </c>
      <c r="L71" s="1" t="s">
        <v>165</v>
      </c>
      <c r="M71" s="1" t="s">
        <v>164</v>
      </c>
      <c r="N71" s="1" t="str">
        <f t="shared" si="51"/>
        <v>AXL 6.25 of '25</v>
      </c>
      <c r="O71" s="3">
        <v>6.25</v>
      </c>
      <c r="P71" s="2">
        <v>45748</v>
      </c>
      <c r="Q71" s="8">
        <v>6.4246575342465757</v>
      </c>
      <c r="R71" s="3">
        <v>0.73970000000000002</v>
      </c>
      <c r="S71" s="9">
        <v>0</v>
      </c>
      <c r="T71" s="9">
        <v>1</v>
      </c>
      <c r="U71" s="6">
        <v>2014255</v>
      </c>
      <c r="V71" s="6">
        <v>1225369</v>
      </c>
      <c r="W71" s="6">
        <v>2005270</v>
      </c>
      <c r="X71" s="6">
        <v>1218899</v>
      </c>
      <c r="Y71" s="6">
        <f t="shared" si="52"/>
        <v>0</v>
      </c>
      <c r="Z71" s="6">
        <f t="shared" si="53"/>
        <v>0</v>
      </c>
      <c r="AA71" s="6">
        <v>700</v>
      </c>
      <c r="AB71" s="6">
        <v>700</v>
      </c>
      <c r="AC71" s="6">
        <v>666.37900000000002</v>
      </c>
      <c r="AD71" s="12">
        <f t="shared" si="54"/>
        <v>3.308314984944806E-2</v>
      </c>
      <c r="AE71" s="12">
        <f t="shared" si="55"/>
        <v>3.3231385299735197E-2</v>
      </c>
      <c r="AF71" s="12">
        <f t="shared" si="56"/>
        <v>1.4823545028713747E-4</v>
      </c>
      <c r="AG71" s="12">
        <f t="shared" si="57"/>
        <v>5.4381904552832663E-2</v>
      </c>
      <c r="AH71" s="12">
        <f t="shared" si="58"/>
        <v>5.4670567454727585E-2</v>
      </c>
      <c r="AI71" s="12">
        <f t="shared" si="59"/>
        <v>2.8866290189492189E-4</v>
      </c>
      <c r="AJ71" s="1" t="s">
        <v>5</v>
      </c>
      <c r="AK71" s="1" t="s">
        <v>460</v>
      </c>
      <c r="AL71" s="1" t="s">
        <v>429</v>
      </c>
      <c r="AM71" s="1" t="s">
        <v>429</v>
      </c>
      <c r="AN71" s="1" t="s">
        <v>453</v>
      </c>
      <c r="AO71" s="1" t="s">
        <v>482</v>
      </c>
      <c r="AP71" s="1" t="s">
        <v>24</v>
      </c>
      <c r="AQ71" s="1" t="s">
        <v>513</v>
      </c>
      <c r="AR71" s="1" t="s">
        <v>536</v>
      </c>
      <c r="AS71" s="1" t="s">
        <v>560</v>
      </c>
      <c r="AT71" s="1" t="s">
        <v>14</v>
      </c>
      <c r="AU71" s="3">
        <v>4.9400000000000004</v>
      </c>
      <c r="AV71" s="3">
        <f t="shared" si="60"/>
        <v>1.6343076025627341E-3</v>
      </c>
      <c r="AW71" s="3">
        <f t="shared" si="61"/>
        <v>1.641630433806919E-3</v>
      </c>
      <c r="AX71" s="3">
        <f t="shared" si="62"/>
        <v>7.3228312441849571E-6</v>
      </c>
      <c r="AY71" s="3">
        <f t="shared" si="63"/>
        <v>2.6864660849099339E-3</v>
      </c>
      <c r="AZ71" s="3">
        <f t="shared" si="64"/>
        <v>2.700726032263543E-3</v>
      </c>
      <c r="BA71" s="3">
        <f t="shared" si="65"/>
        <v>1.4259947353609161E-5</v>
      </c>
      <c r="BB71" s="3">
        <v>4.6879999999999997</v>
      </c>
      <c r="BC71" s="3">
        <f t="shared" si="66"/>
        <v>1.5509380649421248E-3</v>
      </c>
      <c r="BD71" s="3">
        <f t="shared" si="67"/>
        <v>1.5578873428515861E-3</v>
      </c>
      <c r="BE71" s="3">
        <f t="shared" si="68"/>
        <v>6.9492779094613034E-6</v>
      </c>
      <c r="BF71" s="3">
        <f t="shared" si="69"/>
        <v>2.5494236854367949E-3</v>
      </c>
      <c r="BG71" s="3">
        <f t="shared" si="70"/>
        <v>2.562956202277629E-3</v>
      </c>
      <c r="BH71" s="3">
        <f t="shared" si="71"/>
        <v>1.3532516840834147E-5</v>
      </c>
      <c r="BI71" s="9">
        <v>427</v>
      </c>
      <c r="BJ71" s="3">
        <f t="shared" si="72"/>
        <v>0.14126504985714319</v>
      </c>
      <c r="BK71" s="3">
        <f t="shared" si="73"/>
        <v>0.14189801522986931</v>
      </c>
      <c r="BL71" s="3">
        <f t="shared" si="74"/>
        <v>6.3296537272611308E-4</v>
      </c>
      <c r="BM71" s="3">
        <f t="shared" si="75"/>
        <v>0.23221073244059548</v>
      </c>
      <c r="BN71" s="3">
        <f t="shared" si="76"/>
        <v>0.2334433230316868</v>
      </c>
      <c r="BO71" s="3">
        <f t="shared" si="77"/>
        <v>1.2325905910913204E-3</v>
      </c>
      <c r="BP71" s="9">
        <v>2001.7759999999998</v>
      </c>
      <c r="BQ71" s="3">
        <f t="shared" si="78"/>
        <v>0.66225055373028729</v>
      </c>
      <c r="BR71" s="3">
        <f t="shared" si="79"/>
        <v>0.66521789539762721</v>
      </c>
      <c r="BS71" s="3">
        <f t="shared" si="80"/>
        <v>2.9673416673399178E-3</v>
      </c>
      <c r="BT71" s="3">
        <f t="shared" si="81"/>
        <v>1.0886039136815115</v>
      </c>
      <c r="BU71" s="3">
        <f t="shared" si="82"/>
        <v>1.0943822983725475</v>
      </c>
      <c r="BV71" s="3">
        <f t="shared" si="83"/>
        <v>5.778384691035976E-3</v>
      </c>
      <c r="BW71" s="3">
        <v>7.3</v>
      </c>
      <c r="BX71" s="3">
        <f t="shared" si="84"/>
        <v>2.4150699390097083E-3</v>
      </c>
      <c r="BY71" s="3">
        <f t="shared" si="85"/>
        <v>2.4258911268806695E-3</v>
      </c>
      <c r="BZ71" s="3">
        <f t="shared" si="86"/>
        <v>1.0821187870961244E-5</v>
      </c>
      <c r="CA71" s="3">
        <f t="shared" si="87"/>
        <v>3.9698790323567839E-3</v>
      </c>
      <c r="CB71" s="3">
        <f t="shared" si="88"/>
        <v>3.9909514241951135E-3</v>
      </c>
      <c r="CC71" s="3">
        <f t="shared" si="89"/>
        <v>2.1072391838329596E-5</v>
      </c>
      <c r="CD71" s="3">
        <v>0.14000000000000001</v>
      </c>
      <c r="CE71" s="3">
        <f t="shared" si="90"/>
        <v>4.6316409789227286E-5</v>
      </c>
      <c r="CF71" s="3">
        <f t="shared" si="91"/>
        <v>4.652393941962928E-5</v>
      </c>
      <c r="CG71" s="3">
        <f t="shared" si="92"/>
        <v>2.0752963040199447E-7</v>
      </c>
      <c r="CH71" s="3">
        <f t="shared" si="93"/>
        <v>7.6134666373965732E-5</v>
      </c>
      <c r="CI71" s="3">
        <f t="shared" si="94"/>
        <v>7.6538794436618627E-5</v>
      </c>
      <c r="CJ71" s="3">
        <f t="shared" si="95"/>
        <v>4.0412806265289428E-7</v>
      </c>
      <c r="CK71" s="3">
        <v>94.69</v>
      </c>
      <c r="CL71" s="3">
        <f t="shared" si="96"/>
        <v>3.1326434592442366E-2</v>
      </c>
      <c r="CM71" s="3">
        <f t="shared" si="97"/>
        <v>3.1466798740319261E-2</v>
      </c>
      <c r="CN71" s="3">
        <f t="shared" si="98"/>
        <v>1.4036414787689522E-4</v>
      </c>
      <c r="CO71" s="3">
        <f t="shared" si="99"/>
        <v>5.1494225421077247E-2</v>
      </c>
      <c r="CP71" s="3">
        <f t="shared" si="100"/>
        <v>5.1767560322881552E-2</v>
      </c>
      <c r="CQ71" s="3">
        <f t="shared" si="101"/>
        <v>2.7333490180430492E-4</v>
      </c>
    </row>
    <row r="72" spans="1:95" x14ac:dyDescent="0.25">
      <c r="A72" s="1" t="s">
        <v>423</v>
      </c>
      <c r="B72" s="1" t="s">
        <v>589</v>
      </c>
      <c r="C72" s="2">
        <v>43403</v>
      </c>
      <c r="D72" s="2">
        <v>43405</v>
      </c>
      <c r="E72" s="2" t="s">
        <v>476</v>
      </c>
      <c r="F72" s="1" t="s">
        <v>503</v>
      </c>
      <c r="G72" s="1" t="s">
        <v>498</v>
      </c>
      <c r="H72" s="1" t="s">
        <v>435</v>
      </c>
      <c r="I72" s="1" t="s">
        <v>429</v>
      </c>
      <c r="J72" s="1">
        <v>-1</v>
      </c>
      <c r="K72" s="6">
        <v>0</v>
      </c>
      <c r="L72" s="1" t="s">
        <v>166</v>
      </c>
      <c r="M72" s="1" t="s">
        <v>164</v>
      </c>
      <c r="N72" s="1" t="str">
        <f t="shared" si="51"/>
        <v>AXL 6.50 of '27</v>
      </c>
      <c r="O72" s="3">
        <v>6.5</v>
      </c>
      <c r="P72" s="2">
        <v>46478</v>
      </c>
      <c r="Q72" s="8">
        <v>8.4246575342465757</v>
      </c>
      <c r="R72" s="3">
        <v>0.73970000000000002</v>
      </c>
      <c r="S72" s="9">
        <v>0</v>
      </c>
      <c r="T72" s="9">
        <v>1</v>
      </c>
      <c r="U72" s="6">
        <v>2014255</v>
      </c>
      <c r="V72" s="6">
        <v>1225369</v>
      </c>
      <c r="W72" s="6">
        <v>2005270</v>
      </c>
      <c r="X72" s="6">
        <v>1218899</v>
      </c>
      <c r="Y72" s="6">
        <f t="shared" si="52"/>
        <v>0</v>
      </c>
      <c r="Z72" s="6">
        <f t="shared" si="53"/>
        <v>0</v>
      </c>
      <c r="AA72" s="6">
        <v>500</v>
      </c>
      <c r="AB72" s="6">
        <v>500</v>
      </c>
      <c r="AC72" s="6">
        <v>474.98</v>
      </c>
      <c r="AD72" s="12">
        <f t="shared" si="54"/>
        <v>2.3580926943212253E-2</v>
      </c>
      <c r="AE72" s="12">
        <f t="shared" si="55"/>
        <v>2.3686585846295013E-2</v>
      </c>
      <c r="AF72" s="12">
        <f t="shared" si="56"/>
        <v>1.0565890308275941E-4</v>
      </c>
      <c r="AG72" s="12">
        <f t="shared" si="57"/>
        <v>3.8762201426672298E-2</v>
      </c>
      <c r="AH72" s="12">
        <f t="shared" si="58"/>
        <v>3.8967953866563189E-2</v>
      </c>
      <c r="AI72" s="12">
        <f t="shared" si="59"/>
        <v>2.0575243989089109E-4</v>
      </c>
      <c r="AJ72" s="1" t="s">
        <v>5</v>
      </c>
      <c r="AK72" s="1" t="s">
        <v>460</v>
      </c>
      <c r="AL72" s="1" t="s">
        <v>429</v>
      </c>
      <c r="AM72" s="1" t="s">
        <v>429</v>
      </c>
      <c r="AN72" s="1" t="s">
        <v>453</v>
      </c>
      <c r="AO72" s="1" t="s">
        <v>482</v>
      </c>
      <c r="AP72" s="1" t="s">
        <v>24</v>
      </c>
      <c r="AQ72" s="1" t="s">
        <v>513</v>
      </c>
      <c r="AR72" s="1" t="s">
        <v>536</v>
      </c>
      <c r="AS72" s="1" t="s">
        <v>560</v>
      </c>
      <c r="AT72" s="1" t="s">
        <v>14</v>
      </c>
      <c r="AU72" s="3">
        <v>6.05</v>
      </c>
      <c r="AV72" s="3">
        <f t="shared" si="60"/>
        <v>1.4266460800643414E-3</v>
      </c>
      <c r="AW72" s="3">
        <f t="shared" si="61"/>
        <v>1.4330384437008482E-3</v>
      </c>
      <c r="AX72" s="3">
        <f t="shared" si="62"/>
        <v>6.3923636365067864E-6</v>
      </c>
      <c r="AY72" s="3">
        <f t="shared" si="63"/>
        <v>2.3451131863136739E-3</v>
      </c>
      <c r="AZ72" s="3">
        <f t="shared" si="64"/>
        <v>2.3575612089270729E-3</v>
      </c>
      <c r="BA72" s="3">
        <f t="shared" si="65"/>
        <v>1.2448022613398974E-5</v>
      </c>
      <c r="BB72" s="3">
        <v>5.6749999999999998</v>
      </c>
      <c r="BC72" s="3">
        <f t="shared" si="66"/>
        <v>1.3382176040272955E-3</v>
      </c>
      <c r="BD72" s="3">
        <f t="shared" si="67"/>
        <v>1.344213746777242E-3</v>
      </c>
      <c r="BE72" s="3">
        <f t="shared" si="68"/>
        <v>5.996142749946495E-6</v>
      </c>
      <c r="BF72" s="3">
        <f t="shared" si="69"/>
        <v>2.1997549309636529E-3</v>
      </c>
      <c r="BG72" s="3">
        <f t="shared" si="70"/>
        <v>2.2114313819274608E-3</v>
      </c>
      <c r="BH72" s="3">
        <f t="shared" si="71"/>
        <v>1.1676450963807924E-5</v>
      </c>
      <c r="BI72" s="9">
        <v>430</v>
      </c>
      <c r="BJ72" s="3">
        <f t="shared" si="72"/>
        <v>0.10139798585581269</v>
      </c>
      <c r="BK72" s="3">
        <f t="shared" si="73"/>
        <v>0.10185231913906855</v>
      </c>
      <c r="BL72" s="3">
        <f t="shared" si="74"/>
        <v>4.5433328325585054E-4</v>
      </c>
      <c r="BM72" s="3">
        <f t="shared" si="75"/>
        <v>0.16667746613469087</v>
      </c>
      <c r="BN72" s="3">
        <f t="shared" si="76"/>
        <v>0.16756220162622171</v>
      </c>
      <c r="BO72" s="3">
        <f t="shared" si="77"/>
        <v>8.8473549153084141E-4</v>
      </c>
      <c r="BP72" s="9">
        <v>2440.25</v>
      </c>
      <c r="BQ72" s="3">
        <f t="shared" si="78"/>
        <v>0.57543356973173709</v>
      </c>
      <c r="BR72" s="3">
        <f t="shared" si="79"/>
        <v>0.57801191111421402</v>
      </c>
      <c r="BS72" s="3">
        <f t="shared" si="80"/>
        <v>2.578341382476923E-3</v>
      </c>
      <c r="BT72" s="3">
        <f t="shared" si="81"/>
        <v>0.94589462031437066</v>
      </c>
      <c r="BU72" s="3">
        <f t="shared" si="82"/>
        <v>0.95091549422880817</v>
      </c>
      <c r="BV72" s="3">
        <f t="shared" si="83"/>
        <v>5.020873914437507E-3</v>
      </c>
      <c r="BW72" s="3">
        <v>7.39</v>
      </c>
      <c r="BX72" s="3">
        <f t="shared" si="84"/>
        <v>1.7426305011033856E-3</v>
      </c>
      <c r="BY72" s="3">
        <f t="shared" si="85"/>
        <v>1.7504386940412012E-3</v>
      </c>
      <c r="BZ72" s="3">
        <f t="shared" si="86"/>
        <v>7.8081929378156709E-6</v>
      </c>
      <c r="CA72" s="3">
        <f t="shared" si="87"/>
        <v>2.8645266854310826E-3</v>
      </c>
      <c r="CB72" s="3">
        <f t="shared" si="88"/>
        <v>2.8797317907390194E-3</v>
      </c>
      <c r="CC72" s="3">
        <f t="shared" si="89"/>
        <v>1.5205105307936756E-5</v>
      </c>
      <c r="CD72" s="3">
        <v>0.28000000000000003</v>
      </c>
      <c r="CE72" s="3">
        <f t="shared" si="90"/>
        <v>6.6026595440994316E-5</v>
      </c>
      <c r="CF72" s="3">
        <f t="shared" si="91"/>
        <v>6.6322440369626039E-5</v>
      </c>
      <c r="CG72" s="3">
        <f t="shared" si="92"/>
        <v>2.9584492863172238E-7</v>
      </c>
      <c r="CH72" s="3">
        <f t="shared" si="93"/>
        <v>1.0853416399468243E-4</v>
      </c>
      <c r="CI72" s="3">
        <f t="shared" si="94"/>
        <v>1.0911027082637694E-4</v>
      </c>
      <c r="CJ72" s="3">
        <f t="shared" si="95"/>
        <v>5.7610683169450792E-7</v>
      </c>
      <c r="CK72" s="3">
        <v>94.5</v>
      </c>
      <c r="CL72" s="3">
        <f t="shared" si="96"/>
        <v>2.2283975961335582E-2</v>
      </c>
      <c r="CM72" s="3">
        <f t="shared" si="97"/>
        <v>2.2383823624748785E-2</v>
      </c>
      <c r="CN72" s="3">
        <f t="shared" si="98"/>
        <v>9.9847663413202975E-5</v>
      </c>
      <c r="CO72" s="3">
        <f t="shared" si="99"/>
        <v>3.663028034820532E-2</v>
      </c>
      <c r="CP72" s="3">
        <f t="shared" si="100"/>
        <v>3.6824716403902211E-2</v>
      </c>
      <c r="CQ72" s="3">
        <f t="shared" si="101"/>
        <v>1.9443605569689076E-4</v>
      </c>
    </row>
    <row r="73" spans="1:95" x14ac:dyDescent="0.25">
      <c r="A73" s="1" t="s">
        <v>423</v>
      </c>
      <c r="B73" s="1" t="s">
        <v>589</v>
      </c>
      <c r="C73" s="2">
        <v>43403</v>
      </c>
      <c r="D73" s="2">
        <v>43405</v>
      </c>
      <c r="E73" s="2" t="s">
        <v>476</v>
      </c>
      <c r="F73" s="1" t="s">
        <v>503</v>
      </c>
      <c r="G73" s="1" t="s">
        <v>498</v>
      </c>
      <c r="H73" s="1" t="s">
        <v>435</v>
      </c>
      <c r="I73" s="1" t="s">
        <v>429</v>
      </c>
      <c r="J73" s="1">
        <v>-1</v>
      </c>
      <c r="K73" s="6">
        <v>0</v>
      </c>
      <c r="L73" s="1" t="s">
        <v>167</v>
      </c>
      <c r="M73" s="1" t="s">
        <v>164</v>
      </c>
      <c r="N73" s="1" t="str">
        <f t="shared" si="51"/>
        <v>AXL 6.25 of '26</v>
      </c>
      <c r="O73" s="3">
        <v>6.25</v>
      </c>
      <c r="P73" s="2">
        <v>46096</v>
      </c>
      <c r="Q73" s="8">
        <v>7.3780821917808215</v>
      </c>
      <c r="R73" s="3">
        <v>0.59450000000000003</v>
      </c>
      <c r="S73" s="9">
        <v>0</v>
      </c>
      <c r="T73" s="9">
        <v>1</v>
      </c>
      <c r="U73" s="6">
        <v>2014255</v>
      </c>
      <c r="V73" s="6">
        <v>1225369</v>
      </c>
      <c r="W73" s="6">
        <v>2005270</v>
      </c>
      <c r="X73" s="6">
        <v>1218899</v>
      </c>
      <c r="Y73" s="6">
        <f t="shared" si="52"/>
        <v>0</v>
      </c>
      <c r="Z73" s="6">
        <f t="shared" si="53"/>
        <v>0</v>
      </c>
      <c r="AA73" s="6">
        <v>400</v>
      </c>
      <c r="AB73" s="6">
        <v>400</v>
      </c>
      <c r="AC73" s="6">
        <v>378.19400000000002</v>
      </c>
      <c r="AD73" s="12">
        <f t="shared" si="54"/>
        <v>1.8775874951284719E-2</v>
      </c>
      <c r="AE73" s="12">
        <f t="shared" si="55"/>
        <v>1.886000388975051E-2</v>
      </c>
      <c r="AF73" s="12">
        <f t="shared" si="56"/>
        <v>8.4128938465790476E-5</v>
      </c>
      <c r="AG73" s="12">
        <f t="shared" si="57"/>
        <v>3.0863682694763785E-2</v>
      </c>
      <c r="AH73" s="12">
        <f t="shared" si="58"/>
        <v>3.1027509252202195E-2</v>
      </c>
      <c r="AI73" s="12">
        <f t="shared" si="59"/>
        <v>1.6382655743841026E-4</v>
      </c>
      <c r="AJ73" s="1" t="s">
        <v>5</v>
      </c>
      <c r="AK73" s="1" t="s">
        <v>460</v>
      </c>
      <c r="AL73" s="1" t="s">
        <v>429</v>
      </c>
      <c r="AM73" s="1" t="s">
        <v>429</v>
      </c>
      <c r="AN73" s="1" t="s">
        <v>453</v>
      </c>
      <c r="AO73" s="1" t="s">
        <v>482</v>
      </c>
      <c r="AP73" s="1" t="s">
        <v>24</v>
      </c>
      <c r="AQ73" s="1" t="s">
        <v>513</v>
      </c>
      <c r="AR73" s="1" t="s">
        <v>536</v>
      </c>
      <c r="AS73" s="1" t="s">
        <v>560</v>
      </c>
      <c r="AT73" s="1" t="s">
        <v>14</v>
      </c>
      <c r="AU73" s="3">
        <v>5.43</v>
      </c>
      <c r="AV73" s="3">
        <f t="shared" si="60"/>
        <v>1.0195300098547601E-3</v>
      </c>
      <c r="AW73" s="3">
        <f t="shared" si="61"/>
        <v>1.0240982112134525E-3</v>
      </c>
      <c r="AX73" s="3">
        <f t="shared" si="62"/>
        <v>4.5682013586924568E-6</v>
      </c>
      <c r="AY73" s="3">
        <f t="shared" si="63"/>
        <v>1.6758979703256735E-3</v>
      </c>
      <c r="AZ73" s="3">
        <f t="shared" si="64"/>
        <v>1.6847937523945791E-3</v>
      </c>
      <c r="BA73" s="3">
        <f t="shared" si="65"/>
        <v>8.8957820689055962E-6</v>
      </c>
      <c r="BB73" s="3">
        <v>5.0650000000000004</v>
      </c>
      <c r="BC73" s="3">
        <f t="shared" si="66"/>
        <v>9.5099806628257111E-4</v>
      </c>
      <c r="BD73" s="3">
        <f t="shared" si="67"/>
        <v>9.5525919701586334E-4</v>
      </c>
      <c r="BE73" s="3">
        <f t="shared" si="68"/>
        <v>4.2611307332922257E-6</v>
      </c>
      <c r="BF73" s="3">
        <f t="shared" si="69"/>
        <v>1.5632455284897858E-3</v>
      </c>
      <c r="BG73" s="3">
        <f t="shared" si="70"/>
        <v>1.5715433436240412E-3</v>
      </c>
      <c r="BH73" s="3">
        <f t="shared" si="71"/>
        <v>8.2978151342554419E-6</v>
      </c>
      <c r="BI73" s="9">
        <v>430</v>
      </c>
      <c r="BJ73" s="3">
        <f t="shared" si="72"/>
        <v>8.0736262290524288E-2</v>
      </c>
      <c r="BK73" s="3">
        <f t="shared" si="73"/>
        <v>8.1098016725927188E-2</v>
      </c>
      <c r="BL73" s="3">
        <f t="shared" si="74"/>
        <v>3.6175443540290009E-4</v>
      </c>
      <c r="BM73" s="3">
        <f t="shared" si="75"/>
        <v>0.13271383558748429</v>
      </c>
      <c r="BN73" s="3">
        <f t="shared" si="76"/>
        <v>0.13341828978446943</v>
      </c>
      <c r="BO73" s="3">
        <f t="shared" si="77"/>
        <v>7.0445419698514367E-4</v>
      </c>
      <c r="BP73" s="9">
        <v>2177.9500000000003</v>
      </c>
      <c r="BQ73" s="3">
        <f t="shared" si="78"/>
        <v>0.40892916850150557</v>
      </c>
      <c r="BR73" s="3">
        <f t="shared" si="79"/>
        <v>0.41076145471682129</v>
      </c>
      <c r="BS73" s="3">
        <f t="shared" si="80"/>
        <v>1.832286215315726E-3</v>
      </c>
      <c r="BT73" s="3">
        <f t="shared" si="81"/>
        <v>0.67219557725060797</v>
      </c>
      <c r="BU73" s="3">
        <f t="shared" si="82"/>
        <v>0.67576363775833781</v>
      </c>
      <c r="BV73" s="3">
        <f t="shared" si="83"/>
        <v>3.5680605077298422E-3</v>
      </c>
      <c r="BW73" s="3">
        <v>7.36</v>
      </c>
      <c r="BX73" s="3">
        <f t="shared" si="84"/>
        <v>1.3819043964145552E-3</v>
      </c>
      <c r="BY73" s="3">
        <f t="shared" si="85"/>
        <v>1.3880962862856375E-3</v>
      </c>
      <c r="BZ73" s="3">
        <f t="shared" si="86"/>
        <v>6.1918898710822123E-6</v>
      </c>
      <c r="CA73" s="3">
        <f t="shared" si="87"/>
        <v>2.2715670463346149E-3</v>
      </c>
      <c r="CB73" s="3">
        <f t="shared" si="88"/>
        <v>2.2836246809620816E-3</v>
      </c>
      <c r="CC73" s="3">
        <f t="shared" si="89"/>
        <v>1.2057634627466677E-5</v>
      </c>
      <c r="CD73" s="3">
        <v>0.13</v>
      </c>
      <c r="CE73" s="3">
        <f t="shared" si="90"/>
        <v>2.4408637436670136E-5</v>
      </c>
      <c r="CF73" s="3">
        <f t="shared" si="91"/>
        <v>2.4518005056675664E-5</v>
      </c>
      <c r="CG73" s="3">
        <f t="shared" si="92"/>
        <v>1.0936762000552777E-7</v>
      </c>
      <c r="CH73" s="3">
        <f t="shared" si="93"/>
        <v>4.0122787503192925E-5</v>
      </c>
      <c r="CI73" s="3">
        <f t="shared" si="94"/>
        <v>4.0335762027862854E-5</v>
      </c>
      <c r="CJ73" s="3">
        <f t="shared" si="95"/>
        <v>2.1297452466992919E-7</v>
      </c>
      <c r="CK73" s="3">
        <v>93.75</v>
      </c>
      <c r="CL73" s="3">
        <f t="shared" si="96"/>
        <v>1.7602382766829423E-2</v>
      </c>
      <c r="CM73" s="3">
        <f t="shared" si="97"/>
        <v>1.7681253646641103E-2</v>
      </c>
      <c r="CN73" s="3">
        <f t="shared" si="98"/>
        <v>7.8870879811680089E-5</v>
      </c>
      <c r="CO73" s="3">
        <f t="shared" si="99"/>
        <v>2.893470252634105E-2</v>
      </c>
      <c r="CP73" s="3">
        <f t="shared" si="100"/>
        <v>2.9088289923939557E-2</v>
      </c>
      <c r="CQ73" s="3">
        <f t="shared" si="101"/>
        <v>1.5358739759850637E-4</v>
      </c>
    </row>
    <row r="74" spans="1:95" x14ac:dyDescent="0.25">
      <c r="A74" s="1" t="s">
        <v>423</v>
      </c>
      <c r="B74" s="1" t="s">
        <v>476</v>
      </c>
      <c r="C74" s="2">
        <v>43403</v>
      </c>
      <c r="D74" s="2">
        <v>43405</v>
      </c>
      <c r="E74" s="2" t="s">
        <v>476</v>
      </c>
      <c r="F74" s="1" t="s">
        <v>503</v>
      </c>
      <c r="G74" s="1" t="s">
        <v>508</v>
      </c>
      <c r="H74" s="1">
        <v>400</v>
      </c>
      <c r="I74" s="1">
        <v>383</v>
      </c>
      <c r="J74" s="1">
        <v>0</v>
      </c>
      <c r="K74" s="6">
        <v>-17</v>
      </c>
      <c r="L74" s="1" t="s">
        <v>168</v>
      </c>
      <c r="M74" s="1" t="s">
        <v>169</v>
      </c>
      <c r="N74" s="1" t="str">
        <f t="shared" si="51"/>
        <v>BBK 3.50 of '20</v>
      </c>
      <c r="O74" s="3">
        <v>3.5</v>
      </c>
      <c r="P74" s="2">
        <v>43914</v>
      </c>
      <c r="Q74" s="8">
        <v>1.4</v>
      </c>
      <c r="R74" s="3">
        <v>3.6</v>
      </c>
      <c r="S74" s="9">
        <v>0</v>
      </c>
      <c r="T74" s="9">
        <v>1</v>
      </c>
      <c r="U74" s="6">
        <v>2014255</v>
      </c>
      <c r="V74" s="6">
        <v>1225369</v>
      </c>
      <c r="W74" s="6">
        <v>2005270</v>
      </c>
      <c r="X74" s="6">
        <v>1218899</v>
      </c>
      <c r="Y74" s="6">
        <f t="shared" si="52"/>
        <v>0</v>
      </c>
      <c r="Z74" s="6">
        <f t="shared" si="53"/>
        <v>0</v>
      </c>
      <c r="AA74" s="6">
        <v>383</v>
      </c>
      <c r="AB74" s="6">
        <v>383</v>
      </c>
      <c r="AC74" s="6">
        <v>370.90800000000002</v>
      </c>
      <c r="AD74" s="12">
        <f t="shared" si="54"/>
        <v>1.841415312361146E-2</v>
      </c>
      <c r="AE74" s="12">
        <f t="shared" si="55"/>
        <v>1.8496661297481138E-2</v>
      </c>
      <c r="AF74" s="12">
        <f t="shared" si="56"/>
        <v>8.250817386967757E-5</v>
      </c>
      <c r="AG74" s="12">
        <f t="shared" si="57"/>
        <v>0</v>
      </c>
      <c r="AH74" s="12">
        <f t="shared" si="58"/>
        <v>0</v>
      </c>
      <c r="AI74" s="12">
        <f t="shared" si="59"/>
        <v>0</v>
      </c>
      <c r="AJ74" s="1" t="s">
        <v>5</v>
      </c>
      <c r="AK74" s="1" t="s">
        <v>487</v>
      </c>
      <c r="AL74" s="1" t="s">
        <v>429</v>
      </c>
      <c r="AM74" s="1" t="s">
        <v>435</v>
      </c>
      <c r="AN74" s="1" t="s">
        <v>443</v>
      </c>
      <c r="AO74" s="1" t="s">
        <v>452</v>
      </c>
      <c r="AP74" s="1" t="s">
        <v>170</v>
      </c>
      <c r="AQ74" s="1" t="s">
        <v>511</v>
      </c>
      <c r="AR74" s="1" t="s">
        <v>512</v>
      </c>
      <c r="AS74" s="1" t="s">
        <v>512</v>
      </c>
      <c r="AT74" s="1" t="s">
        <v>14</v>
      </c>
      <c r="AU74" s="3">
        <v>1.33</v>
      </c>
      <c r="AV74" s="3">
        <f t="shared" si="60"/>
        <v>2.4490823654403247E-4</v>
      </c>
      <c r="AW74" s="3">
        <f t="shared" si="61"/>
        <v>2.4600559525649913E-4</v>
      </c>
      <c r="AX74" s="3">
        <f t="shared" si="62"/>
        <v>1.0973587124666652E-6</v>
      </c>
      <c r="AY74" s="3">
        <f t="shared" si="63"/>
        <v>0</v>
      </c>
      <c r="AZ74" s="3">
        <f t="shared" si="64"/>
        <v>0</v>
      </c>
      <c r="BA74" s="3">
        <f t="shared" si="65"/>
        <v>0</v>
      </c>
      <c r="BB74" s="3">
        <v>1.3260000000000001</v>
      </c>
      <c r="BC74" s="3">
        <f t="shared" si="66"/>
        <v>2.4417167041908798E-4</v>
      </c>
      <c r="BD74" s="3">
        <f t="shared" si="67"/>
        <v>2.4526572880459989E-4</v>
      </c>
      <c r="BE74" s="3">
        <f t="shared" si="68"/>
        <v>1.0940583855119064E-6</v>
      </c>
      <c r="BF74" s="3">
        <f t="shared" si="69"/>
        <v>0</v>
      </c>
      <c r="BG74" s="3">
        <f t="shared" si="70"/>
        <v>0</v>
      </c>
      <c r="BH74" s="3">
        <f t="shared" si="71"/>
        <v>0</v>
      </c>
      <c r="BI74" s="9">
        <v>354</v>
      </c>
      <c r="BJ74" s="3">
        <f t="shared" si="72"/>
        <v>6.5186102057584572E-2</v>
      </c>
      <c r="BK74" s="3">
        <f t="shared" si="73"/>
        <v>6.5478180993083224E-2</v>
      </c>
      <c r="BL74" s="3">
        <f t="shared" si="74"/>
        <v>2.9207893549865194E-4</v>
      </c>
      <c r="BM74" s="3">
        <f t="shared" si="75"/>
        <v>0</v>
      </c>
      <c r="BN74" s="3">
        <f t="shared" si="76"/>
        <v>0</v>
      </c>
      <c r="BO74" s="3">
        <f t="shared" si="77"/>
        <v>0</v>
      </c>
      <c r="BP74" s="9">
        <v>469.404</v>
      </c>
      <c r="BQ74" s="3">
        <f t="shared" si="78"/>
        <v>8.6436771328357143E-2</v>
      </c>
      <c r="BR74" s="3">
        <f t="shared" si="79"/>
        <v>8.6824067996828361E-2</v>
      </c>
      <c r="BS74" s="3">
        <f t="shared" si="80"/>
        <v>3.8729666847121813E-4</v>
      </c>
      <c r="BT74" s="3">
        <f t="shared" si="81"/>
        <v>0</v>
      </c>
      <c r="BU74" s="3">
        <f t="shared" si="82"/>
        <v>0</v>
      </c>
      <c r="BV74" s="3">
        <f t="shared" si="83"/>
        <v>0</v>
      </c>
      <c r="BW74" s="3">
        <v>6.24</v>
      </c>
      <c r="BX74" s="3">
        <f t="shared" si="84"/>
        <v>1.1490431549133551E-3</v>
      </c>
      <c r="BY74" s="3">
        <f t="shared" si="85"/>
        <v>1.154191664962823E-3</v>
      </c>
      <c r="BZ74" s="3">
        <f t="shared" si="86"/>
        <v>5.148510049467897E-6</v>
      </c>
      <c r="CA74" s="3">
        <f t="shared" si="87"/>
        <v>0</v>
      </c>
      <c r="CB74" s="3">
        <f t="shared" si="88"/>
        <v>0</v>
      </c>
      <c r="CC74" s="3">
        <f t="shared" si="89"/>
        <v>0</v>
      </c>
      <c r="CD74" s="3">
        <v>0.02</v>
      </c>
      <c r="CE74" s="3">
        <f t="shared" si="90"/>
        <v>3.6828306247222924E-6</v>
      </c>
      <c r="CF74" s="3">
        <f t="shared" si="91"/>
        <v>3.6993322594962276E-6</v>
      </c>
      <c r="CG74" s="3">
        <f t="shared" si="92"/>
        <v>1.6501634773935242E-8</v>
      </c>
      <c r="CH74" s="3">
        <f t="shared" si="93"/>
        <v>0</v>
      </c>
      <c r="CI74" s="3">
        <f t="shared" si="94"/>
        <v>0</v>
      </c>
      <c r="CJ74" s="3">
        <f t="shared" si="95"/>
        <v>0</v>
      </c>
      <c r="CK74" s="3">
        <v>96.38</v>
      </c>
      <c r="CL74" s="3">
        <f t="shared" si="96"/>
        <v>1.7747560780536725E-2</v>
      </c>
      <c r="CM74" s="3">
        <f t="shared" si="97"/>
        <v>1.7827082158512319E-2</v>
      </c>
      <c r="CN74" s="3">
        <f t="shared" si="98"/>
        <v>7.9521377975594332E-5</v>
      </c>
      <c r="CO74" s="3">
        <f t="shared" si="99"/>
        <v>0</v>
      </c>
      <c r="CP74" s="3">
        <f t="shared" si="100"/>
        <v>0</v>
      </c>
      <c r="CQ74" s="3">
        <f t="shared" si="101"/>
        <v>0</v>
      </c>
    </row>
    <row r="75" spans="1:95" x14ac:dyDescent="0.25">
      <c r="A75" s="1" t="s">
        <v>423</v>
      </c>
      <c r="B75" s="1" t="s">
        <v>476</v>
      </c>
      <c r="C75" s="2">
        <v>43403</v>
      </c>
      <c r="D75" s="2">
        <v>43405</v>
      </c>
      <c r="E75" s="2" t="s">
        <v>476</v>
      </c>
      <c r="F75" s="1" t="s">
        <v>503</v>
      </c>
      <c r="G75" s="1" t="s">
        <v>508</v>
      </c>
      <c r="H75" s="1">
        <v>350</v>
      </c>
      <c r="I75" s="1">
        <v>304</v>
      </c>
      <c r="J75" s="1">
        <v>0</v>
      </c>
      <c r="K75" s="6">
        <v>-46</v>
      </c>
      <c r="L75" s="1" t="s">
        <v>171</v>
      </c>
      <c r="M75" s="1" t="s">
        <v>172</v>
      </c>
      <c r="N75" s="1" t="str">
        <f t="shared" si="51"/>
        <v>BDC 3.88 of '28</v>
      </c>
      <c r="O75" s="3">
        <v>3.875</v>
      </c>
      <c r="P75" s="2">
        <v>46827</v>
      </c>
      <c r="Q75" s="8">
        <v>9.3808219178082197</v>
      </c>
      <c r="R75" s="3">
        <v>0.62739999999999996</v>
      </c>
      <c r="S75" s="9">
        <v>0</v>
      </c>
      <c r="T75" s="9">
        <v>1</v>
      </c>
      <c r="U75" s="6">
        <v>2014255</v>
      </c>
      <c r="V75" s="6">
        <v>1225369</v>
      </c>
      <c r="W75" s="6">
        <v>2005270</v>
      </c>
      <c r="X75" s="6">
        <v>1218899</v>
      </c>
      <c r="Y75" s="6">
        <f t="shared" si="52"/>
        <v>0</v>
      </c>
      <c r="Z75" s="6">
        <f t="shared" si="53"/>
        <v>0</v>
      </c>
      <c r="AA75" s="6">
        <v>304</v>
      </c>
      <c r="AB75" s="6">
        <v>345.7088</v>
      </c>
      <c r="AC75" s="6">
        <v>339.76100000000002</v>
      </c>
      <c r="AD75" s="12">
        <f t="shared" si="54"/>
        <v>1.6867824580303885E-2</v>
      </c>
      <c r="AE75" s="12">
        <f t="shared" si="55"/>
        <v>1.6943404130117141E-2</v>
      </c>
      <c r="AF75" s="12">
        <f t="shared" si="56"/>
        <v>7.5579549813256652E-5</v>
      </c>
      <c r="AG75" s="12">
        <f t="shared" si="57"/>
        <v>0</v>
      </c>
      <c r="AH75" s="12">
        <f t="shared" si="58"/>
        <v>0</v>
      </c>
      <c r="AI75" s="12">
        <f t="shared" si="59"/>
        <v>0</v>
      </c>
      <c r="AJ75" s="1" t="s">
        <v>31</v>
      </c>
      <c r="AK75" s="1" t="s">
        <v>460</v>
      </c>
      <c r="AL75" s="1" t="s">
        <v>430</v>
      </c>
      <c r="AM75" s="1" t="s">
        <v>439</v>
      </c>
      <c r="AN75" s="1" t="s">
        <v>453</v>
      </c>
      <c r="AO75" s="1" t="s">
        <v>482</v>
      </c>
      <c r="AP75" s="1" t="s">
        <v>24</v>
      </c>
      <c r="AQ75" s="1" t="s">
        <v>513</v>
      </c>
      <c r="AR75" s="1" t="s">
        <v>557</v>
      </c>
      <c r="AS75" s="1" t="s">
        <v>561</v>
      </c>
      <c r="AT75" s="1" t="s">
        <v>126</v>
      </c>
      <c r="AU75" s="3">
        <v>7.47</v>
      </c>
      <c r="AV75" s="3">
        <f t="shared" si="60"/>
        <v>1.2600264961487003E-3</v>
      </c>
      <c r="AW75" s="3">
        <f t="shared" si="61"/>
        <v>1.2656722885197504E-3</v>
      </c>
      <c r="AX75" s="3">
        <f t="shared" si="62"/>
        <v>5.6457923710501526E-6</v>
      </c>
      <c r="AY75" s="3">
        <f t="shared" si="63"/>
        <v>0</v>
      </c>
      <c r="AZ75" s="3">
        <f t="shared" si="64"/>
        <v>0</v>
      </c>
      <c r="BA75" s="3">
        <f t="shared" si="65"/>
        <v>0</v>
      </c>
      <c r="BB75" s="3">
        <v>7.101</v>
      </c>
      <c r="BC75" s="3">
        <f t="shared" si="66"/>
        <v>1.1977842234473788E-3</v>
      </c>
      <c r="BD75" s="3">
        <f t="shared" si="67"/>
        <v>1.2031511272796182E-3</v>
      </c>
      <c r="BE75" s="3">
        <f t="shared" si="68"/>
        <v>5.3669038322394415E-6</v>
      </c>
      <c r="BF75" s="3">
        <f t="shared" si="69"/>
        <v>0</v>
      </c>
      <c r="BG75" s="3">
        <f t="shared" si="70"/>
        <v>0</v>
      </c>
      <c r="BH75" s="3">
        <f t="shared" si="71"/>
        <v>0</v>
      </c>
      <c r="BI75" s="9">
        <v>387</v>
      </c>
      <c r="BJ75" s="3">
        <f t="shared" si="72"/>
        <v>6.5278481125776042E-2</v>
      </c>
      <c r="BK75" s="3">
        <f t="shared" si="73"/>
        <v>6.5570973983553327E-2</v>
      </c>
      <c r="BL75" s="3">
        <f t="shared" si="74"/>
        <v>2.9249285777728506E-4</v>
      </c>
      <c r="BM75" s="3">
        <f t="shared" si="75"/>
        <v>0</v>
      </c>
      <c r="BN75" s="3">
        <f t="shared" si="76"/>
        <v>0</v>
      </c>
      <c r="BO75" s="3">
        <f t="shared" si="77"/>
        <v>0</v>
      </c>
      <c r="BP75" s="9">
        <v>2748.087</v>
      </c>
      <c r="BQ75" s="3">
        <f t="shared" si="78"/>
        <v>0.46354249447413565</v>
      </c>
      <c r="BR75" s="3">
        <f t="shared" si="79"/>
        <v>0.46561948625721222</v>
      </c>
      <c r="BS75" s="3">
        <f t="shared" si="80"/>
        <v>2.0769917830765761E-3</v>
      </c>
      <c r="BT75" s="3">
        <f t="shared" si="81"/>
        <v>0</v>
      </c>
      <c r="BU75" s="3">
        <f t="shared" si="82"/>
        <v>0</v>
      </c>
      <c r="BV75" s="3">
        <f t="shared" si="83"/>
        <v>0</v>
      </c>
      <c r="BW75" s="3">
        <v>4.17</v>
      </c>
      <c r="BX75" s="3">
        <f t="shared" si="84"/>
        <v>7.0338828499867201E-4</v>
      </c>
      <c r="BY75" s="3">
        <f t="shared" si="85"/>
        <v>7.0653995222588479E-4</v>
      </c>
      <c r="BZ75" s="3">
        <f t="shared" si="86"/>
        <v>3.1516672272127819E-6</v>
      </c>
      <c r="CA75" s="3">
        <f t="shared" si="87"/>
        <v>0</v>
      </c>
      <c r="CB75" s="3">
        <f t="shared" si="88"/>
        <v>0</v>
      </c>
      <c r="CC75" s="3">
        <f t="shared" si="89"/>
        <v>0</v>
      </c>
      <c r="CD75" s="3">
        <v>0.22</v>
      </c>
      <c r="CE75" s="3">
        <f t="shared" si="90"/>
        <v>3.7109214076668549E-5</v>
      </c>
      <c r="CF75" s="3">
        <f t="shared" si="91"/>
        <v>3.7275489086257711E-5</v>
      </c>
      <c r="CG75" s="3">
        <f t="shared" si="92"/>
        <v>1.6627500958916211E-7</v>
      </c>
      <c r="CH75" s="3">
        <f t="shared" si="93"/>
        <v>0</v>
      </c>
      <c r="CI75" s="3">
        <f t="shared" si="94"/>
        <v>0</v>
      </c>
      <c r="CJ75" s="3">
        <f t="shared" si="95"/>
        <v>0</v>
      </c>
      <c r="CK75" s="3">
        <v>97.69</v>
      </c>
      <c r="CL75" s="3">
        <f t="shared" si="96"/>
        <v>1.6478177832498865E-2</v>
      </c>
      <c r="CM75" s="3">
        <f t="shared" si="97"/>
        <v>1.6552011494711433E-2</v>
      </c>
      <c r="CN75" s="3">
        <f t="shared" si="98"/>
        <v>7.3833662212568346E-5</v>
      </c>
      <c r="CO75" s="3">
        <f t="shared" si="99"/>
        <v>0</v>
      </c>
      <c r="CP75" s="3">
        <f t="shared" si="100"/>
        <v>0</v>
      </c>
      <c r="CQ75" s="3">
        <f t="shared" si="101"/>
        <v>0</v>
      </c>
    </row>
    <row r="76" spans="1:95" x14ac:dyDescent="0.25">
      <c r="A76" s="1" t="s">
        <v>423</v>
      </c>
      <c r="B76" s="1" t="s">
        <v>476</v>
      </c>
      <c r="C76" s="2">
        <v>43403</v>
      </c>
      <c r="D76" s="2">
        <v>43405</v>
      </c>
      <c r="E76" s="2" t="s">
        <v>476</v>
      </c>
      <c r="F76" s="1" t="s">
        <v>503</v>
      </c>
      <c r="G76" s="1" t="s">
        <v>498</v>
      </c>
      <c r="H76" s="1" t="s">
        <v>437</v>
      </c>
      <c r="I76" s="1" t="s">
        <v>432</v>
      </c>
      <c r="J76" s="1">
        <v>-1</v>
      </c>
      <c r="K76" s="6">
        <v>0</v>
      </c>
      <c r="L76" s="1" t="s">
        <v>173</v>
      </c>
      <c r="M76" s="1" t="s">
        <v>69</v>
      </c>
      <c r="N76" s="1" t="str">
        <f t="shared" si="51"/>
        <v>BMC 8.38 of '26</v>
      </c>
      <c r="O76" s="3">
        <v>8.375</v>
      </c>
      <c r="P76" s="2">
        <v>46266</v>
      </c>
      <c r="Q76" s="8">
        <v>7.8438356164383558</v>
      </c>
      <c r="R76" s="3">
        <v>0.18360000000000001</v>
      </c>
      <c r="S76" s="9">
        <v>0</v>
      </c>
      <c r="T76" s="9">
        <v>1</v>
      </c>
      <c r="U76" s="6">
        <v>2014255</v>
      </c>
      <c r="V76" s="6">
        <v>1225369</v>
      </c>
      <c r="W76" s="6">
        <v>2005270</v>
      </c>
      <c r="X76" s="6">
        <v>1218899</v>
      </c>
      <c r="Y76" s="6">
        <f t="shared" si="52"/>
        <v>0</v>
      </c>
      <c r="Z76" s="6">
        <f t="shared" si="53"/>
        <v>0</v>
      </c>
      <c r="AA76" s="6">
        <v>302</v>
      </c>
      <c r="AB76" s="6">
        <v>343.43439999999998</v>
      </c>
      <c r="AC76" s="6">
        <v>345.303</v>
      </c>
      <c r="AD76" s="12">
        <f t="shared" si="54"/>
        <v>1.7142963527458043E-2</v>
      </c>
      <c r="AE76" s="12">
        <f t="shared" si="55"/>
        <v>1.721977589052846E-2</v>
      </c>
      <c r="AF76" s="12">
        <f t="shared" si="56"/>
        <v>7.6812363070416501E-5</v>
      </c>
      <c r="AG76" s="12">
        <f t="shared" si="57"/>
        <v>0</v>
      </c>
      <c r="AH76" s="12">
        <f t="shared" si="58"/>
        <v>0</v>
      </c>
      <c r="AI76" s="12">
        <f t="shared" si="59"/>
        <v>0</v>
      </c>
      <c r="AJ76" s="1" t="s">
        <v>31</v>
      </c>
      <c r="AK76" s="1" t="s">
        <v>460</v>
      </c>
      <c r="AL76" s="1" t="s">
        <v>432</v>
      </c>
      <c r="AM76" s="1" t="s">
        <v>432</v>
      </c>
      <c r="AN76" s="1" t="s">
        <v>453</v>
      </c>
      <c r="AO76" s="1" t="s">
        <v>482</v>
      </c>
      <c r="AP76" s="1" t="s">
        <v>24</v>
      </c>
      <c r="AQ76" s="1" t="s">
        <v>513</v>
      </c>
      <c r="AR76" s="1" t="s">
        <v>538</v>
      </c>
      <c r="AS76" s="1" t="s">
        <v>539</v>
      </c>
      <c r="AT76" s="1" t="s">
        <v>14</v>
      </c>
      <c r="AU76" s="3">
        <v>5.28</v>
      </c>
      <c r="AV76" s="3">
        <f t="shared" si="60"/>
        <v>9.0514847424978478E-4</v>
      </c>
      <c r="AW76" s="3">
        <f t="shared" si="61"/>
        <v>9.0920416701990273E-4</v>
      </c>
      <c r="AX76" s="3">
        <f t="shared" si="62"/>
        <v>4.0556927701179517E-6</v>
      </c>
      <c r="AY76" s="3">
        <f t="shared" si="63"/>
        <v>0</v>
      </c>
      <c r="AZ76" s="3">
        <f t="shared" si="64"/>
        <v>0</v>
      </c>
      <c r="BA76" s="3">
        <f t="shared" si="65"/>
        <v>0</v>
      </c>
      <c r="BB76" s="3">
        <v>5.0449999999999999</v>
      </c>
      <c r="BC76" s="3">
        <f t="shared" si="66"/>
        <v>8.6486250996025825E-4</v>
      </c>
      <c r="BD76" s="3">
        <f t="shared" si="67"/>
        <v>8.6873769367716081E-4</v>
      </c>
      <c r="BE76" s="3">
        <f t="shared" si="68"/>
        <v>3.8751837169025572E-6</v>
      </c>
      <c r="BF76" s="3">
        <f t="shared" si="69"/>
        <v>0</v>
      </c>
      <c r="BG76" s="3">
        <f t="shared" si="70"/>
        <v>0</v>
      </c>
      <c r="BH76" s="3">
        <f t="shared" si="71"/>
        <v>0</v>
      </c>
      <c r="BI76" s="9">
        <v>845</v>
      </c>
      <c r="BJ76" s="3">
        <f t="shared" si="72"/>
        <v>0.14485804180702047</v>
      </c>
      <c r="BK76" s="3">
        <f t="shared" si="73"/>
        <v>0.14550710627496549</v>
      </c>
      <c r="BL76" s="3">
        <f t="shared" si="74"/>
        <v>6.4906446794502082E-4</v>
      </c>
      <c r="BM76" s="3">
        <f t="shared" si="75"/>
        <v>0</v>
      </c>
      <c r="BN76" s="3">
        <f t="shared" si="76"/>
        <v>0</v>
      </c>
      <c r="BO76" s="3">
        <f t="shared" si="77"/>
        <v>0</v>
      </c>
      <c r="BP76" s="9">
        <v>4263.0249999999996</v>
      </c>
      <c r="BQ76" s="3">
        <f t="shared" si="78"/>
        <v>0.73080882091641819</v>
      </c>
      <c r="BR76" s="3">
        <f t="shared" si="79"/>
        <v>0.7340833511572008</v>
      </c>
      <c r="BS76" s="3">
        <f t="shared" si="80"/>
        <v>3.2745302407826138E-3</v>
      </c>
      <c r="BT76" s="3">
        <f t="shared" si="81"/>
        <v>0</v>
      </c>
      <c r="BU76" s="3">
        <f t="shared" si="82"/>
        <v>0</v>
      </c>
      <c r="BV76" s="3">
        <f t="shared" si="83"/>
        <v>0</v>
      </c>
      <c r="BW76" s="3">
        <v>8.57</v>
      </c>
      <c r="BX76" s="3">
        <f t="shared" si="84"/>
        <v>1.4691519743031544E-3</v>
      </c>
      <c r="BY76" s="3">
        <f t="shared" si="85"/>
        <v>1.4757347938182891E-3</v>
      </c>
      <c r="BZ76" s="3">
        <f t="shared" si="86"/>
        <v>6.5828195151347753E-6</v>
      </c>
      <c r="CA76" s="3">
        <f t="shared" si="87"/>
        <v>0</v>
      </c>
      <c r="CB76" s="3">
        <f t="shared" si="88"/>
        <v>0</v>
      </c>
      <c r="CC76" s="3">
        <f t="shared" si="89"/>
        <v>0</v>
      </c>
      <c r="CD76" s="3">
        <v>0.02</v>
      </c>
      <c r="CE76" s="3">
        <f t="shared" si="90"/>
        <v>3.4285927054916088E-6</v>
      </c>
      <c r="CF76" s="3">
        <f t="shared" si="91"/>
        <v>3.4439551781056922E-6</v>
      </c>
      <c r="CG76" s="3">
        <f t="shared" si="92"/>
        <v>1.5362472614083343E-8</v>
      </c>
      <c r="CH76" s="3">
        <f t="shared" si="93"/>
        <v>0</v>
      </c>
      <c r="CI76" s="3">
        <f t="shared" si="94"/>
        <v>0</v>
      </c>
      <c r="CJ76" s="3">
        <f t="shared" si="95"/>
        <v>0</v>
      </c>
      <c r="CK76" s="3">
        <v>98.94</v>
      </c>
      <c r="CL76" s="3">
        <f t="shared" si="96"/>
        <v>1.6961248114066987E-2</v>
      </c>
      <c r="CM76" s="3">
        <f t="shared" si="97"/>
        <v>1.7037246266088858E-2</v>
      </c>
      <c r="CN76" s="3">
        <f t="shared" si="98"/>
        <v>7.5998152021871518E-5</v>
      </c>
      <c r="CO76" s="3">
        <f t="shared" si="99"/>
        <v>0</v>
      </c>
      <c r="CP76" s="3">
        <f t="shared" si="100"/>
        <v>0</v>
      </c>
      <c r="CQ76" s="3">
        <f t="shared" si="101"/>
        <v>0</v>
      </c>
    </row>
    <row r="77" spans="1:95" x14ac:dyDescent="0.25">
      <c r="A77" s="1" t="s">
        <v>423</v>
      </c>
      <c r="B77" s="1" t="s">
        <v>589</v>
      </c>
      <c r="C77" s="2">
        <v>43403</v>
      </c>
      <c r="D77" s="2">
        <v>43405</v>
      </c>
      <c r="E77" s="2" t="s">
        <v>476</v>
      </c>
      <c r="F77" s="1" t="s">
        <v>503</v>
      </c>
      <c r="G77" s="1" t="s">
        <v>504</v>
      </c>
      <c r="H77" s="1" t="s">
        <v>32</v>
      </c>
      <c r="I77" s="1" t="s">
        <v>176</v>
      </c>
      <c r="J77" s="1">
        <v>0</v>
      </c>
      <c r="K77" s="6">
        <v>0</v>
      </c>
      <c r="L77" s="1" t="s">
        <v>174</v>
      </c>
      <c r="M77" s="1" t="s">
        <v>175</v>
      </c>
      <c r="N77" s="1" t="str">
        <f t="shared" si="51"/>
        <v>BRANDI 8.50 of '25</v>
      </c>
      <c r="O77" s="3">
        <v>8.5</v>
      </c>
      <c r="P77" s="2">
        <v>45853</v>
      </c>
      <c r="Q77" s="8">
        <v>6.7123287671232879</v>
      </c>
      <c r="R77" s="3">
        <v>1.3562000000000001</v>
      </c>
      <c r="S77" s="9">
        <v>0</v>
      </c>
      <c r="T77" s="9">
        <v>1</v>
      </c>
      <c r="U77" s="6">
        <v>2014255</v>
      </c>
      <c r="V77" s="6">
        <v>1225369</v>
      </c>
      <c r="W77" s="6">
        <v>2005270</v>
      </c>
      <c r="X77" s="6">
        <v>1218899</v>
      </c>
      <c r="Y77" s="6">
        <f t="shared" si="52"/>
        <v>0</v>
      </c>
      <c r="Z77" s="6">
        <f t="shared" si="53"/>
        <v>0</v>
      </c>
      <c r="AA77" s="6">
        <v>1000</v>
      </c>
      <c r="AB77" s="6">
        <v>1000</v>
      </c>
      <c r="AC77" s="6">
        <v>1012.528</v>
      </c>
      <c r="AD77" s="12">
        <f t="shared" si="54"/>
        <v>5.0268114017341402E-2</v>
      </c>
      <c r="AE77" s="12">
        <f t="shared" si="55"/>
        <v>5.0493350022690217E-2</v>
      </c>
      <c r="AF77" s="12">
        <f t="shared" si="56"/>
        <v>2.2523600534881533E-4</v>
      </c>
      <c r="AG77" s="12">
        <f t="shared" si="57"/>
        <v>8.2630456621638051E-2</v>
      </c>
      <c r="AH77" s="12">
        <f t="shared" si="58"/>
        <v>8.3069064787156269E-2</v>
      </c>
      <c r="AI77" s="12">
        <f t="shared" si="59"/>
        <v>4.3860816551821724E-4</v>
      </c>
      <c r="AJ77" s="1" t="s">
        <v>5</v>
      </c>
      <c r="AK77" s="1" t="s">
        <v>460</v>
      </c>
      <c r="AL77" s="1" t="s">
        <v>432</v>
      </c>
      <c r="AM77" s="1" t="s">
        <v>432</v>
      </c>
      <c r="AN77" s="1" t="s">
        <v>453</v>
      </c>
      <c r="AO77" s="1" t="s">
        <v>482</v>
      </c>
      <c r="AP77" s="1" t="s">
        <v>24</v>
      </c>
      <c r="AQ77" s="1" t="s">
        <v>513</v>
      </c>
      <c r="AR77" s="1" t="s">
        <v>519</v>
      </c>
      <c r="AS77" s="1" t="s">
        <v>562</v>
      </c>
      <c r="AT77" s="1" t="s">
        <v>14</v>
      </c>
      <c r="AU77" s="3">
        <v>4.5199999999999996</v>
      </c>
      <c r="AV77" s="3">
        <f t="shared" si="60"/>
        <v>2.2721187535838312E-3</v>
      </c>
      <c r="AW77" s="3">
        <f t="shared" si="61"/>
        <v>2.2822994210255974E-3</v>
      </c>
      <c r="AX77" s="3">
        <f t="shared" si="62"/>
        <v>1.0180667441766177E-5</v>
      </c>
      <c r="AY77" s="3">
        <f t="shared" si="63"/>
        <v>3.73489663929804E-3</v>
      </c>
      <c r="AZ77" s="3">
        <f t="shared" si="64"/>
        <v>3.7547217283794626E-3</v>
      </c>
      <c r="BA77" s="3">
        <f t="shared" si="65"/>
        <v>1.9825089081422585E-5</v>
      </c>
      <c r="BB77" s="3">
        <v>4.2279999999999998</v>
      </c>
      <c r="BC77" s="3">
        <f t="shared" si="66"/>
        <v>2.1253358606531944E-3</v>
      </c>
      <c r="BD77" s="3">
        <f t="shared" si="67"/>
        <v>2.1348588389593424E-3</v>
      </c>
      <c r="BE77" s="3">
        <f t="shared" si="68"/>
        <v>9.5229783061479868E-6</v>
      </c>
      <c r="BF77" s="3">
        <f t="shared" si="69"/>
        <v>3.493615705962857E-3</v>
      </c>
      <c r="BG77" s="3">
        <f t="shared" si="70"/>
        <v>3.5121600592009665E-3</v>
      </c>
      <c r="BH77" s="3">
        <f t="shared" si="71"/>
        <v>1.8544353238109448E-5</v>
      </c>
      <c r="BI77" s="9">
        <v>562</v>
      </c>
      <c r="BJ77" s="3">
        <f t="shared" si="72"/>
        <v>0.28250680077745871</v>
      </c>
      <c r="BK77" s="3">
        <f t="shared" si="73"/>
        <v>0.28377262712751899</v>
      </c>
      <c r="BL77" s="3">
        <f t="shared" si="74"/>
        <v>1.265826350060284E-3</v>
      </c>
      <c r="BM77" s="3">
        <f t="shared" si="75"/>
        <v>0.46438316621360587</v>
      </c>
      <c r="BN77" s="3">
        <f t="shared" si="76"/>
        <v>0.4668481441038182</v>
      </c>
      <c r="BO77" s="3">
        <f t="shared" si="77"/>
        <v>2.4649778902123276E-3</v>
      </c>
      <c r="BP77" s="9">
        <v>2376.136</v>
      </c>
      <c r="BQ77" s="3">
        <f t="shared" si="78"/>
        <v>1.1944387536870953</v>
      </c>
      <c r="BR77" s="3">
        <f t="shared" si="79"/>
        <v>1.1997906674951504</v>
      </c>
      <c r="BS77" s="3">
        <f t="shared" si="80"/>
        <v>5.3519138080551087E-3</v>
      </c>
      <c r="BT77" s="3">
        <f t="shared" si="81"/>
        <v>1.9634120267511257</v>
      </c>
      <c r="BU77" s="3">
        <f t="shared" si="82"/>
        <v>1.9738339532709432</v>
      </c>
      <c r="BV77" s="3">
        <f t="shared" si="83"/>
        <v>1.0421926519817548E-2</v>
      </c>
      <c r="BW77" s="3">
        <v>8.75</v>
      </c>
      <c r="BX77" s="3">
        <f t="shared" si="84"/>
        <v>4.3984599765173726E-3</v>
      </c>
      <c r="BY77" s="3">
        <f t="shared" si="85"/>
        <v>4.4181681269853936E-3</v>
      </c>
      <c r="BZ77" s="3">
        <f t="shared" si="86"/>
        <v>1.9708150468021081E-5</v>
      </c>
      <c r="CA77" s="3">
        <f t="shared" si="87"/>
        <v>7.2301649543933299E-3</v>
      </c>
      <c r="CB77" s="3">
        <f t="shared" si="88"/>
        <v>7.2685431688761732E-3</v>
      </c>
      <c r="CC77" s="3">
        <f t="shared" si="89"/>
        <v>3.8378214482843315E-5</v>
      </c>
      <c r="CD77" s="3">
        <v>0.04</v>
      </c>
      <c r="CE77" s="3">
        <f t="shared" si="90"/>
        <v>2.0107245606936562E-5</v>
      </c>
      <c r="CF77" s="3">
        <f t="shared" si="91"/>
        <v>2.0197340009076087E-5</v>
      </c>
      <c r="CG77" s="3">
        <f t="shared" si="92"/>
        <v>9.0094402139524976E-8</v>
      </c>
      <c r="CH77" s="3">
        <f t="shared" si="93"/>
        <v>3.3052182648655221E-5</v>
      </c>
      <c r="CI77" s="3">
        <f t="shared" si="94"/>
        <v>3.3227625914862507E-5</v>
      </c>
      <c r="CJ77" s="3">
        <f t="shared" si="95"/>
        <v>1.7544326620728599E-7</v>
      </c>
      <c r="CK77" s="3">
        <v>98.75</v>
      </c>
      <c r="CL77" s="3">
        <f t="shared" si="96"/>
        <v>4.9639762592124638E-2</v>
      </c>
      <c r="CM77" s="3">
        <f t="shared" si="97"/>
        <v>4.9862183147406591E-2</v>
      </c>
      <c r="CN77" s="3">
        <f t="shared" si="98"/>
        <v>2.2242055528195331E-4</v>
      </c>
      <c r="CO77" s="3">
        <f t="shared" si="99"/>
        <v>8.1597575913867584E-2</v>
      </c>
      <c r="CP77" s="3">
        <f t="shared" si="100"/>
        <v>8.2030701477316809E-2</v>
      </c>
      <c r="CQ77" s="3">
        <f t="shared" si="101"/>
        <v>4.3312556344922426E-4</v>
      </c>
    </row>
    <row r="78" spans="1:95" x14ac:dyDescent="0.25">
      <c r="A78" s="1" t="s">
        <v>423</v>
      </c>
      <c r="B78" s="1" t="s">
        <v>589</v>
      </c>
      <c r="C78" s="2">
        <v>43403</v>
      </c>
      <c r="D78" s="2">
        <v>43405</v>
      </c>
      <c r="E78" s="2" t="s">
        <v>476</v>
      </c>
      <c r="F78" s="1" t="s">
        <v>503</v>
      </c>
      <c r="G78" s="1" t="s">
        <v>508</v>
      </c>
      <c r="H78" s="1">
        <v>375</v>
      </c>
      <c r="I78" s="1">
        <v>445</v>
      </c>
      <c r="J78" s="1">
        <v>0</v>
      </c>
      <c r="K78" s="6">
        <v>70</v>
      </c>
      <c r="L78" s="1" t="s">
        <v>177</v>
      </c>
      <c r="M78" s="1" t="s">
        <v>178</v>
      </c>
      <c r="N78" s="1" t="str">
        <f t="shared" si="51"/>
        <v>CCOI 5.38 of '22</v>
      </c>
      <c r="O78" s="3">
        <v>5.375</v>
      </c>
      <c r="P78" s="2">
        <v>44621</v>
      </c>
      <c r="Q78" s="8">
        <v>3.3369863013698629</v>
      </c>
      <c r="R78" s="3">
        <v>3.6877</v>
      </c>
      <c r="S78" s="9">
        <v>0</v>
      </c>
      <c r="T78" s="9">
        <v>1</v>
      </c>
      <c r="U78" s="6">
        <v>2014255</v>
      </c>
      <c r="V78" s="6">
        <v>1225369</v>
      </c>
      <c r="W78" s="6">
        <v>2005270</v>
      </c>
      <c r="X78" s="6">
        <v>1218899</v>
      </c>
      <c r="Y78" s="6">
        <f t="shared" si="52"/>
        <v>0</v>
      </c>
      <c r="Z78" s="6">
        <f t="shared" si="53"/>
        <v>0</v>
      </c>
      <c r="AA78" s="6">
        <v>445</v>
      </c>
      <c r="AB78" s="6">
        <v>445</v>
      </c>
      <c r="AC78" s="6">
        <v>450.65499999999997</v>
      </c>
      <c r="AD78" s="12">
        <f t="shared" si="54"/>
        <v>2.2373284415329736E-2</v>
      </c>
      <c r="AE78" s="12">
        <f t="shared" si="55"/>
        <v>2.2473532242540905E-2</v>
      </c>
      <c r="AF78" s="12">
        <f t="shared" si="56"/>
        <v>1.0024782721116884E-4</v>
      </c>
      <c r="AG78" s="12">
        <f t="shared" si="57"/>
        <v>3.6777085106608702E-2</v>
      </c>
      <c r="AH78" s="12">
        <f t="shared" si="58"/>
        <v>3.6972300412093206E-2</v>
      </c>
      <c r="AI78" s="12">
        <f t="shared" si="59"/>
        <v>1.9521530548450433E-4</v>
      </c>
      <c r="AJ78" s="1" t="s">
        <v>5</v>
      </c>
      <c r="AK78" s="1" t="s">
        <v>460</v>
      </c>
      <c r="AL78" s="1" t="s">
        <v>429</v>
      </c>
      <c r="AM78" s="1" t="s">
        <v>435</v>
      </c>
      <c r="AN78" s="1" t="s">
        <v>453</v>
      </c>
      <c r="AO78" s="1" t="s">
        <v>482</v>
      </c>
      <c r="AP78" s="1" t="s">
        <v>24</v>
      </c>
      <c r="AQ78" s="1" t="s">
        <v>513</v>
      </c>
      <c r="AR78" s="1" t="s">
        <v>531</v>
      </c>
      <c r="AS78" s="1" t="s">
        <v>544</v>
      </c>
      <c r="AT78" s="1" t="s">
        <v>10</v>
      </c>
      <c r="AU78" s="3">
        <v>2.91</v>
      </c>
      <c r="AV78" s="3">
        <f t="shared" si="60"/>
        <v>6.510625764860954E-4</v>
      </c>
      <c r="AW78" s="3">
        <f t="shared" si="61"/>
        <v>6.5397978825794032E-4</v>
      </c>
      <c r="AX78" s="3">
        <f t="shared" si="62"/>
        <v>2.917211771844919E-6</v>
      </c>
      <c r="AY78" s="3">
        <f t="shared" si="63"/>
        <v>1.0702131766023133E-3</v>
      </c>
      <c r="AZ78" s="3">
        <f t="shared" si="64"/>
        <v>1.0758939419919125E-3</v>
      </c>
      <c r="BA78" s="3">
        <f t="shared" si="65"/>
        <v>5.6807653895992339E-6</v>
      </c>
      <c r="BB78" s="3">
        <v>2.8679999999999999</v>
      </c>
      <c r="BC78" s="3">
        <f t="shared" si="66"/>
        <v>6.4166579703165685E-4</v>
      </c>
      <c r="BD78" s="3">
        <f t="shared" si="67"/>
        <v>6.4454090471607309E-4</v>
      </c>
      <c r="BE78" s="3">
        <f t="shared" si="68"/>
        <v>2.8751076844162364E-6</v>
      </c>
      <c r="BF78" s="3">
        <f t="shared" si="69"/>
        <v>1.0547668008575376E-3</v>
      </c>
      <c r="BG78" s="3">
        <f t="shared" si="70"/>
        <v>1.0603655758188331E-3</v>
      </c>
      <c r="BH78" s="3">
        <f t="shared" si="71"/>
        <v>5.598774961295544E-6</v>
      </c>
      <c r="BI78" s="9">
        <v>233</v>
      </c>
      <c r="BJ78" s="3">
        <f t="shared" si="72"/>
        <v>5.2129752687718287E-2</v>
      </c>
      <c r="BK78" s="3">
        <f t="shared" si="73"/>
        <v>5.236333012512031E-2</v>
      </c>
      <c r="BL78" s="3">
        <f t="shared" si="74"/>
        <v>2.3357743740202302E-4</v>
      </c>
      <c r="BM78" s="3">
        <f t="shared" si="75"/>
        <v>8.569060829839828E-2</v>
      </c>
      <c r="BN78" s="3">
        <f t="shared" si="76"/>
        <v>8.6145459960177181E-2</v>
      </c>
      <c r="BO78" s="3">
        <f t="shared" si="77"/>
        <v>4.5485166177890168E-4</v>
      </c>
      <c r="BP78" s="9">
        <v>668.24400000000003</v>
      </c>
      <c r="BQ78" s="3">
        <f t="shared" si="78"/>
        <v>0.14950813070837607</v>
      </c>
      <c r="BR78" s="3">
        <f t="shared" si="79"/>
        <v>0.15017803079884504</v>
      </c>
      <c r="BS78" s="3">
        <f t="shared" si="80"/>
        <v>6.699000904689667E-4</v>
      </c>
      <c r="BT78" s="3">
        <f t="shared" si="81"/>
        <v>0.24576066459980628</v>
      </c>
      <c r="BU78" s="3">
        <f t="shared" si="82"/>
        <v>0.24706517916578816</v>
      </c>
      <c r="BV78" s="3">
        <f t="shared" si="83"/>
        <v>1.3045145659818791E-3</v>
      </c>
      <c r="BW78" s="3">
        <v>5.24</v>
      </c>
      <c r="BX78" s="3">
        <f t="shared" si="84"/>
        <v>1.1723601033632783E-3</v>
      </c>
      <c r="BY78" s="3">
        <f t="shared" si="85"/>
        <v>1.1776130895091435E-3</v>
      </c>
      <c r="BZ78" s="3">
        <f t="shared" si="86"/>
        <v>5.2529861458651319E-6</v>
      </c>
      <c r="CA78" s="3">
        <f t="shared" si="87"/>
        <v>1.9271192595862962E-3</v>
      </c>
      <c r="CB78" s="3">
        <f t="shared" si="88"/>
        <v>1.9373485415936842E-3</v>
      </c>
      <c r="CC78" s="3">
        <f t="shared" si="89"/>
        <v>1.0229282007387982E-5</v>
      </c>
      <c r="CD78" s="3">
        <v>0.06</v>
      </c>
      <c r="CE78" s="3">
        <f t="shared" si="90"/>
        <v>1.3423970649197842E-5</v>
      </c>
      <c r="CF78" s="3">
        <f t="shared" si="91"/>
        <v>1.3484119345524542E-5</v>
      </c>
      <c r="CG78" s="3">
        <f t="shared" si="92"/>
        <v>6.0148696326699867E-8</v>
      </c>
      <c r="CH78" s="3">
        <f t="shared" si="93"/>
        <v>2.2066251063965219E-5</v>
      </c>
      <c r="CI78" s="3">
        <f t="shared" si="94"/>
        <v>2.2183380247255924E-5</v>
      </c>
      <c r="CJ78" s="3">
        <f t="shared" si="95"/>
        <v>1.1712918329070488E-7</v>
      </c>
      <c r="CK78" s="3">
        <v>100.38</v>
      </c>
      <c r="CL78" s="3">
        <f t="shared" si="96"/>
        <v>2.2458302896107989E-2</v>
      </c>
      <c r="CM78" s="3">
        <f t="shared" si="97"/>
        <v>2.2558931665062558E-2</v>
      </c>
      <c r="CN78" s="3">
        <f t="shared" si="98"/>
        <v>1.006287689545686E-4</v>
      </c>
      <c r="CO78" s="3">
        <f t="shared" si="99"/>
        <v>3.6916838030013811E-2</v>
      </c>
      <c r="CP78" s="3">
        <f t="shared" si="100"/>
        <v>3.7112795153659159E-2</v>
      </c>
      <c r="CQ78" s="3">
        <f t="shared" si="101"/>
        <v>1.9595712364534751E-4</v>
      </c>
    </row>
    <row r="79" spans="1:95" x14ac:dyDescent="0.25">
      <c r="A79" s="1" t="s">
        <v>423</v>
      </c>
      <c r="B79" s="1" t="s">
        <v>589</v>
      </c>
      <c r="C79" s="2">
        <v>43403</v>
      </c>
      <c r="D79" s="2">
        <v>43405</v>
      </c>
      <c r="E79" s="2" t="s">
        <v>476</v>
      </c>
      <c r="F79" s="1" t="s">
        <v>503</v>
      </c>
      <c r="G79" s="1" t="s">
        <v>498</v>
      </c>
      <c r="H79" s="1" t="s">
        <v>435</v>
      </c>
      <c r="I79" s="1" t="s">
        <v>439</v>
      </c>
      <c r="J79" s="1">
        <v>1</v>
      </c>
      <c r="K79" s="6">
        <v>0</v>
      </c>
      <c r="L79" s="1" t="s">
        <v>179</v>
      </c>
      <c r="M79" s="1" t="s">
        <v>180</v>
      </c>
      <c r="N79" s="1" t="str">
        <f t="shared" si="51"/>
        <v>CENT 6.13 of '23</v>
      </c>
      <c r="O79" s="3">
        <v>6.125</v>
      </c>
      <c r="P79" s="2">
        <v>45245</v>
      </c>
      <c r="Q79" s="8">
        <v>5.0465753424657533</v>
      </c>
      <c r="R79" s="3">
        <v>2.9699</v>
      </c>
      <c r="S79" s="9">
        <v>0</v>
      </c>
      <c r="T79" s="9">
        <v>1</v>
      </c>
      <c r="U79" s="6">
        <v>2014255</v>
      </c>
      <c r="V79" s="6">
        <v>1225369</v>
      </c>
      <c r="W79" s="6">
        <v>2005270</v>
      </c>
      <c r="X79" s="6">
        <v>1218899</v>
      </c>
      <c r="Y79" s="6">
        <f t="shared" si="52"/>
        <v>0</v>
      </c>
      <c r="Z79" s="6">
        <f t="shared" si="53"/>
        <v>0</v>
      </c>
      <c r="AA79" s="6">
        <v>400</v>
      </c>
      <c r="AB79" s="6">
        <v>400</v>
      </c>
      <c r="AC79" s="6">
        <v>420.79700000000003</v>
      </c>
      <c r="AD79" s="12">
        <f t="shared" si="54"/>
        <v>2.0890949755616842E-2</v>
      </c>
      <c r="AE79" s="12">
        <f t="shared" si="55"/>
        <v>2.098455569574172E-2</v>
      </c>
      <c r="AF79" s="12">
        <f t="shared" si="56"/>
        <v>9.3605940124877329E-5</v>
      </c>
      <c r="AG79" s="12">
        <f t="shared" si="57"/>
        <v>3.4340431331296946E-2</v>
      </c>
      <c r="AH79" s="12">
        <f t="shared" si="58"/>
        <v>3.4522712710405044E-2</v>
      </c>
      <c r="AI79" s="12">
        <f t="shared" si="59"/>
        <v>1.822813791080985E-4</v>
      </c>
      <c r="AJ79" s="1" t="s">
        <v>5</v>
      </c>
      <c r="AK79" s="1" t="s">
        <v>460</v>
      </c>
      <c r="AL79" s="1" t="s">
        <v>430</v>
      </c>
      <c r="AM79" s="1" t="s">
        <v>439</v>
      </c>
      <c r="AN79" s="1" t="s">
        <v>453</v>
      </c>
      <c r="AO79" s="1" t="s">
        <v>482</v>
      </c>
      <c r="AP79" s="1" t="s">
        <v>24</v>
      </c>
      <c r="AQ79" s="1" t="s">
        <v>513</v>
      </c>
      <c r="AR79" s="1" t="s">
        <v>540</v>
      </c>
      <c r="AS79" s="1" t="s">
        <v>541</v>
      </c>
      <c r="AT79" s="1" t="s">
        <v>14</v>
      </c>
      <c r="AU79" s="3">
        <v>3.08</v>
      </c>
      <c r="AV79" s="3">
        <f t="shared" si="60"/>
        <v>6.434412524729988E-4</v>
      </c>
      <c r="AW79" s="3">
        <f t="shared" si="61"/>
        <v>6.4632431542884503E-4</v>
      </c>
      <c r="AX79" s="3">
        <f t="shared" si="62"/>
        <v>2.8830629558462308E-6</v>
      </c>
      <c r="AY79" s="3">
        <f t="shared" si="63"/>
        <v>1.0576852850039458E-3</v>
      </c>
      <c r="AZ79" s="3">
        <f t="shared" si="64"/>
        <v>1.0632995514804754E-3</v>
      </c>
      <c r="BA79" s="3">
        <f t="shared" si="65"/>
        <v>5.6142664765295672E-6</v>
      </c>
      <c r="BB79" s="3">
        <v>2.7080000000000002</v>
      </c>
      <c r="BC79" s="3">
        <f t="shared" si="66"/>
        <v>5.657269193821041E-4</v>
      </c>
      <c r="BD79" s="3">
        <f t="shared" si="67"/>
        <v>5.6826176824068583E-4</v>
      </c>
      <c r="BE79" s="3">
        <f t="shared" si="68"/>
        <v>2.5348488585817328E-6</v>
      </c>
      <c r="BF79" s="3">
        <f t="shared" si="69"/>
        <v>9.2993888045152131E-4</v>
      </c>
      <c r="BG79" s="3">
        <f t="shared" si="70"/>
        <v>9.348750601977687E-4</v>
      </c>
      <c r="BH79" s="3">
        <f t="shared" si="71"/>
        <v>4.9361797462473813E-6</v>
      </c>
      <c r="BI79" s="9">
        <v>216</v>
      </c>
      <c r="BJ79" s="3">
        <f t="shared" si="72"/>
        <v>4.5124451472132378E-2</v>
      </c>
      <c r="BK79" s="3">
        <f t="shared" si="73"/>
        <v>4.5326640302802118E-2</v>
      </c>
      <c r="BL79" s="3">
        <f t="shared" si="74"/>
        <v>2.021888306697403E-4</v>
      </c>
      <c r="BM79" s="3">
        <f t="shared" si="75"/>
        <v>7.4175331675601391E-2</v>
      </c>
      <c r="BN79" s="3">
        <f t="shared" si="76"/>
        <v>7.4569059454474895E-2</v>
      </c>
      <c r="BO79" s="3">
        <f t="shared" si="77"/>
        <v>3.9372777887350385E-4</v>
      </c>
      <c r="BP79" s="9">
        <v>584.928</v>
      </c>
      <c r="BQ79" s="3">
        <f t="shared" si="78"/>
        <v>0.12219701458653448</v>
      </c>
      <c r="BR79" s="3">
        <f t="shared" si="79"/>
        <v>0.12274454193998813</v>
      </c>
      <c r="BS79" s="3">
        <f t="shared" si="80"/>
        <v>5.4752735345364734E-4</v>
      </c>
      <c r="BT79" s="3">
        <f t="shared" si="81"/>
        <v>0.20086679817752859</v>
      </c>
      <c r="BU79" s="3">
        <f t="shared" si="82"/>
        <v>0.20193301300271801</v>
      </c>
      <c r="BV79" s="3">
        <f t="shared" si="83"/>
        <v>1.0662148251894266E-3</v>
      </c>
      <c r="BW79" s="3">
        <v>5.27</v>
      </c>
      <c r="BX79" s="3">
        <f t="shared" si="84"/>
        <v>1.1009530521210076E-3</v>
      </c>
      <c r="BY79" s="3">
        <f t="shared" si="85"/>
        <v>1.1058860851655885E-3</v>
      </c>
      <c r="BZ79" s="3">
        <f t="shared" si="86"/>
        <v>4.9330330445808944E-6</v>
      </c>
      <c r="CA79" s="3">
        <f t="shared" si="87"/>
        <v>1.8097407311593488E-3</v>
      </c>
      <c r="CB79" s="3">
        <f t="shared" si="88"/>
        <v>1.8193469598383459E-3</v>
      </c>
      <c r="CC79" s="3">
        <f t="shared" si="89"/>
        <v>9.6062286789970735E-6</v>
      </c>
      <c r="CD79" s="3">
        <v>-0.71</v>
      </c>
      <c r="CE79" s="3">
        <f t="shared" si="90"/>
        <v>-1.4832574326487959E-4</v>
      </c>
      <c r="CF79" s="3">
        <f t="shared" si="91"/>
        <v>-1.489903454397662E-4</v>
      </c>
      <c r="CG79" s="3">
        <f t="shared" si="92"/>
        <v>-6.6460217488660718E-7</v>
      </c>
      <c r="CH79" s="3">
        <f t="shared" si="93"/>
        <v>-2.4381706245220829E-4</v>
      </c>
      <c r="CI79" s="3">
        <f t="shared" si="94"/>
        <v>-2.4511126024387582E-4</v>
      </c>
      <c r="CJ79" s="3">
        <f t="shared" si="95"/>
        <v>-1.2941977916675301E-6</v>
      </c>
      <c r="CK79" s="3">
        <v>102.38</v>
      </c>
      <c r="CL79" s="3">
        <f t="shared" si="96"/>
        <v>2.1388154359800522E-2</v>
      </c>
      <c r="CM79" s="3">
        <f t="shared" si="97"/>
        <v>2.1483988121300372E-2</v>
      </c>
      <c r="CN79" s="3">
        <f t="shared" si="98"/>
        <v>9.5833761499849318E-5</v>
      </c>
      <c r="CO79" s="3">
        <f t="shared" si="99"/>
        <v>3.5157733596981808E-2</v>
      </c>
      <c r="CP79" s="3">
        <f t="shared" si="100"/>
        <v>3.5344353272912687E-2</v>
      </c>
      <c r="CQ79" s="3">
        <f t="shared" si="101"/>
        <v>1.8661967593087969E-4</v>
      </c>
    </row>
    <row r="80" spans="1:95" x14ac:dyDescent="0.25">
      <c r="A80" s="1" t="s">
        <v>423</v>
      </c>
      <c r="B80" s="1" t="s">
        <v>589</v>
      </c>
      <c r="C80" s="2">
        <v>43403</v>
      </c>
      <c r="D80" s="2">
        <v>43405</v>
      </c>
      <c r="E80" s="2" t="s">
        <v>476</v>
      </c>
      <c r="F80" s="1" t="s">
        <v>503</v>
      </c>
      <c r="G80" s="1" t="s">
        <v>498</v>
      </c>
      <c r="H80" s="1" t="s">
        <v>435</v>
      </c>
      <c r="I80" s="1" t="s">
        <v>439</v>
      </c>
      <c r="J80" s="1">
        <v>1</v>
      </c>
      <c r="K80" s="6">
        <v>0</v>
      </c>
      <c r="L80" s="1" t="s">
        <v>181</v>
      </c>
      <c r="M80" s="1" t="s">
        <v>180</v>
      </c>
      <c r="N80" s="1" t="str">
        <f t="shared" si="51"/>
        <v>CENT 5.13 of '28</v>
      </c>
      <c r="O80" s="3">
        <v>5.125</v>
      </c>
      <c r="P80" s="2">
        <v>46784</v>
      </c>
      <c r="Q80" s="8">
        <v>9.2630136986301377</v>
      </c>
      <c r="R80" s="3">
        <v>0.874</v>
      </c>
      <c r="S80" s="9">
        <v>0</v>
      </c>
      <c r="T80" s="9">
        <v>1</v>
      </c>
      <c r="U80" s="6">
        <v>2014255</v>
      </c>
      <c r="V80" s="6">
        <v>1225369</v>
      </c>
      <c r="W80" s="6">
        <v>2005270</v>
      </c>
      <c r="X80" s="6">
        <v>1218899</v>
      </c>
      <c r="Y80" s="6">
        <f t="shared" si="52"/>
        <v>0</v>
      </c>
      <c r="Z80" s="6">
        <f t="shared" si="53"/>
        <v>0</v>
      </c>
      <c r="AA80" s="6">
        <v>300</v>
      </c>
      <c r="AB80" s="6">
        <v>300</v>
      </c>
      <c r="AC80" s="6">
        <v>279.84399999999999</v>
      </c>
      <c r="AD80" s="12">
        <f t="shared" si="54"/>
        <v>1.3893176385313677E-2</v>
      </c>
      <c r="AE80" s="12">
        <f t="shared" si="55"/>
        <v>1.3955427448672748E-2</v>
      </c>
      <c r="AF80" s="12">
        <f t="shared" si="56"/>
        <v>6.2251063359070741E-5</v>
      </c>
      <c r="AG80" s="12">
        <f t="shared" si="57"/>
        <v>2.2837528940262076E-2</v>
      </c>
      <c r="AH80" s="12">
        <f t="shared" si="58"/>
        <v>2.2958752119740848E-2</v>
      </c>
      <c r="AI80" s="12">
        <f t="shared" si="59"/>
        <v>1.2122317947877229E-4</v>
      </c>
      <c r="AJ80" s="1" t="s">
        <v>5</v>
      </c>
      <c r="AK80" s="1" t="s">
        <v>460</v>
      </c>
      <c r="AL80" s="1" t="s">
        <v>430</v>
      </c>
      <c r="AM80" s="1" t="s">
        <v>439</v>
      </c>
      <c r="AN80" s="1" t="s">
        <v>453</v>
      </c>
      <c r="AO80" s="1" t="s">
        <v>482</v>
      </c>
      <c r="AP80" s="1" t="s">
        <v>24</v>
      </c>
      <c r="AQ80" s="1" t="s">
        <v>513</v>
      </c>
      <c r="AR80" s="1" t="s">
        <v>540</v>
      </c>
      <c r="AS80" s="1" t="s">
        <v>541</v>
      </c>
      <c r="AT80" s="1" t="s">
        <v>14</v>
      </c>
      <c r="AU80" s="3">
        <v>6.89</v>
      </c>
      <c r="AV80" s="3">
        <f t="shared" si="60"/>
        <v>9.5723985294811223E-4</v>
      </c>
      <c r="AW80" s="3">
        <f t="shared" si="61"/>
        <v>9.6152895121355217E-4</v>
      </c>
      <c r="AX80" s="3">
        <f t="shared" si="62"/>
        <v>4.2890982654399329E-6</v>
      </c>
      <c r="AY80" s="3">
        <f t="shared" si="63"/>
        <v>1.5735057439840569E-3</v>
      </c>
      <c r="AZ80" s="3">
        <f t="shared" si="64"/>
        <v>1.5818580210501443E-3</v>
      </c>
      <c r="BA80" s="3">
        <f t="shared" si="65"/>
        <v>8.3522770660874029E-6</v>
      </c>
      <c r="BB80" s="3">
        <v>6.5149999999999997</v>
      </c>
      <c r="BC80" s="3">
        <f t="shared" si="66"/>
        <v>9.0514044150318592E-4</v>
      </c>
      <c r="BD80" s="3">
        <f t="shared" si="67"/>
        <v>9.0919609828102939E-4</v>
      </c>
      <c r="BE80" s="3">
        <f t="shared" si="68"/>
        <v>4.0556567778434697E-6</v>
      </c>
      <c r="BF80" s="3">
        <f t="shared" si="69"/>
        <v>1.4878650104580742E-3</v>
      </c>
      <c r="BG80" s="3">
        <f t="shared" si="70"/>
        <v>1.4957627006011163E-3</v>
      </c>
      <c r="BH80" s="3">
        <f t="shared" si="71"/>
        <v>7.8976901430420892E-6</v>
      </c>
      <c r="BI80" s="9">
        <v>319</v>
      </c>
      <c r="BJ80" s="3">
        <f t="shared" si="72"/>
        <v>4.4319232669150631E-2</v>
      </c>
      <c r="BK80" s="3">
        <f t="shared" si="73"/>
        <v>4.4517813561266065E-2</v>
      </c>
      <c r="BL80" s="3">
        <f t="shared" si="74"/>
        <v>1.9858089211543389E-4</v>
      </c>
      <c r="BM80" s="3">
        <f t="shared" si="75"/>
        <v>7.2851717319436016E-2</v>
      </c>
      <c r="BN80" s="3">
        <f t="shared" si="76"/>
        <v>7.3238419261973303E-2</v>
      </c>
      <c r="BO80" s="3">
        <f t="shared" si="77"/>
        <v>3.8670194253728751E-4</v>
      </c>
      <c r="BP80" s="9">
        <v>2078.2849999999999</v>
      </c>
      <c r="BQ80" s="3">
        <f t="shared" si="78"/>
        <v>0.28873980083951634</v>
      </c>
      <c r="BR80" s="3">
        <f t="shared" si="79"/>
        <v>0.29003355535164838</v>
      </c>
      <c r="BS80" s="3">
        <f t="shared" si="80"/>
        <v>1.2937545121320393E-3</v>
      </c>
      <c r="BT80" s="3">
        <f t="shared" si="81"/>
        <v>0.47462893833612563</v>
      </c>
      <c r="BU80" s="3">
        <f t="shared" si="82"/>
        <v>0.47714830149175608</v>
      </c>
      <c r="BV80" s="3">
        <f t="shared" si="83"/>
        <v>2.5193631556304497E-3</v>
      </c>
      <c r="BW80" s="3">
        <v>6.28</v>
      </c>
      <c r="BX80" s="3">
        <f t="shared" si="84"/>
        <v>8.7249147699769891E-4</v>
      </c>
      <c r="BY80" s="3">
        <f t="shared" si="85"/>
        <v>8.7640084377664854E-4</v>
      </c>
      <c r="BZ80" s="3">
        <f t="shared" si="86"/>
        <v>3.9093667789496253E-6</v>
      </c>
      <c r="CA80" s="3">
        <f t="shared" si="87"/>
        <v>1.4341968174484583E-3</v>
      </c>
      <c r="CB80" s="3">
        <f t="shared" si="88"/>
        <v>1.4418096331197253E-3</v>
      </c>
      <c r="CC80" s="3">
        <f t="shared" si="89"/>
        <v>7.6128156712670144E-6</v>
      </c>
      <c r="CD80" s="3">
        <v>0.43</v>
      </c>
      <c r="CE80" s="3">
        <f t="shared" si="90"/>
        <v>5.9740658456848806E-5</v>
      </c>
      <c r="CF80" s="3">
        <f t="shared" si="91"/>
        <v>6.0008338029292808E-5</v>
      </c>
      <c r="CG80" s="3">
        <f t="shared" si="92"/>
        <v>2.6767957244400197E-7</v>
      </c>
      <c r="CH80" s="3">
        <f t="shared" si="93"/>
        <v>9.8201374443126913E-5</v>
      </c>
      <c r="CI80" s="3">
        <f t="shared" si="94"/>
        <v>9.8722634114885649E-5</v>
      </c>
      <c r="CJ80" s="3">
        <f t="shared" si="95"/>
        <v>5.2125967175873603E-7</v>
      </c>
      <c r="CK80" s="3">
        <v>92</v>
      </c>
      <c r="CL80" s="3">
        <f t="shared" si="96"/>
        <v>1.2781722274488582E-2</v>
      </c>
      <c r="CM80" s="3">
        <f t="shared" si="97"/>
        <v>1.2838993252778926E-2</v>
      </c>
      <c r="CN80" s="3">
        <f t="shared" si="98"/>
        <v>5.7270978290344457E-5</v>
      </c>
      <c r="CO80" s="3">
        <f t="shared" si="99"/>
        <v>2.1010526625041107E-2</v>
      </c>
      <c r="CP80" s="3">
        <f t="shared" si="100"/>
        <v>2.1122051950161581E-2</v>
      </c>
      <c r="CQ80" s="3">
        <f t="shared" si="101"/>
        <v>1.1152532512047342E-4</v>
      </c>
    </row>
    <row r="81" spans="1:95" x14ac:dyDescent="0.25">
      <c r="A81" s="1" t="s">
        <v>423</v>
      </c>
      <c r="B81" s="1" t="s">
        <v>589</v>
      </c>
      <c r="C81" s="2">
        <v>43403</v>
      </c>
      <c r="D81" s="2">
        <v>43405</v>
      </c>
      <c r="E81" s="2" t="s">
        <v>476</v>
      </c>
      <c r="F81" s="1" t="s">
        <v>503</v>
      </c>
      <c r="G81" s="1" t="s">
        <v>498</v>
      </c>
      <c r="H81" s="1" t="s">
        <v>430</v>
      </c>
      <c r="I81" s="1" t="s">
        <v>436</v>
      </c>
      <c r="J81" s="1">
        <v>1</v>
      </c>
      <c r="K81" s="6">
        <v>0</v>
      </c>
      <c r="L81" s="1" t="s">
        <v>182</v>
      </c>
      <c r="M81" s="1" t="s">
        <v>183</v>
      </c>
      <c r="N81" s="1" t="str">
        <f t="shared" si="51"/>
        <v>CMC 4.88 of '23</v>
      </c>
      <c r="O81" s="3">
        <v>4.875</v>
      </c>
      <c r="P81" s="2">
        <v>45061</v>
      </c>
      <c r="Q81" s="8">
        <v>4.5424657534246577</v>
      </c>
      <c r="R81" s="3">
        <v>5.4438000000000004</v>
      </c>
      <c r="S81" s="9">
        <v>0</v>
      </c>
      <c r="T81" s="9">
        <v>1</v>
      </c>
      <c r="U81" s="6">
        <v>2014255</v>
      </c>
      <c r="V81" s="6">
        <v>1225369</v>
      </c>
      <c r="W81" s="6">
        <v>2005270</v>
      </c>
      <c r="X81" s="6">
        <v>1218899</v>
      </c>
      <c r="Y81" s="6">
        <f t="shared" si="52"/>
        <v>0</v>
      </c>
      <c r="Z81" s="6">
        <f t="shared" si="53"/>
        <v>0</v>
      </c>
      <c r="AA81" s="6">
        <v>330</v>
      </c>
      <c r="AB81" s="6">
        <v>330</v>
      </c>
      <c r="AC81" s="6">
        <v>328.85500000000002</v>
      </c>
      <c r="AD81" s="12">
        <f t="shared" si="54"/>
        <v>1.6326383700176989E-2</v>
      </c>
      <c r="AE81" s="12">
        <f t="shared" si="55"/>
        <v>1.6399537219426812E-2</v>
      </c>
      <c r="AF81" s="12">
        <f t="shared" si="56"/>
        <v>7.3153519249823107E-5</v>
      </c>
      <c r="AG81" s="12">
        <f t="shared" si="57"/>
        <v>2.6837222093916199E-2</v>
      </c>
      <c r="AH81" s="12">
        <f t="shared" si="58"/>
        <v>2.6979675920646422E-2</v>
      </c>
      <c r="AI81" s="12">
        <f t="shared" si="59"/>
        <v>1.4245382673022319E-4</v>
      </c>
      <c r="AJ81" s="1" t="s">
        <v>5</v>
      </c>
      <c r="AK81" s="1" t="s">
        <v>460</v>
      </c>
      <c r="AL81" s="1" t="s">
        <v>430</v>
      </c>
      <c r="AM81" s="1" t="s">
        <v>436</v>
      </c>
      <c r="AN81" s="1" t="s">
        <v>453</v>
      </c>
      <c r="AO81" s="1" t="s">
        <v>482</v>
      </c>
      <c r="AP81" s="1" t="s">
        <v>24</v>
      </c>
      <c r="AQ81" s="1" t="s">
        <v>513</v>
      </c>
      <c r="AR81" s="1" t="s">
        <v>514</v>
      </c>
      <c r="AS81" s="1" t="s">
        <v>543</v>
      </c>
      <c r="AT81" s="1" t="s">
        <v>14</v>
      </c>
      <c r="AU81" s="3">
        <v>3.88</v>
      </c>
      <c r="AV81" s="3">
        <f t="shared" si="60"/>
        <v>6.3346368756686717E-4</v>
      </c>
      <c r="AW81" s="3">
        <f t="shared" si="61"/>
        <v>6.3630204411376022E-4</v>
      </c>
      <c r="AX81" s="3">
        <f t="shared" si="62"/>
        <v>2.8383565468930458E-6</v>
      </c>
      <c r="AY81" s="3">
        <f t="shared" si="63"/>
        <v>1.0412842172439485E-3</v>
      </c>
      <c r="AZ81" s="3">
        <f t="shared" si="64"/>
        <v>1.0468114257210811E-3</v>
      </c>
      <c r="BA81" s="3">
        <f t="shared" si="65"/>
        <v>5.527208477132655E-6</v>
      </c>
      <c r="BB81" s="3">
        <v>3.8370000000000002</v>
      </c>
      <c r="BC81" s="3">
        <f t="shared" si="66"/>
        <v>6.2644334257579116E-4</v>
      </c>
      <c r="BD81" s="3">
        <f t="shared" si="67"/>
        <v>6.2925024310940677E-4</v>
      </c>
      <c r="BE81" s="3">
        <f t="shared" si="68"/>
        <v>2.8069005336156137E-6</v>
      </c>
      <c r="BF81" s="3">
        <f t="shared" si="69"/>
        <v>1.0297442117435647E-3</v>
      </c>
      <c r="BG81" s="3">
        <f t="shared" si="70"/>
        <v>1.0352101650752032E-3</v>
      </c>
      <c r="BH81" s="3">
        <f t="shared" si="71"/>
        <v>5.4659533316385282E-6</v>
      </c>
      <c r="BI81" s="9">
        <v>258</v>
      </c>
      <c r="BJ81" s="3">
        <f t="shared" si="72"/>
        <v>4.2122069946456633E-2</v>
      </c>
      <c r="BK81" s="3">
        <f t="shared" si="73"/>
        <v>4.2310806026121174E-2</v>
      </c>
      <c r="BL81" s="3">
        <f t="shared" si="74"/>
        <v>1.887360796645407E-4</v>
      </c>
      <c r="BM81" s="3">
        <f t="shared" si="75"/>
        <v>6.9240033002303789E-2</v>
      </c>
      <c r="BN81" s="3">
        <f t="shared" si="76"/>
        <v>6.9607563875267772E-2</v>
      </c>
      <c r="BO81" s="3">
        <f t="shared" si="77"/>
        <v>3.6753087296398368E-4</v>
      </c>
      <c r="BP81" s="9">
        <v>989.94600000000003</v>
      </c>
      <c r="BQ81" s="3">
        <f t="shared" si="78"/>
        <v>0.16162238238455409</v>
      </c>
      <c r="BR81" s="3">
        <f t="shared" si="79"/>
        <v>0.16234656272222694</v>
      </c>
      <c r="BS81" s="3">
        <f t="shared" si="80"/>
        <v>7.2418033767285284E-4</v>
      </c>
      <c r="BT81" s="3">
        <f t="shared" si="81"/>
        <v>0.26567400662983964</v>
      </c>
      <c r="BU81" s="3">
        <f t="shared" si="82"/>
        <v>0.26708422258940245</v>
      </c>
      <c r="BV81" s="3">
        <f t="shared" si="83"/>
        <v>1.4102159595628105E-3</v>
      </c>
      <c r="BW81" s="3">
        <v>5.53</v>
      </c>
      <c r="BX81" s="3">
        <f t="shared" si="84"/>
        <v>9.0284901861978752E-4</v>
      </c>
      <c r="BY81" s="3">
        <f t="shared" si="85"/>
        <v>9.0689440823430269E-4</v>
      </c>
      <c r="BZ81" s="3">
        <f t="shared" si="86"/>
        <v>4.0453896145151765E-6</v>
      </c>
      <c r="CA81" s="3">
        <f t="shared" si="87"/>
        <v>1.4840983817935658E-3</v>
      </c>
      <c r="CB81" s="3">
        <f t="shared" si="88"/>
        <v>1.4919760784117473E-3</v>
      </c>
      <c r="CC81" s="3">
        <f t="shared" si="89"/>
        <v>7.8776966181814262E-6</v>
      </c>
      <c r="CD81" s="3">
        <v>0.15</v>
      </c>
      <c r="CE81" s="3">
        <f t="shared" si="90"/>
        <v>2.4489575550265483E-5</v>
      </c>
      <c r="CF81" s="3">
        <f t="shared" si="91"/>
        <v>2.4599305829140217E-5</v>
      </c>
      <c r="CG81" s="3">
        <f t="shared" si="92"/>
        <v>1.0973027887473423E-7</v>
      </c>
      <c r="CH81" s="3">
        <f t="shared" si="93"/>
        <v>4.0255833140874297E-5</v>
      </c>
      <c r="CI81" s="3">
        <f t="shared" si="94"/>
        <v>4.0469513880969632E-5</v>
      </c>
      <c r="CJ81" s="3">
        <f t="shared" si="95"/>
        <v>2.1368074009533544E-7</v>
      </c>
      <c r="CK81" s="3">
        <v>97.4</v>
      </c>
      <c r="CL81" s="3">
        <f t="shared" si="96"/>
        <v>1.5901897723972387E-2</v>
      </c>
      <c r="CM81" s="3">
        <f t="shared" si="97"/>
        <v>1.5973149251721715E-2</v>
      </c>
      <c r="CN81" s="3">
        <f t="shared" si="98"/>
        <v>7.125152774932822E-5</v>
      </c>
      <c r="CO81" s="3">
        <f t="shared" si="99"/>
        <v>2.613945431947438E-2</v>
      </c>
      <c r="CP81" s="3">
        <f t="shared" si="100"/>
        <v>2.6278204346709619E-2</v>
      </c>
      <c r="CQ81" s="3">
        <f t="shared" si="101"/>
        <v>1.3875002723523835E-4</v>
      </c>
    </row>
    <row r="82" spans="1:95" x14ac:dyDescent="0.25">
      <c r="A82" s="1" t="s">
        <v>423</v>
      </c>
      <c r="B82" s="1" t="s">
        <v>589</v>
      </c>
      <c r="C82" s="2">
        <v>43403</v>
      </c>
      <c r="D82" s="2">
        <v>43405</v>
      </c>
      <c r="E82" s="2" t="s">
        <v>476</v>
      </c>
      <c r="F82" s="1" t="s">
        <v>503</v>
      </c>
      <c r="G82" s="1" t="s">
        <v>498</v>
      </c>
      <c r="H82" s="1" t="s">
        <v>430</v>
      </c>
      <c r="I82" s="1" t="s">
        <v>436</v>
      </c>
      <c r="J82" s="1">
        <v>1</v>
      </c>
      <c r="K82" s="6">
        <v>0</v>
      </c>
      <c r="L82" s="1" t="s">
        <v>184</v>
      </c>
      <c r="M82" s="1" t="s">
        <v>183</v>
      </c>
      <c r="N82" s="1" t="str">
        <f t="shared" si="51"/>
        <v>CMC 5.38 of '27</v>
      </c>
      <c r="O82" s="3">
        <v>5.375</v>
      </c>
      <c r="P82" s="2">
        <v>46583</v>
      </c>
      <c r="Q82" s="8">
        <v>8.712328767123287</v>
      </c>
      <c r="R82" s="3">
        <v>1.3013999999999999</v>
      </c>
      <c r="S82" s="9">
        <v>0</v>
      </c>
      <c r="T82" s="9">
        <v>1</v>
      </c>
      <c r="U82" s="6">
        <v>2014255</v>
      </c>
      <c r="V82" s="6">
        <v>1225369</v>
      </c>
      <c r="W82" s="6">
        <v>2005270</v>
      </c>
      <c r="X82" s="6">
        <v>1218899</v>
      </c>
      <c r="Y82" s="6">
        <f t="shared" si="52"/>
        <v>0</v>
      </c>
      <c r="Z82" s="6">
        <f t="shared" si="53"/>
        <v>0</v>
      </c>
      <c r="AA82" s="6">
        <v>300</v>
      </c>
      <c r="AB82" s="6">
        <v>300</v>
      </c>
      <c r="AC82" s="6">
        <v>281.49799999999999</v>
      </c>
      <c r="AD82" s="12">
        <f t="shared" si="54"/>
        <v>1.3975291112594979E-2</v>
      </c>
      <c r="AE82" s="12">
        <f t="shared" si="55"/>
        <v>1.4037910106868402E-2</v>
      </c>
      <c r="AF82" s="12">
        <f t="shared" si="56"/>
        <v>6.2618994273422671E-5</v>
      </c>
      <c r="AG82" s="12">
        <f t="shared" si="57"/>
        <v>2.2972508689219327E-2</v>
      </c>
      <c r="AH82" s="12">
        <f t="shared" si="58"/>
        <v>2.3094448350519606E-2</v>
      </c>
      <c r="AI82" s="12">
        <f t="shared" si="59"/>
        <v>1.2193966130027989E-4</v>
      </c>
      <c r="AJ82" s="1" t="s">
        <v>5</v>
      </c>
      <c r="AK82" s="1" t="s">
        <v>460</v>
      </c>
      <c r="AL82" s="1" t="s">
        <v>430</v>
      </c>
      <c r="AM82" s="1" t="s">
        <v>436</v>
      </c>
      <c r="AN82" s="1" t="s">
        <v>453</v>
      </c>
      <c r="AO82" s="1" t="s">
        <v>482</v>
      </c>
      <c r="AP82" s="1" t="s">
        <v>24</v>
      </c>
      <c r="AQ82" s="1" t="s">
        <v>513</v>
      </c>
      <c r="AR82" s="1" t="s">
        <v>514</v>
      </c>
      <c r="AS82" s="1" t="s">
        <v>543</v>
      </c>
      <c r="AT82" s="1" t="s">
        <v>14</v>
      </c>
      <c r="AU82" s="3">
        <v>6.49</v>
      </c>
      <c r="AV82" s="3">
        <f t="shared" si="60"/>
        <v>9.0699639320741419E-4</v>
      </c>
      <c r="AW82" s="3">
        <f t="shared" si="61"/>
        <v>9.1106036593575923E-4</v>
      </c>
      <c r="AX82" s="3">
        <f t="shared" si="62"/>
        <v>4.0639727283450344E-6</v>
      </c>
      <c r="AY82" s="3">
        <f t="shared" si="63"/>
        <v>1.4909158139303344E-3</v>
      </c>
      <c r="AZ82" s="3">
        <f t="shared" si="64"/>
        <v>1.4988296979487226E-3</v>
      </c>
      <c r="BA82" s="3">
        <f t="shared" si="65"/>
        <v>7.9138840183882401E-6</v>
      </c>
      <c r="BB82" s="3">
        <v>6.1740000000000004</v>
      </c>
      <c r="BC82" s="3">
        <f t="shared" si="66"/>
        <v>8.6283447329161406E-4</v>
      </c>
      <c r="BD82" s="3">
        <f t="shared" si="67"/>
        <v>8.6670056999805514E-4</v>
      </c>
      <c r="BE82" s="3">
        <f t="shared" si="68"/>
        <v>3.8660967064410795E-6</v>
      </c>
      <c r="BF82" s="3">
        <f t="shared" si="69"/>
        <v>1.4183226864724013E-3</v>
      </c>
      <c r="BG82" s="3">
        <f t="shared" si="70"/>
        <v>1.4258512411610806E-3</v>
      </c>
      <c r="BH82" s="3">
        <f t="shared" si="71"/>
        <v>7.5285546886792384E-6</v>
      </c>
      <c r="BI82" s="9">
        <v>349</v>
      </c>
      <c r="BJ82" s="3">
        <f t="shared" si="72"/>
        <v>4.8773765982956477E-2</v>
      </c>
      <c r="BK82" s="3">
        <f t="shared" si="73"/>
        <v>4.8992306272970722E-2</v>
      </c>
      <c r="BL82" s="3">
        <f t="shared" si="74"/>
        <v>2.1854029001424496E-4</v>
      </c>
      <c r="BM82" s="3">
        <f t="shared" si="75"/>
        <v>8.0174055325375457E-2</v>
      </c>
      <c r="BN82" s="3">
        <f t="shared" si="76"/>
        <v>8.0599624743313433E-2</v>
      </c>
      <c r="BO82" s="3">
        <f t="shared" si="77"/>
        <v>4.2556941793797654E-4</v>
      </c>
      <c r="BP82" s="9">
        <v>2154.7260000000001</v>
      </c>
      <c r="BQ82" s="3">
        <f t="shared" si="78"/>
        <v>0.30112923117877333</v>
      </c>
      <c r="BR82" s="3">
        <f t="shared" si="79"/>
        <v>0.30247849892932127</v>
      </c>
      <c r="BS82" s="3">
        <f t="shared" si="80"/>
        <v>1.3492677505479445E-3</v>
      </c>
      <c r="BT82" s="3">
        <f t="shared" si="81"/>
        <v>0.49499461757886803</v>
      </c>
      <c r="BU82" s="3">
        <f t="shared" si="82"/>
        <v>0.49762208316521717</v>
      </c>
      <c r="BV82" s="3">
        <f t="shared" si="83"/>
        <v>2.6274655863491314E-3</v>
      </c>
      <c r="BW82" s="3">
        <v>6.56</v>
      </c>
      <c r="BX82" s="3">
        <f t="shared" si="84"/>
        <v>9.1677909698623062E-4</v>
      </c>
      <c r="BY82" s="3">
        <f t="shared" si="85"/>
        <v>9.2088690301056703E-4</v>
      </c>
      <c r="BZ82" s="3">
        <f t="shared" si="86"/>
        <v>4.1078060243364065E-6</v>
      </c>
      <c r="CA82" s="3">
        <f t="shared" si="87"/>
        <v>1.5069965700127879E-3</v>
      </c>
      <c r="CB82" s="3">
        <f t="shared" si="88"/>
        <v>1.5149958117940863E-3</v>
      </c>
      <c r="CC82" s="3">
        <f t="shared" si="89"/>
        <v>7.9992417812983947E-6</v>
      </c>
      <c r="CD82" s="3">
        <v>0.38</v>
      </c>
      <c r="CE82" s="3">
        <f t="shared" si="90"/>
        <v>5.3106106227860922E-5</v>
      </c>
      <c r="CF82" s="3">
        <f t="shared" si="91"/>
        <v>5.3344058406099926E-5</v>
      </c>
      <c r="CG82" s="3">
        <f t="shared" si="92"/>
        <v>2.3795217823900395E-7</v>
      </c>
      <c r="CH82" s="3">
        <f t="shared" si="93"/>
        <v>8.7295533019033449E-5</v>
      </c>
      <c r="CI82" s="3">
        <f t="shared" si="94"/>
        <v>8.7758903731974505E-5</v>
      </c>
      <c r="CJ82" s="3">
        <f t="shared" si="95"/>
        <v>4.6337071294105629E-7</v>
      </c>
      <c r="CK82" s="3">
        <v>92.25</v>
      </c>
      <c r="CL82" s="3">
        <f t="shared" si="96"/>
        <v>1.2892206051368869E-2</v>
      </c>
      <c r="CM82" s="3">
        <f t="shared" si="97"/>
        <v>1.29499720735861E-2</v>
      </c>
      <c r="CN82" s="3">
        <f t="shared" si="98"/>
        <v>5.7766022217230553E-5</v>
      </c>
      <c r="CO82" s="3">
        <f t="shared" si="99"/>
        <v>2.1192139265804828E-2</v>
      </c>
      <c r="CP82" s="3">
        <f t="shared" si="100"/>
        <v>2.1304628603354338E-2</v>
      </c>
      <c r="CQ82" s="3">
        <f t="shared" si="101"/>
        <v>1.1248933754950952E-4</v>
      </c>
    </row>
    <row r="83" spans="1:95" x14ac:dyDescent="0.25">
      <c r="A83" s="1" t="s">
        <v>423</v>
      </c>
      <c r="B83" s="1" t="s">
        <v>476</v>
      </c>
      <c r="C83" s="2">
        <v>43403</v>
      </c>
      <c r="D83" s="2">
        <v>43405</v>
      </c>
      <c r="E83" s="2" t="s">
        <v>476</v>
      </c>
      <c r="F83" s="1" t="s">
        <v>503</v>
      </c>
      <c r="G83" s="1" t="s">
        <v>498</v>
      </c>
      <c r="H83" s="1" t="s">
        <v>429</v>
      </c>
      <c r="I83" s="1" t="s">
        <v>440</v>
      </c>
      <c r="J83" s="1">
        <v>-1</v>
      </c>
      <c r="K83" s="6">
        <v>0</v>
      </c>
      <c r="L83" s="1" t="s">
        <v>185</v>
      </c>
      <c r="M83" s="1" t="s">
        <v>186</v>
      </c>
      <c r="N83" s="1" t="str">
        <f t="shared" si="51"/>
        <v>CMCRAV 6.88 of '22</v>
      </c>
      <c r="O83" s="3">
        <v>6.875</v>
      </c>
      <c r="P83" s="2">
        <v>44774</v>
      </c>
      <c r="Q83" s="8">
        <v>3.7561643835616438</v>
      </c>
      <c r="R83" s="3">
        <v>1.2931999999999999</v>
      </c>
      <c r="S83" s="9">
        <v>0</v>
      </c>
      <c r="T83" s="9">
        <v>1</v>
      </c>
      <c r="U83" s="6">
        <v>2014255</v>
      </c>
      <c r="V83" s="6">
        <v>1225369</v>
      </c>
      <c r="W83" s="6">
        <v>2005270</v>
      </c>
      <c r="X83" s="6">
        <v>1218899</v>
      </c>
      <c r="Y83" s="6">
        <f t="shared" si="52"/>
        <v>0</v>
      </c>
      <c r="Z83" s="6">
        <f t="shared" si="53"/>
        <v>0</v>
      </c>
      <c r="AA83" s="6">
        <v>250</v>
      </c>
      <c r="AB83" s="6">
        <v>284.3</v>
      </c>
      <c r="AC83" s="6">
        <v>113.09399999999999</v>
      </c>
      <c r="AD83" s="12">
        <f t="shared" si="54"/>
        <v>5.6146813586164602E-3</v>
      </c>
      <c r="AE83" s="12">
        <f t="shared" si="55"/>
        <v>5.639839024171308E-3</v>
      </c>
      <c r="AF83" s="12">
        <f t="shared" si="56"/>
        <v>2.5157665554847823E-5</v>
      </c>
      <c r="AG83" s="12">
        <f t="shared" si="57"/>
        <v>0</v>
      </c>
      <c r="AH83" s="12">
        <f t="shared" si="58"/>
        <v>0</v>
      </c>
      <c r="AI83" s="12">
        <f t="shared" si="59"/>
        <v>0</v>
      </c>
      <c r="AJ83" s="1" t="s">
        <v>31</v>
      </c>
      <c r="AK83" s="1" t="s">
        <v>460</v>
      </c>
      <c r="AL83" s="1" t="s">
        <v>429</v>
      </c>
      <c r="AM83" s="1" t="s">
        <v>440</v>
      </c>
      <c r="AN83" s="1" t="s">
        <v>441</v>
      </c>
      <c r="AO83" s="1" t="s">
        <v>469</v>
      </c>
      <c r="AP83" s="1" t="s">
        <v>78</v>
      </c>
      <c r="AQ83" s="1" t="s">
        <v>513</v>
      </c>
      <c r="AR83" s="1" t="s">
        <v>514</v>
      </c>
      <c r="AS83" s="1" t="s">
        <v>515</v>
      </c>
      <c r="AT83" s="1" t="s">
        <v>14</v>
      </c>
      <c r="AU83" s="3">
        <v>2.46</v>
      </c>
      <c r="AV83" s="3">
        <f t="shared" si="60"/>
        <v>1.3812116142196491E-4</v>
      </c>
      <c r="AW83" s="3">
        <f t="shared" si="61"/>
        <v>1.3874003999461416E-4</v>
      </c>
      <c r="AX83" s="3">
        <f t="shared" si="62"/>
        <v>6.1887857264925658E-7</v>
      </c>
      <c r="AY83" s="3">
        <f t="shared" si="63"/>
        <v>0</v>
      </c>
      <c r="AZ83" s="3">
        <f t="shared" si="64"/>
        <v>0</v>
      </c>
      <c r="BA83" s="3">
        <f t="shared" si="65"/>
        <v>0</v>
      </c>
      <c r="BB83" s="3">
        <v>2.4510000000000001</v>
      </c>
      <c r="BC83" s="3">
        <f t="shared" si="66"/>
        <v>1.3761584009968944E-4</v>
      </c>
      <c r="BD83" s="3">
        <f t="shared" si="67"/>
        <v>1.3823245448243876E-4</v>
      </c>
      <c r="BE83" s="3">
        <f t="shared" si="68"/>
        <v>6.1661438274931502E-7</v>
      </c>
      <c r="BF83" s="3">
        <f t="shared" si="69"/>
        <v>0</v>
      </c>
      <c r="BG83" s="3">
        <f t="shared" si="70"/>
        <v>0</v>
      </c>
      <c r="BH83" s="3">
        <f t="shared" si="71"/>
        <v>0</v>
      </c>
      <c r="BI83" s="9">
        <v>4065</v>
      </c>
      <c r="BJ83" s="3">
        <f t="shared" si="72"/>
        <v>0.22823679722775908</v>
      </c>
      <c r="BK83" s="3">
        <f t="shared" si="73"/>
        <v>0.22925945633256367</v>
      </c>
      <c r="BL83" s="3">
        <f t="shared" si="74"/>
        <v>1.0226591048045908E-3</v>
      </c>
      <c r="BM83" s="3">
        <f t="shared" si="75"/>
        <v>0</v>
      </c>
      <c r="BN83" s="3">
        <f t="shared" si="76"/>
        <v>0</v>
      </c>
      <c r="BO83" s="3">
        <f t="shared" si="77"/>
        <v>0</v>
      </c>
      <c r="BP83" s="9">
        <v>9963.3150000000005</v>
      </c>
      <c r="BQ83" s="3">
        <f t="shared" si="78"/>
        <v>0.55940839000523757</v>
      </c>
      <c r="BR83" s="3">
        <f t="shared" si="79"/>
        <v>0.5619149274711136</v>
      </c>
      <c r="BS83" s="3">
        <f t="shared" si="80"/>
        <v>2.5065374658760353E-3</v>
      </c>
      <c r="BT83" s="3">
        <f t="shared" si="81"/>
        <v>0</v>
      </c>
      <c r="BU83" s="3">
        <f t="shared" si="82"/>
        <v>0</v>
      </c>
      <c r="BV83" s="3">
        <f t="shared" si="83"/>
        <v>0</v>
      </c>
      <c r="BW83" s="3">
        <v>40.21</v>
      </c>
      <c r="BX83" s="3">
        <f t="shared" si="84"/>
        <v>2.2576633742996785E-3</v>
      </c>
      <c r="BY83" s="3">
        <f t="shared" si="85"/>
        <v>2.2677792716192832E-3</v>
      </c>
      <c r="BZ83" s="3">
        <f t="shared" si="86"/>
        <v>1.0115897319604682E-5</v>
      </c>
      <c r="CA83" s="3">
        <f t="shared" si="87"/>
        <v>0</v>
      </c>
      <c r="CB83" s="3">
        <f t="shared" si="88"/>
        <v>0</v>
      </c>
      <c r="CC83" s="3">
        <f t="shared" si="89"/>
        <v>0</v>
      </c>
      <c r="CD83" s="3">
        <v>0.08</v>
      </c>
      <c r="CE83" s="3">
        <f t="shared" si="90"/>
        <v>4.4917450868931683E-6</v>
      </c>
      <c r="CF83" s="3">
        <f t="shared" si="91"/>
        <v>4.511871219337047E-6</v>
      </c>
      <c r="CG83" s="3">
        <f t="shared" si="92"/>
        <v>2.0126132443878676E-8</v>
      </c>
      <c r="CH83" s="3">
        <f t="shared" si="93"/>
        <v>0</v>
      </c>
      <c r="CI83" s="3">
        <f t="shared" si="94"/>
        <v>0</v>
      </c>
      <c r="CJ83" s="3">
        <f t="shared" si="95"/>
        <v>0</v>
      </c>
      <c r="CK83" s="3">
        <v>38</v>
      </c>
      <c r="CL83" s="3">
        <f t="shared" si="96"/>
        <v>2.1335789162742549E-3</v>
      </c>
      <c r="CM83" s="3">
        <f t="shared" si="97"/>
        <v>2.143138829185097E-3</v>
      </c>
      <c r="CN83" s="3">
        <f t="shared" si="98"/>
        <v>9.5599129108421034E-6</v>
      </c>
      <c r="CO83" s="3">
        <f t="shared" si="99"/>
        <v>0</v>
      </c>
      <c r="CP83" s="3">
        <f t="shared" si="100"/>
        <v>0</v>
      </c>
      <c r="CQ83" s="3">
        <f t="shared" si="101"/>
        <v>0</v>
      </c>
    </row>
    <row r="84" spans="1:95" x14ac:dyDescent="0.25">
      <c r="A84" s="1" t="s">
        <v>423</v>
      </c>
      <c r="B84" s="1" t="s">
        <v>476</v>
      </c>
      <c r="C84" s="2">
        <v>43403</v>
      </c>
      <c r="D84" s="2">
        <v>43405</v>
      </c>
      <c r="E84" s="2" t="s">
        <v>476</v>
      </c>
      <c r="F84" s="1" t="s">
        <v>503</v>
      </c>
      <c r="G84" s="1" t="s">
        <v>498</v>
      </c>
      <c r="H84" s="1" t="s">
        <v>429</v>
      </c>
      <c r="I84" s="1" t="s">
        <v>440</v>
      </c>
      <c r="J84" s="1">
        <v>-1</v>
      </c>
      <c r="K84" s="6">
        <v>0</v>
      </c>
      <c r="L84" s="1" t="s">
        <v>187</v>
      </c>
      <c r="M84" s="1" t="s">
        <v>186</v>
      </c>
      <c r="N84" s="1" t="str">
        <f t="shared" si="51"/>
        <v>CMCRAV 6.00 of '23</v>
      </c>
      <c r="O84" s="3">
        <v>6</v>
      </c>
      <c r="P84" s="2">
        <v>44972</v>
      </c>
      <c r="Q84" s="8">
        <v>4.2986301369863016</v>
      </c>
      <c r="R84" s="3">
        <v>0.95069999999999999</v>
      </c>
      <c r="S84" s="9">
        <v>0</v>
      </c>
      <c r="T84" s="9">
        <v>1</v>
      </c>
      <c r="U84" s="6">
        <v>2014255</v>
      </c>
      <c r="V84" s="6">
        <v>1225369</v>
      </c>
      <c r="W84" s="6">
        <v>2005270</v>
      </c>
      <c r="X84" s="6">
        <v>1218899</v>
      </c>
      <c r="Y84" s="6">
        <f t="shared" si="52"/>
        <v>0</v>
      </c>
      <c r="Z84" s="6">
        <f t="shared" si="53"/>
        <v>0</v>
      </c>
      <c r="AA84" s="6">
        <v>325</v>
      </c>
      <c r="AB84" s="6">
        <v>369.59</v>
      </c>
      <c r="AC84" s="6">
        <v>147.21899999999999</v>
      </c>
      <c r="AD84" s="12">
        <f t="shared" si="54"/>
        <v>7.3088561279480496E-3</v>
      </c>
      <c r="AE84" s="12">
        <f t="shared" si="55"/>
        <v>7.3416048711644815E-3</v>
      </c>
      <c r="AF84" s="12">
        <f t="shared" si="56"/>
        <v>3.2748743216431953E-5</v>
      </c>
      <c r="AG84" s="12">
        <f t="shared" si="57"/>
        <v>0</v>
      </c>
      <c r="AH84" s="12">
        <f t="shared" si="58"/>
        <v>0</v>
      </c>
      <c r="AI84" s="12">
        <f t="shared" si="59"/>
        <v>0</v>
      </c>
      <c r="AJ84" s="1" t="s">
        <v>31</v>
      </c>
      <c r="AK84" s="1" t="s">
        <v>460</v>
      </c>
      <c r="AL84" s="1" t="s">
        <v>429</v>
      </c>
      <c r="AM84" s="1" t="s">
        <v>440</v>
      </c>
      <c r="AN84" s="1" t="s">
        <v>441</v>
      </c>
      <c r="AO84" s="1" t="s">
        <v>469</v>
      </c>
      <c r="AP84" s="1" t="s">
        <v>78</v>
      </c>
      <c r="AQ84" s="1" t="s">
        <v>513</v>
      </c>
      <c r="AR84" s="1" t="s">
        <v>514</v>
      </c>
      <c r="AS84" s="1" t="s">
        <v>515</v>
      </c>
      <c r="AT84" s="1" t="s">
        <v>14</v>
      </c>
      <c r="AU84" s="3">
        <v>2.75</v>
      </c>
      <c r="AV84" s="3">
        <f t="shared" si="60"/>
        <v>2.0099354351857135E-4</v>
      </c>
      <c r="AW84" s="3">
        <f t="shared" si="61"/>
        <v>2.0189413395702325E-4</v>
      </c>
      <c r="AX84" s="3">
        <f t="shared" si="62"/>
        <v>9.0059043845189604E-7</v>
      </c>
      <c r="AY84" s="3">
        <f t="shared" si="63"/>
        <v>0</v>
      </c>
      <c r="AZ84" s="3">
        <f t="shared" si="64"/>
        <v>0</v>
      </c>
      <c r="BA84" s="3">
        <f t="shared" si="65"/>
        <v>0</v>
      </c>
      <c r="BB84" s="3">
        <v>2.742</v>
      </c>
      <c r="BC84" s="3">
        <f t="shared" si="66"/>
        <v>2.0040883502833552E-4</v>
      </c>
      <c r="BD84" s="3">
        <f t="shared" si="67"/>
        <v>2.0130680556733007E-4</v>
      </c>
      <c r="BE84" s="3">
        <f t="shared" si="68"/>
        <v>8.979705389945507E-7</v>
      </c>
      <c r="BF84" s="3">
        <f t="shared" si="69"/>
        <v>0</v>
      </c>
      <c r="BG84" s="3">
        <f t="shared" si="70"/>
        <v>0</v>
      </c>
      <c r="BH84" s="3">
        <f t="shared" si="71"/>
        <v>0</v>
      </c>
      <c r="BI84" s="9">
        <v>3618</v>
      </c>
      <c r="BJ84" s="3">
        <f t="shared" si="72"/>
        <v>0.26443441470916046</v>
      </c>
      <c r="BK84" s="3">
        <f t="shared" si="73"/>
        <v>0.26561926423873095</v>
      </c>
      <c r="BL84" s="3">
        <f t="shared" si="74"/>
        <v>1.1848495295704864E-3</v>
      </c>
      <c r="BM84" s="3">
        <f t="shared" si="75"/>
        <v>0</v>
      </c>
      <c r="BN84" s="3">
        <f t="shared" si="76"/>
        <v>0</v>
      </c>
      <c r="BO84" s="3">
        <f t="shared" si="77"/>
        <v>0</v>
      </c>
      <c r="BP84" s="9">
        <v>9920.5560000000005</v>
      </c>
      <c r="BQ84" s="3">
        <f t="shared" si="78"/>
        <v>0.72507916513251791</v>
      </c>
      <c r="BR84" s="3">
        <f t="shared" si="79"/>
        <v>0.72832802254260032</v>
      </c>
      <c r="BS84" s="3">
        <f t="shared" si="80"/>
        <v>3.2488574100824064E-3</v>
      </c>
      <c r="BT84" s="3">
        <f t="shared" si="81"/>
        <v>0</v>
      </c>
      <c r="BU84" s="3">
        <f t="shared" si="82"/>
        <v>0</v>
      </c>
      <c r="BV84" s="3">
        <f t="shared" si="83"/>
        <v>0</v>
      </c>
      <c r="BW84" s="3">
        <v>35.81</v>
      </c>
      <c r="BX84" s="3">
        <f t="shared" si="84"/>
        <v>2.6173013794181968E-3</v>
      </c>
      <c r="BY84" s="3">
        <f t="shared" si="85"/>
        <v>2.629028704364001E-3</v>
      </c>
      <c r="BZ84" s="3">
        <f t="shared" si="86"/>
        <v>1.172732494580421E-5</v>
      </c>
      <c r="CA84" s="3">
        <f t="shared" si="87"/>
        <v>0</v>
      </c>
      <c r="CB84" s="3">
        <f t="shared" si="88"/>
        <v>0</v>
      </c>
      <c r="CC84" s="3">
        <f t="shared" si="89"/>
        <v>0</v>
      </c>
      <c r="CD84" s="3">
        <v>0.1</v>
      </c>
      <c r="CE84" s="3">
        <f t="shared" si="90"/>
        <v>7.3088561279480503E-6</v>
      </c>
      <c r="CF84" s="3">
        <f t="shared" si="91"/>
        <v>7.3416048711644817E-6</v>
      </c>
      <c r="CG84" s="3">
        <f t="shared" si="92"/>
        <v>3.2748743216431336E-8</v>
      </c>
      <c r="CH84" s="3">
        <f t="shared" si="93"/>
        <v>0</v>
      </c>
      <c r="CI84" s="3">
        <f t="shared" si="94"/>
        <v>0</v>
      </c>
      <c r="CJ84" s="3">
        <f t="shared" si="95"/>
        <v>0</v>
      </c>
      <c r="CK84" s="3">
        <v>37</v>
      </c>
      <c r="CL84" s="3">
        <f t="shared" si="96"/>
        <v>2.7042767673407784E-3</v>
      </c>
      <c r="CM84" s="3">
        <f t="shared" si="97"/>
        <v>2.7163938023308581E-3</v>
      </c>
      <c r="CN84" s="3">
        <f t="shared" si="98"/>
        <v>1.2117034990079701E-5</v>
      </c>
      <c r="CO84" s="3">
        <f t="shared" si="99"/>
        <v>0</v>
      </c>
      <c r="CP84" s="3">
        <f t="shared" si="100"/>
        <v>0</v>
      </c>
      <c r="CQ84" s="3">
        <f t="shared" si="101"/>
        <v>0</v>
      </c>
    </row>
    <row r="85" spans="1:95" x14ac:dyDescent="0.25">
      <c r="A85" s="1" t="s">
        <v>423</v>
      </c>
      <c r="B85" s="1" t="s">
        <v>476</v>
      </c>
      <c r="C85" s="2">
        <v>43403</v>
      </c>
      <c r="D85" s="2">
        <v>43405</v>
      </c>
      <c r="E85" s="2" t="s">
        <v>476</v>
      </c>
      <c r="F85" s="1" t="s">
        <v>503</v>
      </c>
      <c r="G85" s="1" t="s">
        <v>498</v>
      </c>
      <c r="H85" s="1" t="s">
        <v>436</v>
      </c>
      <c r="I85" s="1" t="s">
        <v>430</v>
      </c>
      <c r="J85" s="1">
        <v>-1</v>
      </c>
      <c r="K85" s="6">
        <v>0</v>
      </c>
      <c r="L85" s="1" t="s">
        <v>188</v>
      </c>
      <c r="M85" s="1" t="s">
        <v>189</v>
      </c>
      <c r="N85" s="1" t="str">
        <f t="shared" si="51"/>
        <v>COFP 5.98 of '21</v>
      </c>
      <c r="O85" s="3">
        <v>5.976</v>
      </c>
      <c r="P85" s="2">
        <v>44342</v>
      </c>
      <c r="Q85" s="8">
        <v>2.5726027397260274</v>
      </c>
      <c r="R85" s="3">
        <v>7.4273999999999996</v>
      </c>
      <c r="S85" s="9">
        <v>0</v>
      </c>
      <c r="T85" s="9">
        <v>1</v>
      </c>
      <c r="U85" s="6">
        <v>2014255</v>
      </c>
      <c r="V85" s="6">
        <v>1225369</v>
      </c>
      <c r="W85" s="6">
        <v>2005270</v>
      </c>
      <c r="X85" s="6">
        <v>1218899</v>
      </c>
      <c r="Y85" s="6">
        <f t="shared" si="52"/>
        <v>0</v>
      </c>
      <c r="Z85" s="6">
        <f t="shared" si="53"/>
        <v>0</v>
      </c>
      <c r="AA85" s="6">
        <v>850</v>
      </c>
      <c r="AB85" s="6">
        <v>966.62</v>
      </c>
      <c r="AC85" s="6">
        <v>1034.57</v>
      </c>
      <c r="AD85" s="12">
        <f t="shared" si="54"/>
        <v>5.1362414391425117E-2</v>
      </c>
      <c r="AE85" s="12">
        <f t="shared" si="55"/>
        <v>5.1592553621208112E-2</v>
      </c>
      <c r="AF85" s="12">
        <f t="shared" si="56"/>
        <v>2.3013922978299545E-4</v>
      </c>
      <c r="AG85" s="12">
        <f t="shared" si="57"/>
        <v>0</v>
      </c>
      <c r="AH85" s="12">
        <f t="shared" si="58"/>
        <v>0</v>
      </c>
      <c r="AI85" s="12">
        <f t="shared" si="59"/>
        <v>0</v>
      </c>
      <c r="AJ85" s="1" t="s">
        <v>31</v>
      </c>
      <c r="AK85" s="1" t="s">
        <v>460</v>
      </c>
      <c r="AL85" s="1" t="s">
        <v>430</v>
      </c>
      <c r="AM85" s="1" t="s">
        <v>430</v>
      </c>
      <c r="AN85" s="1" t="s">
        <v>441</v>
      </c>
      <c r="AO85" s="1" t="s">
        <v>462</v>
      </c>
      <c r="AP85" s="1" t="s">
        <v>140</v>
      </c>
      <c r="AQ85" s="1" t="s">
        <v>513</v>
      </c>
      <c r="AR85" s="1" t="s">
        <v>523</v>
      </c>
      <c r="AS85" s="1" t="s">
        <v>563</v>
      </c>
      <c r="AT85" s="1" t="s">
        <v>14</v>
      </c>
      <c r="AU85" s="3">
        <v>2.36</v>
      </c>
      <c r="AV85" s="3">
        <f t="shared" si="60"/>
        <v>1.2121529796376327E-3</v>
      </c>
      <c r="AW85" s="3">
        <f t="shared" si="61"/>
        <v>1.2175842654605113E-3</v>
      </c>
      <c r="AX85" s="3">
        <f t="shared" si="62"/>
        <v>5.4312858228785718E-6</v>
      </c>
      <c r="AY85" s="3">
        <f t="shared" si="63"/>
        <v>0</v>
      </c>
      <c r="AZ85" s="3">
        <f t="shared" si="64"/>
        <v>0</v>
      </c>
      <c r="BA85" s="3">
        <f t="shared" si="65"/>
        <v>0</v>
      </c>
      <c r="BB85" s="3">
        <v>2.355</v>
      </c>
      <c r="BC85" s="3">
        <f t="shared" si="66"/>
        <v>1.2095848589180613E-3</v>
      </c>
      <c r="BD85" s="3">
        <f t="shared" si="67"/>
        <v>1.215004637779451E-3</v>
      </c>
      <c r="BE85" s="3">
        <f t="shared" si="68"/>
        <v>5.4197788613896593E-6</v>
      </c>
      <c r="BF85" s="3">
        <f t="shared" si="69"/>
        <v>0</v>
      </c>
      <c r="BG85" s="3">
        <f t="shared" si="70"/>
        <v>0</v>
      </c>
      <c r="BH85" s="3">
        <f t="shared" si="71"/>
        <v>0</v>
      </c>
      <c r="BI85" s="9">
        <v>470</v>
      </c>
      <c r="BJ85" s="3">
        <f t="shared" si="72"/>
        <v>0.24140334763969803</v>
      </c>
      <c r="BK85" s="3">
        <f t="shared" si="73"/>
        <v>0.24248500201967813</v>
      </c>
      <c r="BL85" s="3">
        <f t="shared" si="74"/>
        <v>1.0816543799800904E-3</v>
      </c>
      <c r="BM85" s="3">
        <f t="shared" si="75"/>
        <v>0</v>
      </c>
      <c r="BN85" s="3">
        <f t="shared" si="76"/>
        <v>0</v>
      </c>
      <c r="BO85" s="3">
        <f t="shared" si="77"/>
        <v>0</v>
      </c>
      <c r="BP85" s="9">
        <v>1106.8499999999999</v>
      </c>
      <c r="BQ85" s="3">
        <f t="shared" si="78"/>
        <v>0.56850488369148877</v>
      </c>
      <c r="BR85" s="3">
        <f t="shared" si="79"/>
        <v>0.57105217975634193</v>
      </c>
      <c r="BS85" s="3">
        <f t="shared" si="80"/>
        <v>2.5472960648531551E-3</v>
      </c>
      <c r="BT85" s="3">
        <f t="shared" si="81"/>
        <v>0</v>
      </c>
      <c r="BU85" s="3">
        <f t="shared" si="82"/>
        <v>0</v>
      </c>
      <c r="BV85" s="3">
        <f t="shared" si="83"/>
        <v>0</v>
      </c>
      <c r="BW85" s="3">
        <v>4.13</v>
      </c>
      <c r="BX85" s="3">
        <f t="shared" si="84"/>
        <v>2.1212677143658573E-3</v>
      </c>
      <c r="BY85" s="3">
        <f t="shared" si="85"/>
        <v>2.130772464555895E-3</v>
      </c>
      <c r="BZ85" s="3">
        <f t="shared" si="86"/>
        <v>9.5047501900377175E-6</v>
      </c>
      <c r="CA85" s="3">
        <f t="shared" si="87"/>
        <v>0</v>
      </c>
      <c r="CB85" s="3">
        <f t="shared" si="88"/>
        <v>0</v>
      </c>
      <c r="CC85" s="3">
        <f t="shared" si="89"/>
        <v>0</v>
      </c>
      <c r="CD85" s="3">
        <v>7.0000000000000007E-2</v>
      </c>
      <c r="CE85" s="3">
        <f t="shared" si="90"/>
        <v>3.5953690073997585E-5</v>
      </c>
      <c r="CF85" s="3">
        <f t="shared" si="91"/>
        <v>3.6114787534845679E-5</v>
      </c>
      <c r="CG85" s="3">
        <f t="shared" si="92"/>
        <v>1.6109746084809484E-7</v>
      </c>
      <c r="CH85" s="3">
        <f t="shared" si="93"/>
        <v>0</v>
      </c>
      <c r="CI85" s="3">
        <f t="shared" si="94"/>
        <v>0</v>
      </c>
      <c r="CJ85" s="3">
        <f t="shared" si="95"/>
        <v>0</v>
      </c>
      <c r="CK85" s="3">
        <v>104.26</v>
      </c>
      <c r="CL85" s="3">
        <f t="shared" si="96"/>
        <v>5.3550453244499828E-2</v>
      </c>
      <c r="CM85" s="3">
        <f t="shared" si="97"/>
        <v>5.3790396405471577E-2</v>
      </c>
      <c r="CN85" s="3">
        <f t="shared" si="98"/>
        <v>2.3994316097174923E-4</v>
      </c>
      <c r="CO85" s="3">
        <f t="shared" si="99"/>
        <v>0</v>
      </c>
      <c r="CP85" s="3">
        <f t="shared" si="100"/>
        <v>0</v>
      </c>
      <c r="CQ85" s="3">
        <f t="shared" si="101"/>
        <v>0</v>
      </c>
    </row>
    <row r="86" spans="1:95" x14ac:dyDescent="0.25">
      <c r="A86" s="1" t="s">
        <v>423</v>
      </c>
      <c r="B86" s="1" t="s">
        <v>476</v>
      </c>
      <c r="C86" s="2">
        <v>43403</v>
      </c>
      <c r="D86" s="2">
        <v>43405</v>
      </c>
      <c r="E86" s="2" t="s">
        <v>476</v>
      </c>
      <c r="F86" s="1" t="s">
        <v>503</v>
      </c>
      <c r="G86" s="1" t="s">
        <v>508</v>
      </c>
      <c r="H86" s="1">
        <v>505</v>
      </c>
      <c r="I86" s="1">
        <v>497</v>
      </c>
      <c r="J86" s="1">
        <v>0</v>
      </c>
      <c r="K86" s="6">
        <v>-8</v>
      </c>
      <c r="L86" s="1" t="s">
        <v>190</v>
      </c>
      <c r="M86" s="1" t="s">
        <v>189</v>
      </c>
      <c r="N86" s="1" t="str">
        <f t="shared" si="51"/>
        <v>COFP 5.24 of '20</v>
      </c>
      <c r="O86" s="3">
        <v>5.2439999999999998</v>
      </c>
      <c r="P86" s="2">
        <v>43899</v>
      </c>
      <c r="Q86" s="8">
        <v>1.3589041095890411</v>
      </c>
      <c r="R86" s="3">
        <v>6.6437999999999997</v>
      </c>
      <c r="S86" s="9">
        <v>0</v>
      </c>
      <c r="T86" s="9">
        <v>1</v>
      </c>
      <c r="U86" s="6">
        <v>2014255</v>
      </c>
      <c r="V86" s="6">
        <v>1225369</v>
      </c>
      <c r="W86" s="6">
        <v>2005270</v>
      </c>
      <c r="X86" s="6">
        <v>1218899</v>
      </c>
      <c r="Y86" s="6">
        <f t="shared" si="52"/>
        <v>0</v>
      </c>
      <c r="Z86" s="6">
        <f t="shared" si="53"/>
        <v>0</v>
      </c>
      <c r="AA86" s="6">
        <v>497</v>
      </c>
      <c r="AB86" s="6">
        <v>565.1884</v>
      </c>
      <c r="AC86" s="6">
        <v>601.40200000000004</v>
      </c>
      <c r="AD86" s="12">
        <f t="shared" si="54"/>
        <v>2.9857292150199454E-2</v>
      </c>
      <c r="AE86" s="12">
        <f t="shared" si="55"/>
        <v>2.999107352127145E-2</v>
      </c>
      <c r="AF86" s="12">
        <f t="shared" si="56"/>
        <v>1.3378137107199553E-4</v>
      </c>
      <c r="AG86" s="12">
        <f t="shared" si="57"/>
        <v>0</v>
      </c>
      <c r="AH86" s="12">
        <f t="shared" si="58"/>
        <v>0</v>
      </c>
      <c r="AI86" s="12">
        <f t="shared" si="59"/>
        <v>0</v>
      </c>
      <c r="AJ86" s="1" t="s">
        <v>31</v>
      </c>
      <c r="AK86" s="1" t="s">
        <v>460</v>
      </c>
      <c r="AL86" s="1" t="s">
        <v>430</v>
      </c>
      <c r="AM86" s="1" t="s">
        <v>430</v>
      </c>
      <c r="AN86" s="1" t="s">
        <v>441</v>
      </c>
      <c r="AO86" s="1" t="s">
        <v>462</v>
      </c>
      <c r="AP86" s="1" t="s">
        <v>140</v>
      </c>
      <c r="AQ86" s="1" t="s">
        <v>513</v>
      </c>
      <c r="AR86" s="1" t="s">
        <v>523</v>
      </c>
      <c r="AS86" s="1" t="s">
        <v>563</v>
      </c>
      <c r="AT86" s="1" t="s">
        <v>14</v>
      </c>
      <c r="AU86" s="3">
        <v>1.28</v>
      </c>
      <c r="AV86" s="3">
        <f t="shared" si="60"/>
        <v>3.82173339522553E-4</v>
      </c>
      <c r="AW86" s="3">
        <f t="shared" si="61"/>
        <v>3.8388574107227461E-4</v>
      </c>
      <c r="AX86" s="3">
        <f t="shared" si="62"/>
        <v>1.7124015497216013E-6</v>
      </c>
      <c r="AY86" s="3">
        <f t="shared" si="63"/>
        <v>0</v>
      </c>
      <c r="AZ86" s="3">
        <f t="shared" si="64"/>
        <v>0</v>
      </c>
      <c r="BA86" s="3">
        <f t="shared" si="65"/>
        <v>0</v>
      </c>
      <c r="BB86" s="3">
        <v>1.284</v>
      </c>
      <c r="BC86" s="3">
        <f t="shared" si="66"/>
        <v>3.8336763120856102E-4</v>
      </c>
      <c r="BD86" s="3">
        <f t="shared" si="67"/>
        <v>3.8508538401312546E-4</v>
      </c>
      <c r="BE86" s="3">
        <f t="shared" si="68"/>
        <v>1.7177528045644375E-6</v>
      </c>
      <c r="BF86" s="3">
        <f t="shared" si="69"/>
        <v>0</v>
      </c>
      <c r="BG86" s="3">
        <f t="shared" si="70"/>
        <v>0</v>
      </c>
      <c r="BH86" s="3">
        <f t="shared" si="71"/>
        <v>0</v>
      </c>
      <c r="BI86" s="9">
        <v>366</v>
      </c>
      <c r="BJ86" s="3">
        <f t="shared" si="72"/>
        <v>0.10927768926973</v>
      </c>
      <c r="BK86" s="3">
        <f t="shared" si="73"/>
        <v>0.10976732908785351</v>
      </c>
      <c r="BL86" s="3">
        <f t="shared" si="74"/>
        <v>4.8963981812351343E-4</v>
      </c>
      <c r="BM86" s="3">
        <f t="shared" si="75"/>
        <v>0</v>
      </c>
      <c r="BN86" s="3">
        <f t="shared" si="76"/>
        <v>0</v>
      </c>
      <c r="BO86" s="3">
        <f t="shared" si="77"/>
        <v>0</v>
      </c>
      <c r="BP86" s="9">
        <v>469.94400000000002</v>
      </c>
      <c r="BQ86" s="3">
        <f t="shared" si="78"/>
        <v>0.14031255302233334</v>
      </c>
      <c r="BR86" s="3">
        <f t="shared" si="79"/>
        <v>0.14094125054880391</v>
      </c>
      <c r="BS86" s="3">
        <f t="shared" si="80"/>
        <v>6.2869752647057298E-4</v>
      </c>
      <c r="BT86" s="3">
        <f t="shared" si="81"/>
        <v>0</v>
      </c>
      <c r="BU86" s="3">
        <f t="shared" si="82"/>
        <v>0</v>
      </c>
      <c r="BV86" s="3">
        <f t="shared" si="83"/>
        <v>0</v>
      </c>
      <c r="BW86" s="3">
        <v>2.98</v>
      </c>
      <c r="BX86" s="3">
        <f t="shared" si="84"/>
        <v>8.8974730607594376E-4</v>
      </c>
      <c r="BY86" s="3">
        <f t="shared" si="85"/>
        <v>8.9373399093388927E-4</v>
      </c>
      <c r="BZ86" s="3">
        <f t="shared" si="86"/>
        <v>3.9866848579455131E-6</v>
      </c>
      <c r="CA86" s="3">
        <f t="shared" si="87"/>
        <v>0</v>
      </c>
      <c r="CB86" s="3">
        <f t="shared" si="88"/>
        <v>0</v>
      </c>
      <c r="CC86" s="3">
        <f t="shared" si="89"/>
        <v>0</v>
      </c>
      <c r="CD86" s="3">
        <v>0.02</v>
      </c>
      <c r="CE86" s="3">
        <f t="shared" si="90"/>
        <v>5.9714584300398907E-6</v>
      </c>
      <c r="CF86" s="3">
        <f t="shared" si="91"/>
        <v>5.9982147042542907E-6</v>
      </c>
      <c r="CG86" s="3">
        <f t="shared" si="92"/>
        <v>2.675627421440002E-8</v>
      </c>
      <c r="CH86" s="3">
        <f t="shared" si="93"/>
        <v>0</v>
      </c>
      <c r="CI86" s="3">
        <f t="shared" si="94"/>
        <v>0</v>
      </c>
      <c r="CJ86" s="3">
        <f t="shared" si="95"/>
        <v>0</v>
      </c>
      <c r="CK86" s="3">
        <v>102.9</v>
      </c>
      <c r="CL86" s="3">
        <f t="shared" si="96"/>
        <v>3.072315362255524E-2</v>
      </c>
      <c r="CM86" s="3">
        <f t="shared" si="97"/>
        <v>3.0860814653388326E-2</v>
      </c>
      <c r="CN86" s="3">
        <f t="shared" si="98"/>
        <v>1.3766103083308681E-4</v>
      </c>
      <c r="CO86" s="3">
        <f t="shared" si="99"/>
        <v>0</v>
      </c>
      <c r="CP86" s="3">
        <f t="shared" si="100"/>
        <v>0</v>
      </c>
      <c r="CQ86" s="3">
        <f t="shared" si="101"/>
        <v>0</v>
      </c>
    </row>
    <row r="87" spans="1:95" x14ac:dyDescent="0.25">
      <c r="A87" s="1" t="s">
        <v>423</v>
      </c>
      <c r="B87" s="1" t="s">
        <v>476</v>
      </c>
      <c r="C87" s="2">
        <v>43403</v>
      </c>
      <c r="D87" s="2">
        <v>43405</v>
      </c>
      <c r="E87" s="2" t="s">
        <v>476</v>
      </c>
      <c r="F87" s="1" t="s">
        <v>503</v>
      </c>
      <c r="G87" s="1" t="s">
        <v>498</v>
      </c>
      <c r="H87" s="1" t="s">
        <v>436</v>
      </c>
      <c r="I87" s="1" t="s">
        <v>430</v>
      </c>
      <c r="J87" s="1">
        <v>-1</v>
      </c>
      <c r="K87" s="6">
        <v>0</v>
      </c>
      <c r="L87" s="1" t="s">
        <v>190</v>
      </c>
      <c r="M87" s="1" t="s">
        <v>189</v>
      </c>
      <c r="N87" s="1" t="str">
        <f t="shared" si="51"/>
        <v>COFP 5.24 of '20</v>
      </c>
      <c r="O87" s="3">
        <v>5.2439999999999998</v>
      </c>
      <c r="P87" s="2">
        <v>43899</v>
      </c>
      <c r="Q87" s="8">
        <v>1.3589041095890411</v>
      </c>
      <c r="R87" s="3">
        <v>6.6437999999999997</v>
      </c>
      <c r="S87" s="9">
        <v>0</v>
      </c>
      <c r="T87" s="9">
        <v>1</v>
      </c>
      <c r="U87" s="6">
        <v>2014255</v>
      </c>
      <c r="V87" s="6">
        <v>1225369</v>
      </c>
      <c r="W87" s="6">
        <v>2005270</v>
      </c>
      <c r="X87" s="6">
        <v>1218899</v>
      </c>
      <c r="Y87" s="6">
        <f t="shared" si="52"/>
        <v>0</v>
      </c>
      <c r="Z87" s="6">
        <f t="shared" si="53"/>
        <v>0</v>
      </c>
      <c r="AA87" s="6">
        <v>497</v>
      </c>
      <c r="AB87" s="6">
        <v>565.1884</v>
      </c>
      <c r="AC87" s="6">
        <v>601.40200000000004</v>
      </c>
      <c r="AD87" s="12">
        <f t="shared" si="54"/>
        <v>2.9857292150199454E-2</v>
      </c>
      <c r="AE87" s="12">
        <f t="shared" si="55"/>
        <v>2.999107352127145E-2</v>
      </c>
      <c r="AF87" s="12">
        <f t="shared" si="56"/>
        <v>1.3378137107199553E-4</v>
      </c>
      <c r="AG87" s="12">
        <f t="shared" si="57"/>
        <v>0</v>
      </c>
      <c r="AH87" s="12">
        <f t="shared" si="58"/>
        <v>0</v>
      </c>
      <c r="AI87" s="12">
        <f t="shared" si="59"/>
        <v>0</v>
      </c>
      <c r="AJ87" s="1" t="s">
        <v>31</v>
      </c>
      <c r="AK87" s="1" t="s">
        <v>460</v>
      </c>
      <c r="AL87" s="1" t="s">
        <v>430</v>
      </c>
      <c r="AM87" s="1" t="s">
        <v>430</v>
      </c>
      <c r="AN87" s="1" t="s">
        <v>441</v>
      </c>
      <c r="AO87" s="1" t="s">
        <v>462</v>
      </c>
      <c r="AP87" s="1" t="s">
        <v>140</v>
      </c>
      <c r="AQ87" s="1" t="s">
        <v>513</v>
      </c>
      <c r="AR87" s="1" t="s">
        <v>523</v>
      </c>
      <c r="AS87" s="1" t="s">
        <v>563</v>
      </c>
      <c r="AT87" s="1" t="s">
        <v>14</v>
      </c>
      <c r="AU87" s="3">
        <v>1.28</v>
      </c>
      <c r="AV87" s="3">
        <f t="shared" si="60"/>
        <v>3.82173339522553E-4</v>
      </c>
      <c r="AW87" s="3">
        <f t="shared" si="61"/>
        <v>3.8388574107227461E-4</v>
      </c>
      <c r="AX87" s="3">
        <f t="shared" si="62"/>
        <v>1.7124015497216013E-6</v>
      </c>
      <c r="AY87" s="3">
        <f t="shared" si="63"/>
        <v>0</v>
      </c>
      <c r="AZ87" s="3">
        <f t="shared" si="64"/>
        <v>0</v>
      </c>
      <c r="BA87" s="3">
        <f t="shared" si="65"/>
        <v>0</v>
      </c>
      <c r="BB87" s="3">
        <v>1.284</v>
      </c>
      <c r="BC87" s="3">
        <f t="shared" si="66"/>
        <v>3.8336763120856102E-4</v>
      </c>
      <c r="BD87" s="3">
        <f t="shared" si="67"/>
        <v>3.8508538401312546E-4</v>
      </c>
      <c r="BE87" s="3">
        <f t="shared" si="68"/>
        <v>1.7177528045644375E-6</v>
      </c>
      <c r="BF87" s="3">
        <f t="shared" si="69"/>
        <v>0</v>
      </c>
      <c r="BG87" s="3">
        <f t="shared" si="70"/>
        <v>0</v>
      </c>
      <c r="BH87" s="3">
        <f t="shared" si="71"/>
        <v>0</v>
      </c>
      <c r="BI87" s="9">
        <v>366</v>
      </c>
      <c r="BJ87" s="3">
        <f t="shared" si="72"/>
        <v>0.10927768926973</v>
      </c>
      <c r="BK87" s="3">
        <f t="shared" si="73"/>
        <v>0.10976732908785351</v>
      </c>
      <c r="BL87" s="3">
        <f t="shared" si="74"/>
        <v>4.8963981812351343E-4</v>
      </c>
      <c r="BM87" s="3">
        <f t="shared" si="75"/>
        <v>0</v>
      </c>
      <c r="BN87" s="3">
        <f t="shared" si="76"/>
        <v>0</v>
      </c>
      <c r="BO87" s="3">
        <f t="shared" si="77"/>
        <v>0</v>
      </c>
      <c r="BP87" s="9">
        <v>469.94400000000002</v>
      </c>
      <c r="BQ87" s="3">
        <f t="shared" si="78"/>
        <v>0.14031255302233334</v>
      </c>
      <c r="BR87" s="3">
        <f t="shared" si="79"/>
        <v>0.14094125054880391</v>
      </c>
      <c r="BS87" s="3">
        <f t="shared" si="80"/>
        <v>6.2869752647057298E-4</v>
      </c>
      <c r="BT87" s="3">
        <f t="shared" si="81"/>
        <v>0</v>
      </c>
      <c r="BU87" s="3">
        <f t="shared" si="82"/>
        <v>0</v>
      </c>
      <c r="BV87" s="3">
        <f t="shared" si="83"/>
        <v>0</v>
      </c>
      <c r="BW87" s="3">
        <v>2.98</v>
      </c>
      <c r="BX87" s="3">
        <f t="shared" si="84"/>
        <v>8.8974730607594376E-4</v>
      </c>
      <c r="BY87" s="3">
        <f t="shared" si="85"/>
        <v>8.9373399093388927E-4</v>
      </c>
      <c r="BZ87" s="3">
        <f t="shared" si="86"/>
        <v>3.9866848579455131E-6</v>
      </c>
      <c r="CA87" s="3">
        <f t="shared" si="87"/>
        <v>0</v>
      </c>
      <c r="CB87" s="3">
        <f t="shared" si="88"/>
        <v>0</v>
      </c>
      <c r="CC87" s="3">
        <f t="shared" si="89"/>
        <v>0</v>
      </c>
      <c r="CD87" s="3">
        <v>0.02</v>
      </c>
      <c r="CE87" s="3">
        <f t="shared" si="90"/>
        <v>5.9714584300398907E-6</v>
      </c>
      <c r="CF87" s="3">
        <f t="shared" si="91"/>
        <v>5.9982147042542907E-6</v>
      </c>
      <c r="CG87" s="3">
        <f t="shared" si="92"/>
        <v>2.675627421440002E-8</v>
      </c>
      <c r="CH87" s="3">
        <f t="shared" si="93"/>
        <v>0</v>
      </c>
      <c r="CI87" s="3">
        <f t="shared" si="94"/>
        <v>0</v>
      </c>
      <c r="CJ87" s="3">
        <f t="shared" si="95"/>
        <v>0</v>
      </c>
      <c r="CK87" s="3">
        <v>102.9</v>
      </c>
      <c r="CL87" s="3">
        <f t="shared" si="96"/>
        <v>3.072315362255524E-2</v>
      </c>
      <c r="CM87" s="3">
        <f t="shared" si="97"/>
        <v>3.0860814653388326E-2</v>
      </c>
      <c r="CN87" s="3">
        <f t="shared" si="98"/>
        <v>1.3766103083308681E-4</v>
      </c>
      <c r="CO87" s="3">
        <f t="shared" si="99"/>
        <v>0</v>
      </c>
      <c r="CP87" s="3">
        <f t="shared" si="100"/>
        <v>0</v>
      </c>
      <c r="CQ87" s="3">
        <f t="shared" si="101"/>
        <v>0</v>
      </c>
    </row>
    <row r="88" spans="1:95" x14ac:dyDescent="0.25">
      <c r="A88" s="1" t="s">
        <v>423</v>
      </c>
      <c r="B88" s="1" t="s">
        <v>476</v>
      </c>
      <c r="C88" s="2">
        <v>43403</v>
      </c>
      <c r="D88" s="2">
        <v>43405</v>
      </c>
      <c r="E88" s="2" t="s">
        <v>476</v>
      </c>
      <c r="F88" s="1" t="s">
        <v>503</v>
      </c>
      <c r="G88" s="1" t="s">
        <v>508</v>
      </c>
      <c r="H88" s="1">
        <v>725</v>
      </c>
      <c r="I88" s="1">
        <v>720</v>
      </c>
      <c r="J88" s="1">
        <v>0</v>
      </c>
      <c r="K88" s="6">
        <v>-5</v>
      </c>
      <c r="L88" s="1" t="s">
        <v>191</v>
      </c>
      <c r="M88" s="1" t="s">
        <v>189</v>
      </c>
      <c r="N88" s="1" t="str">
        <f t="shared" si="51"/>
        <v>COFP 4.56 of '23</v>
      </c>
      <c r="O88" s="3">
        <v>4.5609999999999999</v>
      </c>
      <c r="P88" s="2">
        <v>44951</v>
      </c>
      <c r="Q88" s="8">
        <v>4.2410958904109588</v>
      </c>
      <c r="R88" s="3">
        <v>5.7588999999999997</v>
      </c>
      <c r="S88" s="9">
        <v>0</v>
      </c>
      <c r="T88" s="9">
        <v>1</v>
      </c>
      <c r="U88" s="6">
        <v>2014255</v>
      </c>
      <c r="V88" s="6">
        <v>1225369</v>
      </c>
      <c r="W88" s="6">
        <v>2005270</v>
      </c>
      <c r="X88" s="6">
        <v>1218899</v>
      </c>
      <c r="Y88" s="6">
        <f t="shared" si="52"/>
        <v>0</v>
      </c>
      <c r="Z88" s="6">
        <f t="shared" si="53"/>
        <v>0</v>
      </c>
      <c r="AA88" s="6">
        <v>720</v>
      </c>
      <c r="AB88" s="6">
        <v>818.78399999999999</v>
      </c>
      <c r="AC88" s="6">
        <v>825.83900000000006</v>
      </c>
      <c r="AD88" s="12">
        <f t="shared" si="54"/>
        <v>4.0999724463883669E-2</v>
      </c>
      <c r="AE88" s="12">
        <f t="shared" si="55"/>
        <v>4.1183431657582273E-2</v>
      </c>
      <c r="AF88" s="12">
        <f t="shared" si="56"/>
        <v>1.83707193698604E-4</v>
      </c>
      <c r="AG88" s="12">
        <f t="shared" si="57"/>
        <v>0</v>
      </c>
      <c r="AH88" s="12">
        <f t="shared" si="58"/>
        <v>0</v>
      </c>
      <c r="AI88" s="12">
        <f t="shared" si="59"/>
        <v>0</v>
      </c>
      <c r="AJ88" s="1" t="s">
        <v>31</v>
      </c>
      <c r="AK88" s="1" t="s">
        <v>460</v>
      </c>
      <c r="AL88" s="1" t="s">
        <v>430</v>
      </c>
      <c r="AM88" s="1" t="s">
        <v>430</v>
      </c>
      <c r="AN88" s="1" t="s">
        <v>441</v>
      </c>
      <c r="AO88" s="1" t="s">
        <v>462</v>
      </c>
      <c r="AP88" s="1" t="s">
        <v>140</v>
      </c>
      <c r="AQ88" s="1" t="s">
        <v>513</v>
      </c>
      <c r="AR88" s="1" t="s">
        <v>523</v>
      </c>
      <c r="AS88" s="1" t="s">
        <v>563</v>
      </c>
      <c r="AT88" s="1" t="s">
        <v>14</v>
      </c>
      <c r="AU88" s="3">
        <v>3.72</v>
      </c>
      <c r="AV88" s="3">
        <f t="shared" si="60"/>
        <v>1.5251897500564726E-3</v>
      </c>
      <c r="AW88" s="3">
        <f t="shared" si="61"/>
        <v>1.5320236576620606E-3</v>
      </c>
      <c r="AX88" s="3">
        <f t="shared" si="62"/>
        <v>6.8339076055880504E-6</v>
      </c>
      <c r="AY88" s="3">
        <f t="shared" si="63"/>
        <v>0</v>
      </c>
      <c r="AZ88" s="3">
        <f t="shared" si="64"/>
        <v>0</v>
      </c>
      <c r="BA88" s="3">
        <f t="shared" si="65"/>
        <v>0</v>
      </c>
      <c r="BB88" s="3">
        <v>3.7090000000000001</v>
      </c>
      <c r="BC88" s="3">
        <f t="shared" si="66"/>
        <v>1.5206797803654453E-3</v>
      </c>
      <c r="BD88" s="3">
        <f t="shared" si="67"/>
        <v>1.5274934801797265E-3</v>
      </c>
      <c r="BE88" s="3">
        <f t="shared" si="68"/>
        <v>6.8136998142812218E-6</v>
      </c>
      <c r="BF88" s="3">
        <f t="shared" si="69"/>
        <v>0</v>
      </c>
      <c r="BG88" s="3">
        <f t="shared" si="70"/>
        <v>0</v>
      </c>
      <c r="BH88" s="3">
        <f t="shared" si="71"/>
        <v>0</v>
      </c>
      <c r="BI88" s="9">
        <v>557</v>
      </c>
      <c r="BJ88" s="3">
        <f t="shared" si="72"/>
        <v>0.22836846526383203</v>
      </c>
      <c r="BK88" s="3">
        <f t="shared" si="73"/>
        <v>0.22939171433273325</v>
      </c>
      <c r="BL88" s="3">
        <f t="shared" si="74"/>
        <v>1.0232490689012219E-3</v>
      </c>
      <c r="BM88" s="3">
        <f t="shared" si="75"/>
        <v>0</v>
      </c>
      <c r="BN88" s="3">
        <f t="shared" si="76"/>
        <v>0</v>
      </c>
      <c r="BO88" s="3">
        <f t="shared" si="77"/>
        <v>0</v>
      </c>
      <c r="BP88" s="9">
        <v>2065.913</v>
      </c>
      <c r="BQ88" s="3">
        <f t="shared" si="78"/>
        <v>0.84701863766355301</v>
      </c>
      <c r="BR88" s="3">
        <f t="shared" si="79"/>
        <v>0.85081386846010765</v>
      </c>
      <c r="BS88" s="3">
        <f t="shared" si="80"/>
        <v>3.7952307965546384E-3</v>
      </c>
      <c r="BT88" s="3">
        <f t="shared" si="81"/>
        <v>0</v>
      </c>
      <c r="BU88" s="3">
        <f t="shared" si="82"/>
        <v>0</v>
      </c>
      <c r="BV88" s="3">
        <f t="shared" si="83"/>
        <v>0</v>
      </c>
      <c r="BW88" s="3">
        <v>5.23</v>
      </c>
      <c r="BX88" s="3">
        <f t="shared" si="84"/>
        <v>2.1442855894611159E-3</v>
      </c>
      <c r="BY88" s="3">
        <f t="shared" si="85"/>
        <v>2.153893475691553E-3</v>
      </c>
      <c r="BZ88" s="3">
        <f t="shared" si="86"/>
        <v>9.6078862304371446E-6</v>
      </c>
      <c r="CA88" s="3">
        <f t="shared" si="87"/>
        <v>0</v>
      </c>
      <c r="CB88" s="3">
        <f t="shared" si="88"/>
        <v>0</v>
      </c>
      <c r="CC88" s="3">
        <f t="shared" si="89"/>
        <v>0</v>
      </c>
      <c r="CD88" s="3">
        <v>0.17</v>
      </c>
      <c r="CE88" s="3">
        <f t="shared" si="90"/>
        <v>6.9699531588602237E-5</v>
      </c>
      <c r="CF88" s="3">
        <f t="shared" si="91"/>
        <v>7.001183381788986E-5</v>
      </c>
      <c r="CG88" s="3">
        <f t="shared" si="92"/>
        <v>3.1230222928762348E-7</v>
      </c>
      <c r="CH88" s="3">
        <f t="shared" si="93"/>
        <v>0</v>
      </c>
      <c r="CI88" s="3">
        <f t="shared" si="94"/>
        <v>0</v>
      </c>
      <c r="CJ88" s="3">
        <f t="shared" si="95"/>
        <v>0</v>
      </c>
      <c r="CK88" s="3">
        <v>97.25</v>
      </c>
      <c r="CL88" s="3">
        <f t="shared" si="96"/>
        <v>3.9872232041126866E-2</v>
      </c>
      <c r="CM88" s="3">
        <f t="shared" si="97"/>
        <v>4.0050887286998758E-2</v>
      </c>
      <c r="CN88" s="3">
        <f t="shared" si="98"/>
        <v>1.7865524587189208E-4</v>
      </c>
      <c r="CO88" s="3">
        <f t="shared" si="99"/>
        <v>0</v>
      </c>
      <c r="CP88" s="3">
        <f t="shared" si="100"/>
        <v>0</v>
      </c>
      <c r="CQ88" s="3">
        <f t="shared" si="101"/>
        <v>0</v>
      </c>
    </row>
    <row r="89" spans="1:95" x14ac:dyDescent="0.25">
      <c r="A89" s="1" t="s">
        <v>423</v>
      </c>
      <c r="B89" s="1" t="s">
        <v>476</v>
      </c>
      <c r="C89" s="2">
        <v>43403</v>
      </c>
      <c r="D89" s="2">
        <v>43405</v>
      </c>
      <c r="E89" s="2" t="s">
        <v>476</v>
      </c>
      <c r="F89" s="1" t="s">
        <v>503</v>
      </c>
      <c r="G89" s="1" t="s">
        <v>498</v>
      </c>
      <c r="H89" s="1" t="s">
        <v>436</v>
      </c>
      <c r="I89" s="1" t="s">
        <v>430</v>
      </c>
      <c r="J89" s="1">
        <v>-1</v>
      </c>
      <c r="K89" s="6">
        <v>0</v>
      </c>
      <c r="L89" s="1" t="s">
        <v>191</v>
      </c>
      <c r="M89" s="1" t="s">
        <v>189</v>
      </c>
      <c r="N89" s="1" t="str">
        <f t="shared" si="51"/>
        <v>COFP 4.56 of '23</v>
      </c>
      <c r="O89" s="3">
        <v>4.5609999999999999</v>
      </c>
      <c r="P89" s="2">
        <v>44951</v>
      </c>
      <c r="Q89" s="8">
        <v>4.2410958904109588</v>
      </c>
      <c r="R89" s="3">
        <v>5.7588999999999997</v>
      </c>
      <c r="S89" s="9">
        <v>0</v>
      </c>
      <c r="T89" s="9">
        <v>1</v>
      </c>
      <c r="U89" s="6">
        <v>2014255</v>
      </c>
      <c r="V89" s="6">
        <v>1225369</v>
      </c>
      <c r="W89" s="6">
        <v>2005270</v>
      </c>
      <c r="X89" s="6">
        <v>1218899</v>
      </c>
      <c r="Y89" s="6">
        <f t="shared" si="52"/>
        <v>0</v>
      </c>
      <c r="Z89" s="6">
        <f t="shared" si="53"/>
        <v>0</v>
      </c>
      <c r="AA89" s="6">
        <v>720</v>
      </c>
      <c r="AB89" s="6">
        <v>818.78399999999999</v>
      </c>
      <c r="AC89" s="6">
        <v>825.83900000000006</v>
      </c>
      <c r="AD89" s="12">
        <f t="shared" si="54"/>
        <v>4.0999724463883669E-2</v>
      </c>
      <c r="AE89" s="12">
        <f t="shared" si="55"/>
        <v>4.1183431657582273E-2</v>
      </c>
      <c r="AF89" s="12">
        <f t="shared" si="56"/>
        <v>1.83707193698604E-4</v>
      </c>
      <c r="AG89" s="12">
        <f t="shared" si="57"/>
        <v>0</v>
      </c>
      <c r="AH89" s="12">
        <f t="shared" si="58"/>
        <v>0</v>
      </c>
      <c r="AI89" s="12">
        <f t="shared" si="59"/>
        <v>0</v>
      </c>
      <c r="AJ89" s="1" t="s">
        <v>31</v>
      </c>
      <c r="AK89" s="1" t="s">
        <v>460</v>
      </c>
      <c r="AL89" s="1" t="s">
        <v>430</v>
      </c>
      <c r="AM89" s="1" t="s">
        <v>430</v>
      </c>
      <c r="AN89" s="1" t="s">
        <v>441</v>
      </c>
      <c r="AO89" s="1" t="s">
        <v>462</v>
      </c>
      <c r="AP89" s="1" t="s">
        <v>140</v>
      </c>
      <c r="AQ89" s="1" t="s">
        <v>513</v>
      </c>
      <c r="AR89" s="1" t="s">
        <v>523</v>
      </c>
      <c r="AS89" s="1" t="s">
        <v>563</v>
      </c>
      <c r="AT89" s="1" t="s">
        <v>14</v>
      </c>
      <c r="AU89" s="3">
        <v>3.72</v>
      </c>
      <c r="AV89" s="3">
        <f t="shared" si="60"/>
        <v>1.5251897500564726E-3</v>
      </c>
      <c r="AW89" s="3">
        <f t="shared" si="61"/>
        <v>1.5320236576620606E-3</v>
      </c>
      <c r="AX89" s="3">
        <f t="shared" si="62"/>
        <v>6.8339076055880504E-6</v>
      </c>
      <c r="AY89" s="3">
        <f t="shared" si="63"/>
        <v>0</v>
      </c>
      <c r="AZ89" s="3">
        <f t="shared" si="64"/>
        <v>0</v>
      </c>
      <c r="BA89" s="3">
        <f t="shared" si="65"/>
        <v>0</v>
      </c>
      <c r="BB89" s="3">
        <v>3.7090000000000001</v>
      </c>
      <c r="BC89" s="3">
        <f t="shared" si="66"/>
        <v>1.5206797803654453E-3</v>
      </c>
      <c r="BD89" s="3">
        <f t="shared" si="67"/>
        <v>1.5274934801797265E-3</v>
      </c>
      <c r="BE89" s="3">
        <f t="shared" si="68"/>
        <v>6.8136998142812218E-6</v>
      </c>
      <c r="BF89" s="3">
        <f t="shared" si="69"/>
        <v>0</v>
      </c>
      <c r="BG89" s="3">
        <f t="shared" si="70"/>
        <v>0</v>
      </c>
      <c r="BH89" s="3">
        <f t="shared" si="71"/>
        <v>0</v>
      </c>
      <c r="BI89" s="9">
        <v>557</v>
      </c>
      <c r="BJ89" s="3">
        <f t="shared" si="72"/>
        <v>0.22836846526383203</v>
      </c>
      <c r="BK89" s="3">
        <f t="shared" si="73"/>
        <v>0.22939171433273325</v>
      </c>
      <c r="BL89" s="3">
        <f t="shared" si="74"/>
        <v>1.0232490689012219E-3</v>
      </c>
      <c r="BM89" s="3">
        <f t="shared" si="75"/>
        <v>0</v>
      </c>
      <c r="BN89" s="3">
        <f t="shared" si="76"/>
        <v>0</v>
      </c>
      <c r="BO89" s="3">
        <f t="shared" si="77"/>
        <v>0</v>
      </c>
      <c r="BP89" s="9">
        <v>2065.913</v>
      </c>
      <c r="BQ89" s="3">
        <f t="shared" si="78"/>
        <v>0.84701863766355301</v>
      </c>
      <c r="BR89" s="3">
        <f t="shared" si="79"/>
        <v>0.85081386846010765</v>
      </c>
      <c r="BS89" s="3">
        <f t="shared" si="80"/>
        <v>3.7952307965546384E-3</v>
      </c>
      <c r="BT89" s="3">
        <f t="shared" si="81"/>
        <v>0</v>
      </c>
      <c r="BU89" s="3">
        <f t="shared" si="82"/>
        <v>0</v>
      </c>
      <c r="BV89" s="3">
        <f t="shared" si="83"/>
        <v>0</v>
      </c>
      <c r="BW89" s="3">
        <v>5.23</v>
      </c>
      <c r="BX89" s="3">
        <f t="shared" si="84"/>
        <v>2.1442855894611159E-3</v>
      </c>
      <c r="BY89" s="3">
        <f t="shared" si="85"/>
        <v>2.153893475691553E-3</v>
      </c>
      <c r="BZ89" s="3">
        <f t="shared" si="86"/>
        <v>9.6078862304371446E-6</v>
      </c>
      <c r="CA89" s="3">
        <f t="shared" si="87"/>
        <v>0</v>
      </c>
      <c r="CB89" s="3">
        <f t="shared" si="88"/>
        <v>0</v>
      </c>
      <c r="CC89" s="3">
        <f t="shared" si="89"/>
        <v>0</v>
      </c>
      <c r="CD89" s="3">
        <v>0.17</v>
      </c>
      <c r="CE89" s="3">
        <f t="shared" si="90"/>
        <v>6.9699531588602237E-5</v>
      </c>
      <c r="CF89" s="3">
        <f t="shared" si="91"/>
        <v>7.001183381788986E-5</v>
      </c>
      <c r="CG89" s="3">
        <f t="shared" si="92"/>
        <v>3.1230222928762348E-7</v>
      </c>
      <c r="CH89" s="3">
        <f t="shared" si="93"/>
        <v>0</v>
      </c>
      <c r="CI89" s="3">
        <f t="shared" si="94"/>
        <v>0</v>
      </c>
      <c r="CJ89" s="3">
        <f t="shared" si="95"/>
        <v>0</v>
      </c>
      <c r="CK89" s="3">
        <v>97.25</v>
      </c>
      <c r="CL89" s="3">
        <f t="shared" si="96"/>
        <v>3.9872232041126866E-2</v>
      </c>
      <c r="CM89" s="3">
        <f t="shared" si="97"/>
        <v>4.0050887286998758E-2</v>
      </c>
      <c r="CN89" s="3">
        <f t="shared" si="98"/>
        <v>1.7865524587189208E-4</v>
      </c>
      <c r="CO89" s="3">
        <f t="shared" si="99"/>
        <v>0</v>
      </c>
      <c r="CP89" s="3">
        <f t="shared" si="100"/>
        <v>0</v>
      </c>
      <c r="CQ89" s="3">
        <f t="shared" si="101"/>
        <v>0</v>
      </c>
    </row>
    <row r="90" spans="1:95" x14ac:dyDescent="0.25">
      <c r="A90" s="1" t="s">
        <v>423</v>
      </c>
      <c r="B90" s="1" t="s">
        <v>476</v>
      </c>
      <c r="C90" s="2">
        <v>43403</v>
      </c>
      <c r="D90" s="2">
        <v>43405</v>
      </c>
      <c r="E90" s="2" t="s">
        <v>476</v>
      </c>
      <c r="F90" s="1" t="s">
        <v>503</v>
      </c>
      <c r="G90" s="1" t="s">
        <v>498</v>
      </c>
      <c r="H90" s="1" t="s">
        <v>436</v>
      </c>
      <c r="I90" s="1" t="s">
        <v>430</v>
      </c>
      <c r="J90" s="1">
        <v>-1</v>
      </c>
      <c r="K90" s="6">
        <v>0</v>
      </c>
      <c r="L90" s="1" t="s">
        <v>192</v>
      </c>
      <c r="M90" s="1" t="s">
        <v>189</v>
      </c>
      <c r="N90" s="1" t="str">
        <f t="shared" si="51"/>
        <v>COFP 4.50 of '24</v>
      </c>
      <c r="O90" s="3">
        <v>4.4980000000000002</v>
      </c>
      <c r="P90" s="2">
        <v>45358</v>
      </c>
      <c r="Q90" s="8">
        <v>5.3561643835616435</v>
      </c>
      <c r="R90" s="3">
        <v>4.6466000000000003</v>
      </c>
      <c r="S90" s="9">
        <v>0</v>
      </c>
      <c r="T90" s="9">
        <v>1</v>
      </c>
      <c r="U90" s="6">
        <v>2014255</v>
      </c>
      <c r="V90" s="6">
        <v>1225369</v>
      </c>
      <c r="W90" s="6">
        <v>2005270</v>
      </c>
      <c r="X90" s="6">
        <v>1218899</v>
      </c>
      <c r="Y90" s="6">
        <f t="shared" si="52"/>
        <v>0</v>
      </c>
      <c r="Z90" s="6">
        <f t="shared" si="53"/>
        <v>0</v>
      </c>
      <c r="AA90" s="6">
        <v>900</v>
      </c>
      <c r="AB90" s="6">
        <v>1023.48</v>
      </c>
      <c r="AC90" s="6">
        <v>1006.575</v>
      </c>
      <c r="AD90" s="12">
        <f t="shared" si="54"/>
        <v>4.9972570503734631E-2</v>
      </c>
      <c r="AE90" s="12">
        <f t="shared" si="55"/>
        <v>5.0196482269220605E-2</v>
      </c>
      <c r="AF90" s="12">
        <f t="shared" si="56"/>
        <v>2.2391176548597347E-4</v>
      </c>
      <c r="AG90" s="12">
        <f t="shared" si="57"/>
        <v>0</v>
      </c>
      <c r="AH90" s="12">
        <f t="shared" si="58"/>
        <v>0</v>
      </c>
      <c r="AI90" s="12">
        <f t="shared" si="59"/>
        <v>0</v>
      </c>
      <c r="AJ90" s="1" t="s">
        <v>31</v>
      </c>
      <c r="AK90" s="1" t="s">
        <v>460</v>
      </c>
      <c r="AL90" s="1" t="s">
        <v>430</v>
      </c>
      <c r="AM90" s="1" t="s">
        <v>430</v>
      </c>
      <c r="AN90" s="1" t="s">
        <v>441</v>
      </c>
      <c r="AO90" s="1" t="s">
        <v>462</v>
      </c>
      <c r="AP90" s="1" t="s">
        <v>140</v>
      </c>
      <c r="AQ90" s="1" t="s">
        <v>513</v>
      </c>
      <c r="AR90" s="1" t="s">
        <v>523</v>
      </c>
      <c r="AS90" s="1" t="s">
        <v>563</v>
      </c>
      <c r="AT90" s="1" t="s">
        <v>14</v>
      </c>
      <c r="AU90" s="3">
        <v>4.62</v>
      </c>
      <c r="AV90" s="3">
        <f t="shared" si="60"/>
        <v>2.3087327572725402E-3</v>
      </c>
      <c r="AW90" s="3">
        <f t="shared" si="61"/>
        <v>2.3190774808379919E-3</v>
      </c>
      <c r="AX90" s="3">
        <f t="shared" si="62"/>
        <v>1.0344723565451717E-5</v>
      </c>
      <c r="AY90" s="3">
        <f t="shared" si="63"/>
        <v>0</v>
      </c>
      <c r="AZ90" s="3">
        <f t="shared" si="64"/>
        <v>0</v>
      </c>
      <c r="BA90" s="3">
        <f t="shared" si="65"/>
        <v>0</v>
      </c>
      <c r="BB90" s="3">
        <v>4.5839999999999996</v>
      </c>
      <c r="BC90" s="3">
        <f t="shared" si="66"/>
        <v>2.2907426318911953E-3</v>
      </c>
      <c r="BD90" s="3">
        <f t="shared" si="67"/>
        <v>2.3010067472210723E-3</v>
      </c>
      <c r="BE90" s="3">
        <f t="shared" si="68"/>
        <v>1.0264115329877005E-5</v>
      </c>
      <c r="BF90" s="3">
        <f t="shared" si="69"/>
        <v>0</v>
      </c>
      <c r="BG90" s="3">
        <f t="shared" si="70"/>
        <v>0</v>
      </c>
      <c r="BH90" s="3">
        <f t="shared" si="71"/>
        <v>0</v>
      </c>
      <c r="BI90" s="9">
        <v>565</v>
      </c>
      <c r="BJ90" s="3">
        <f t="shared" si="72"/>
        <v>0.28234502334610068</v>
      </c>
      <c r="BK90" s="3">
        <f t="shared" si="73"/>
        <v>0.28361012482109643</v>
      </c>
      <c r="BL90" s="3">
        <f t="shared" si="74"/>
        <v>1.2651014749957556E-3</v>
      </c>
      <c r="BM90" s="3">
        <f t="shared" si="75"/>
        <v>0</v>
      </c>
      <c r="BN90" s="3">
        <f t="shared" si="76"/>
        <v>0</v>
      </c>
      <c r="BO90" s="3">
        <f t="shared" si="77"/>
        <v>0</v>
      </c>
      <c r="BP90" s="9">
        <v>2589.9599999999996</v>
      </c>
      <c r="BQ90" s="3">
        <f t="shared" si="78"/>
        <v>1.2942695870185252</v>
      </c>
      <c r="BR90" s="3">
        <f t="shared" si="79"/>
        <v>1.3000688121799058</v>
      </c>
      <c r="BS90" s="3">
        <f t="shared" si="80"/>
        <v>5.799225161380539E-3</v>
      </c>
      <c r="BT90" s="3">
        <f t="shared" si="81"/>
        <v>0</v>
      </c>
      <c r="BU90" s="3">
        <f t="shared" si="82"/>
        <v>0</v>
      </c>
      <c r="BV90" s="3">
        <f t="shared" si="83"/>
        <v>0</v>
      </c>
      <c r="BW90" s="3">
        <v>5.47</v>
      </c>
      <c r="BX90" s="3">
        <f t="shared" si="84"/>
        <v>2.7334996065542841E-3</v>
      </c>
      <c r="BY90" s="3">
        <f t="shared" si="85"/>
        <v>2.7457475801263669E-3</v>
      </c>
      <c r="BZ90" s="3">
        <f t="shared" si="86"/>
        <v>1.2247973572082713E-5</v>
      </c>
      <c r="CA90" s="3">
        <f t="shared" si="87"/>
        <v>0</v>
      </c>
      <c r="CB90" s="3">
        <f t="shared" si="88"/>
        <v>0</v>
      </c>
      <c r="CC90" s="3">
        <f t="shared" si="89"/>
        <v>0</v>
      </c>
      <c r="CD90" s="3">
        <v>0.27</v>
      </c>
      <c r="CE90" s="3">
        <f t="shared" si="90"/>
        <v>1.3492594036008352E-4</v>
      </c>
      <c r="CF90" s="3">
        <f t="shared" si="91"/>
        <v>1.3553050212689564E-4</v>
      </c>
      <c r="CG90" s="3">
        <f t="shared" si="92"/>
        <v>6.045617668121281E-7</v>
      </c>
      <c r="CH90" s="3">
        <f t="shared" si="93"/>
        <v>0</v>
      </c>
      <c r="CI90" s="3">
        <f t="shared" si="94"/>
        <v>0</v>
      </c>
      <c r="CJ90" s="3">
        <f t="shared" si="95"/>
        <v>0</v>
      </c>
      <c r="CK90" s="3">
        <v>95.25</v>
      </c>
      <c r="CL90" s="3">
        <f t="shared" si="96"/>
        <v>4.7598873404807236E-2</v>
      </c>
      <c r="CM90" s="3">
        <f t="shared" si="97"/>
        <v>4.7812149361432625E-2</v>
      </c>
      <c r="CN90" s="3">
        <f t="shared" si="98"/>
        <v>2.132759566253889E-4</v>
      </c>
      <c r="CO90" s="3">
        <f t="shared" si="99"/>
        <v>0</v>
      </c>
      <c r="CP90" s="3">
        <f t="shared" si="100"/>
        <v>0</v>
      </c>
      <c r="CQ90" s="3">
        <f t="shared" si="101"/>
        <v>0</v>
      </c>
    </row>
    <row r="91" spans="1:95" x14ac:dyDescent="0.25">
      <c r="A91" s="1" t="s">
        <v>423</v>
      </c>
      <c r="B91" s="1" t="s">
        <v>476</v>
      </c>
      <c r="C91" s="2">
        <v>43403</v>
      </c>
      <c r="D91" s="2">
        <v>43405</v>
      </c>
      <c r="E91" s="2" t="s">
        <v>476</v>
      </c>
      <c r="F91" s="1" t="s">
        <v>503</v>
      </c>
      <c r="G91" s="1" t="s">
        <v>508</v>
      </c>
      <c r="H91" s="1">
        <v>513</v>
      </c>
      <c r="I91" s="1">
        <v>508</v>
      </c>
      <c r="J91" s="1">
        <v>0</v>
      </c>
      <c r="K91" s="6">
        <v>-5</v>
      </c>
      <c r="L91" s="1" t="s">
        <v>193</v>
      </c>
      <c r="M91" s="1" t="s">
        <v>189</v>
      </c>
      <c r="N91" s="1" t="str">
        <f t="shared" si="51"/>
        <v>COFP 4.05 of '26</v>
      </c>
      <c r="O91" s="3">
        <v>4.048</v>
      </c>
      <c r="P91" s="2">
        <v>46239</v>
      </c>
      <c r="Q91" s="8">
        <v>7.7698630136986298</v>
      </c>
      <c r="R91" s="3">
        <v>4.2328999999999999</v>
      </c>
      <c r="S91" s="9">
        <v>0</v>
      </c>
      <c r="T91" s="9">
        <v>1</v>
      </c>
      <c r="U91" s="6">
        <v>2014255</v>
      </c>
      <c r="V91" s="6">
        <v>1225369</v>
      </c>
      <c r="W91" s="6">
        <v>2005270</v>
      </c>
      <c r="X91" s="6">
        <v>1218899</v>
      </c>
      <c r="Y91" s="6">
        <f t="shared" si="52"/>
        <v>0</v>
      </c>
      <c r="Z91" s="6">
        <f t="shared" si="53"/>
        <v>0</v>
      </c>
      <c r="AA91" s="6">
        <v>508</v>
      </c>
      <c r="AB91" s="6">
        <v>577.69759999999997</v>
      </c>
      <c r="AC91" s="6">
        <v>528.14099999999996</v>
      </c>
      <c r="AD91" s="12">
        <f t="shared" si="54"/>
        <v>2.6220165768485119E-2</v>
      </c>
      <c r="AE91" s="12">
        <f t="shared" si="55"/>
        <v>2.6337650291481943E-2</v>
      </c>
      <c r="AF91" s="12">
        <f t="shared" si="56"/>
        <v>1.1748452299682396E-4</v>
      </c>
      <c r="AG91" s="12">
        <f t="shared" si="57"/>
        <v>0</v>
      </c>
      <c r="AH91" s="12">
        <f t="shared" si="58"/>
        <v>0</v>
      </c>
      <c r="AI91" s="12">
        <f t="shared" si="59"/>
        <v>0</v>
      </c>
      <c r="AJ91" s="1" t="s">
        <v>31</v>
      </c>
      <c r="AK91" s="1" t="s">
        <v>460</v>
      </c>
      <c r="AL91" s="1" t="s">
        <v>430</v>
      </c>
      <c r="AM91" s="1" t="s">
        <v>430</v>
      </c>
      <c r="AN91" s="1" t="s">
        <v>441</v>
      </c>
      <c r="AO91" s="1" t="s">
        <v>462</v>
      </c>
      <c r="AP91" s="1" t="s">
        <v>140</v>
      </c>
      <c r="AQ91" s="1" t="s">
        <v>513</v>
      </c>
      <c r="AR91" s="1" t="s">
        <v>523</v>
      </c>
      <c r="AS91" s="1" t="s">
        <v>563</v>
      </c>
      <c r="AT91" s="1" t="s">
        <v>14</v>
      </c>
      <c r="AU91" s="3">
        <v>6.57</v>
      </c>
      <c r="AV91" s="3">
        <f t="shared" si="60"/>
        <v>1.7226648909894724E-3</v>
      </c>
      <c r="AW91" s="3">
        <f t="shared" si="61"/>
        <v>1.7303836241503638E-3</v>
      </c>
      <c r="AX91" s="3">
        <f t="shared" si="62"/>
        <v>7.7187331608914635E-6</v>
      </c>
      <c r="AY91" s="3">
        <f t="shared" si="63"/>
        <v>0</v>
      </c>
      <c r="AZ91" s="3">
        <f t="shared" si="64"/>
        <v>0</v>
      </c>
      <c r="BA91" s="3">
        <f t="shared" si="65"/>
        <v>0</v>
      </c>
      <c r="BB91" s="3">
        <v>6.4930000000000003</v>
      </c>
      <c r="BC91" s="3">
        <f t="shared" si="66"/>
        <v>1.7024753633477388E-3</v>
      </c>
      <c r="BD91" s="3">
        <f t="shared" si="67"/>
        <v>1.7101036334259228E-3</v>
      </c>
      <c r="BE91" s="3">
        <f t="shared" si="68"/>
        <v>7.6282700781839675E-6</v>
      </c>
      <c r="BF91" s="3">
        <f t="shared" si="69"/>
        <v>0</v>
      </c>
      <c r="BG91" s="3">
        <f t="shared" si="70"/>
        <v>0</v>
      </c>
      <c r="BH91" s="3">
        <f t="shared" si="71"/>
        <v>0</v>
      </c>
      <c r="BI91" s="9">
        <v>545</v>
      </c>
      <c r="BJ91" s="3">
        <f t="shared" si="72"/>
        <v>0.14289990343824388</v>
      </c>
      <c r="BK91" s="3">
        <f t="shared" si="73"/>
        <v>0.1435401940885766</v>
      </c>
      <c r="BL91" s="3">
        <f t="shared" si="74"/>
        <v>6.4029065033271992E-4</v>
      </c>
      <c r="BM91" s="3">
        <f t="shared" si="75"/>
        <v>0</v>
      </c>
      <c r="BN91" s="3">
        <f t="shared" si="76"/>
        <v>0</v>
      </c>
      <c r="BO91" s="3">
        <f t="shared" si="77"/>
        <v>0</v>
      </c>
      <c r="BP91" s="9">
        <v>3538.6850000000004</v>
      </c>
      <c r="BQ91" s="3">
        <f t="shared" si="78"/>
        <v>0.92784907302451769</v>
      </c>
      <c r="BR91" s="3">
        <f t="shared" si="79"/>
        <v>0.93200648021712795</v>
      </c>
      <c r="BS91" s="3">
        <f t="shared" si="80"/>
        <v>4.1574071926102629E-3</v>
      </c>
      <c r="BT91" s="3">
        <f t="shared" si="81"/>
        <v>0</v>
      </c>
      <c r="BU91" s="3">
        <f t="shared" si="82"/>
        <v>0</v>
      </c>
      <c r="BV91" s="3">
        <f t="shared" si="83"/>
        <v>0</v>
      </c>
      <c r="BW91" s="3">
        <v>5.55</v>
      </c>
      <c r="BX91" s="3">
        <f t="shared" si="84"/>
        <v>1.455219200150924E-3</v>
      </c>
      <c r="BY91" s="3">
        <f t="shared" si="85"/>
        <v>1.4617395911772479E-3</v>
      </c>
      <c r="BZ91" s="3">
        <f t="shared" si="86"/>
        <v>6.5203910263238272E-6</v>
      </c>
      <c r="CA91" s="3">
        <f t="shared" si="87"/>
        <v>0</v>
      </c>
      <c r="CB91" s="3">
        <f t="shared" si="88"/>
        <v>0</v>
      </c>
      <c r="CC91" s="3">
        <f t="shared" si="89"/>
        <v>0</v>
      </c>
      <c r="CD91" s="3">
        <v>0.51</v>
      </c>
      <c r="CE91" s="3">
        <f t="shared" si="90"/>
        <v>1.337228454192741E-4</v>
      </c>
      <c r="CF91" s="3">
        <f t="shared" si="91"/>
        <v>1.3432201648655792E-4</v>
      </c>
      <c r="CG91" s="3">
        <f t="shared" si="92"/>
        <v>5.9917106728381818E-7</v>
      </c>
      <c r="CH91" s="3">
        <f t="shared" si="93"/>
        <v>0</v>
      </c>
      <c r="CI91" s="3">
        <f t="shared" si="94"/>
        <v>0</v>
      </c>
      <c r="CJ91" s="3">
        <f t="shared" si="95"/>
        <v>0</v>
      </c>
      <c r="CK91" s="3">
        <v>90.25</v>
      </c>
      <c r="CL91" s="3">
        <f t="shared" si="96"/>
        <v>2.3663699606057818E-2</v>
      </c>
      <c r="CM91" s="3">
        <f t="shared" si="97"/>
        <v>2.3769729388062454E-2</v>
      </c>
      <c r="CN91" s="3">
        <f t="shared" si="98"/>
        <v>1.060297820046352E-4</v>
      </c>
      <c r="CO91" s="3">
        <f t="shared" si="99"/>
        <v>0</v>
      </c>
      <c r="CP91" s="3">
        <f t="shared" si="100"/>
        <v>0</v>
      </c>
      <c r="CQ91" s="3">
        <f t="shared" si="101"/>
        <v>0</v>
      </c>
    </row>
    <row r="92" spans="1:95" x14ac:dyDescent="0.25">
      <c r="A92" s="1" t="s">
        <v>423</v>
      </c>
      <c r="B92" s="1" t="s">
        <v>476</v>
      </c>
      <c r="C92" s="2">
        <v>43403</v>
      </c>
      <c r="D92" s="2">
        <v>43405</v>
      </c>
      <c r="E92" s="2" t="s">
        <v>476</v>
      </c>
      <c r="F92" s="1" t="s">
        <v>503</v>
      </c>
      <c r="G92" s="1" t="s">
        <v>498</v>
      </c>
      <c r="H92" s="1" t="s">
        <v>436</v>
      </c>
      <c r="I92" s="1" t="s">
        <v>430</v>
      </c>
      <c r="J92" s="1">
        <v>-1</v>
      </c>
      <c r="K92" s="6">
        <v>0</v>
      </c>
      <c r="L92" s="1" t="s">
        <v>193</v>
      </c>
      <c r="M92" s="1" t="s">
        <v>189</v>
      </c>
      <c r="N92" s="1" t="str">
        <f t="shared" si="51"/>
        <v>COFP 4.05 of '26</v>
      </c>
      <c r="O92" s="3">
        <v>4.048</v>
      </c>
      <c r="P92" s="2">
        <v>46239</v>
      </c>
      <c r="Q92" s="8">
        <v>7.7698630136986298</v>
      </c>
      <c r="R92" s="3">
        <v>4.2328999999999999</v>
      </c>
      <c r="S92" s="9">
        <v>0</v>
      </c>
      <c r="T92" s="9">
        <v>1</v>
      </c>
      <c r="U92" s="6">
        <v>2014255</v>
      </c>
      <c r="V92" s="6">
        <v>1225369</v>
      </c>
      <c r="W92" s="6">
        <v>2005270</v>
      </c>
      <c r="X92" s="6">
        <v>1218899</v>
      </c>
      <c r="Y92" s="6">
        <f t="shared" si="52"/>
        <v>0</v>
      </c>
      <c r="Z92" s="6">
        <f t="shared" si="53"/>
        <v>0</v>
      </c>
      <c r="AA92" s="6">
        <v>508</v>
      </c>
      <c r="AB92" s="6">
        <v>577.69759999999997</v>
      </c>
      <c r="AC92" s="6">
        <v>528.14099999999996</v>
      </c>
      <c r="AD92" s="12">
        <f t="shared" si="54"/>
        <v>2.6220165768485119E-2</v>
      </c>
      <c r="AE92" s="12">
        <f t="shared" si="55"/>
        <v>2.6337650291481943E-2</v>
      </c>
      <c r="AF92" s="12">
        <f t="shared" si="56"/>
        <v>1.1748452299682396E-4</v>
      </c>
      <c r="AG92" s="12">
        <f t="shared" si="57"/>
        <v>0</v>
      </c>
      <c r="AH92" s="12">
        <f t="shared" si="58"/>
        <v>0</v>
      </c>
      <c r="AI92" s="12">
        <f t="shared" si="59"/>
        <v>0</v>
      </c>
      <c r="AJ92" s="1" t="s">
        <v>31</v>
      </c>
      <c r="AK92" s="1" t="s">
        <v>460</v>
      </c>
      <c r="AL92" s="1" t="s">
        <v>430</v>
      </c>
      <c r="AM92" s="1" t="s">
        <v>430</v>
      </c>
      <c r="AN92" s="1" t="s">
        <v>441</v>
      </c>
      <c r="AO92" s="1" t="s">
        <v>462</v>
      </c>
      <c r="AP92" s="1" t="s">
        <v>140</v>
      </c>
      <c r="AQ92" s="1" t="s">
        <v>513</v>
      </c>
      <c r="AR92" s="1" t="s">
        <v>523</v>
      </c>
      <c r="AS92" s="1" t="s">
        <v>563</v>
      </c>
      <c r="AT92" s="1" t="s">
        <v>14</v>
      </c>
      <c r="AU92" s="3">
        <v>6.57</v>
      </c>
      <c r="AV92" s="3">
        <f t="shared" si="60"/>
        <v>1.7226648909894724E-3</v>
      </c>
      <c r="AW92" s="3">
        <f t="shared" si="61"/>
        <v>1.7303836241503638E-3</v>
      </c>
      <c r="AX92" s="3">
        <f t="shared" si="62"/>
        <v>7.7187331608914635E-6</v>
      </c>
      <c r="AY92" s="3">
        <f t="shared" si="63"/>
        <v>0</v>
      </c>
      <c r="AZ92" s="3">
        <f t="shared" si="64"/>
        <v>0</v>
      </c>
      <c r="BA92" s="3">
        <f t="shared" si="65"/>
        <v>0</v>
      </c>
      <c r="BB92" s="3">
        <v>6.4930000000000003</v>
      </c>
      <c r="BC92" s="3">
        <f t="shared" si="66"/>
        <v>1.7024753633477388E-3</v>
      </c>
      <c r="BD92" s="3">
        <f t="shared" si="67"/>
        <v>1.7101036334259228E-3</v>
      </c>
      <c r="BE92" s="3">
        <f t="shared" si="68"/>
        <v>7.6282700781839675E-6</v>
      </c>
      <c r="BF92" s="3">
        <f t="shared" si="69"/>
        <v>0</v>
      </c>
      <c r="BG92" s="3">
        <f t="shared" si="70"/>
        <v>0</v>
      </c>
      <c r="BH92" s="3">
        <f t="shared" si="71"/>
        <v>0</v>
      </c>
      <c r="BI92" s="9">
        <v>545</v>
      </c>
      <c r="BJ92" s="3">
        <f t="shared" si="72"/>
        <v>0.14289990343824388</v>
      </c>
      <c r="BK92" s="3">
        <f t="shared" si="73"/>
        <v>0.1435401940885766</v>
      </c>
      <c r="BL92" s="3">
        <f t="shared" si="74"/>
        <v>6.4029065033271992E-4</v>
      </c>
      <c r="BM92" s="3">
        <f t="shared" si="75"/>
        <v>0</v>
      </c>
      <c r="BN92" s="3">
        <f t="shared" si="76"/>
        <v>0</v>
      </c>
      <c r="BO92" s="3">
        <f t="shared" si="77"/>
        <v>0</v>
      </c>
      <c r="BP92" s="9">
        <v>3538.6850000000004</v>
      </c>
      <c r="BQ92" s="3">
        <f t="shared" si="78"/>
        <v>0.92784907302451769</v>
      </c>
      <c r="BR92" s="3">
        <f t="shared" si="79"/>
        <v>0.93200648021712795</v>
      </c>
      <c r="BS92" s="3">
        <f t="shared" si="80"/>
        <v>4.1574071926102629E-3</v>
      </c>
      <c r="BT92" s="3">
        <f t="shared" si="81"/>
        <v>0</v>
      </c>
      <c r="BU92" s="3">
        <f t="shared" si="82"/>
        <v>0</v>
      </c>
      <c r="BV92" s="3">
        <f t="shared" si="83"/>
        <v>0</v>
      </c>
      <c r="BW92" s="3">
        <v>5.55</v>
      </c>
      <c r="BX92" s="3">
        <f t="shared" si="84"/>
        <v>1.455219200150924E-3</v>
      </c>
      <c r="BY92" s="3">
        <f t="shared" si="85"/>
        <v>1.4617395911772479E-3</v>
      </c>
      <c r="BZ92" s="3">
        <f t="shared" si="86"/>
        <v>6.5203910263238272E-6</v>
      </c>
      <c r="CA92" s="3">
        <f t="shared" si="87"/>
        <v>0</v>
      </c>
      <c r="CB92" s="3">
        <f t="shared" si="88"/>
        <v>0</v>
      </c>
      <c r="CC92" s="3">
        <f t="shared" si="89"/>
        <v>0</v>
      </c>
      <c r="CD92" s="3">
        <v>0.51</v>
      </c>
      <c r="CE92" s="3">
        <f t="shared" si="90"/>
        <v>1.337228454192741E-4</v>
      </c>
      <c r="CF92" s="3">
        <f t="shared" si="91"/>
        <v>1.3432201648655792E-4</v>
      </c>
      <c r="CG92" s="3">
        <f t="shared" si="92"/>
        <v>5.9917106728381818E-7</v>
      </c>
      <c r="CH92" s="3">
        <f t="shared" si="93"/>
        <v>0</v>
      </c>
      <c r="CI92" s="3">
        <f t="shared" si="94"/>
        <v>0</v>
      </c>
      <c r="CJ92" s="3">
        <f t="shared" si="95"/>
        <v>0</v>
      </c>
      <c r="CK92" s="3">
        <v>90.25</v>
      </c>
      <c r="CL92" s="3">
        <f t="shared" si="96"/>
        <v>2.3663699606057818E-2</v>
      </c>
      <c r="CM92" s="3">
        <f t="shared" si="97"/>
        <v>2.3769729388062454E-2</v>
      </c>
      <c r="CN92" s="3">
        <f t="shared" si="98"/>
        <v>1.060297820046352E-4</v>
      </c>
      <c r="CO92" s="3">
        <f t="shared" si="99"/>
        <v>0</v>
      </c>
      <c r="CP92" s="3">
        <f t="shared" si="100"/>
        <v>0</v>
      </c>
      <c r="CQ92" s="3">
        <f t="shared" si="101"/>
        <v>0</v>
      </c>
    </row>
    <row r="93" spans="1:95" x14ac:dyDescent="0.25">
      <c r="A93" s="1" t="s">
        <v>423</v>
      </c>
      <c r="B93" s="1" t="s">
        <v>476</v>
      </c>
      <c r="C93" s="2">
        <v>43403</v>
      </c>
      <c r="D93" s="2">
        <v>43405</v>
      </c>
      <c r="E93" s="2" t="s">
        <v>476</v>
      </c>
      <c r="F93" s="1" t="s">
        <v>503</v>
      </c>
      <c r="G93" s="1" t="s">
        <v>508</v>
      </c>
      <c r="H93" s="1">
        <v>449</v>
      </c>
      <c r="I93" s="1">
        <v>444</v>
      </c>
      <c r="J93" s="1">
        <v>0</v>
      </c>
      <c r="K93" s="6">
        <v>-5</v>
      </c>
      <c r="L93" s="1" t="s">
        <v>194</v>
      </c>
      <c r="M93" s="1" t="s">
        <v>189</v>
      </c>
      <c r="N93" s="1" t="str">
        <f t="shared" si="51"/>
        <v>COFP 3.58 of '25</v>
      </c>
      <c r="O93" s="3">
        <v>3.58</v>
      </c>
      <c r="P93" s="2">
        <v>45695</v>
      </c>
      <c r="Q93" s="8">
        <v>6.279452054794521</v>
      </c>
      <c r="R93" s="3">
        <v>3.8904000000000001</v>
      </c>
      <c r="S93" s="9">
        <v>0</v>
      </c>
      <c r="T93" s="9">
        <v>1</v>
      </c>
      <c r="U93" s="6">
        <v>2014255</v>
      </c>
      <c r="V93" s="6">
        <v>1225369</v>
      </c>
      <c r="W93" s="6">
        <v>2005270</v>
      </c>
      <c r="X93" s="6">
        <v>1218899</v>
      </c>
      <c r="Y93" s="6">
        <f t="shared" si="52"/>
        <v>0</v>
      </c>
      <c r="Z93" s="6">
        <f t="shared" si="53"/>
        <v>0</v>
      </c>
      <c r="AA93" s="6">
        <v>444</v>
      </c>
      <c r="AB93" s="6">
        <v>504.91679999999997</v>
      </c>
      <c r="AC93" s="6">
        <v>469.84300000000002</v>
      </c>
      <c r="AD93" s="12">
        <f t="shared" si="54"/>
        <v>2.3325894685628186E-2</v>
      </c>
      <c r="AE93" s="12">
        <f t="shared" si="55"/>
        <v>2.3430410867364495E-2</v>
      </c>
      <c r="AF93" s="12">
        <f t="shared" si="56"/>
        <v>1.0451618173630897E-4</v>
      </c>
      <c r="AG93" s="12">
        <f t="shared" si="57"/>
        <v>0</v>
      </c>
      <c r="AH93" s="12">
        <f t="shared" si="58"/>
        <v>0</v>
      </c>
      <c r="AI93" s="12">
        <f t="shared" si="59"/>
        <v>0</v>
      </c>
      <c r="AJ93" s="1" t="s">
        <v>31</v>
      </c>
      <c r="AK93" s="1" t="s">
        <v>460</v>
      </c>
      <c r="AL93" s="1" t="s">
        <v>430</v>
      </c>
      <c r="AM93" s="1" t="s">
        <v>430</v>
      </c>
      <c r="AN93" s="1" t="s">
        <v>441</v>
      </c>
      <c r="AO93" s="1" t="s">
        <v>462</v>
      </c>
      <c r="AP93" s="1" t="s">
        <v>140</v>
      </c>
      <c r="AQ93" s="1" t="s">
        <v>513</v>
      </c>
      <c r="AR93" s="1" t="s">
        <v>523</v>
      </c>
      <c r="AS93" s="1" t="s">
        <v>563</v>
      </c>
      <c r="AT93" s="1" t="s">
        <v>14</v>
      </c>
      <c r="AU93" s="3">
        <v>5.43</v>
      </c>
      <c r="AV93" s="3">
        <f t="shared" si="60"/>
        <v>1.2665960814296105E-3</v>
      </c>
      <c r="AW93" s="3">
        <f t="shared" si="61"/>
        <v>1.272271310097892E-3</v>
      </c>
      <c r="AX93" s="3">
        <f t="shared" si="62"/>
        <v>5.6752286682814831E-6</v>
      </c>
      <c r="AY93" s="3">
        <f t="shared" si="63"/>
        <v>0</v>
      </c>
      <c r="AZ93" s="3">
        <f t="shared" si="64"/>
        <v>0</v>
      </c>
      <c r="BA93" s="3">
        <f t="shared" si="65"/>
        <v>0</v>
      </c>
      <c r="BB93" s="3">
        <v>5.3879999999999999</v>
      </c>
      <c r="BC93" s="3">
        <f t="shared" si="66"/>
        <v>1.2567992056616466E-3</v>
      </c>
      <c r="BD93" s="3">
        <f t="shared" si="67"/>
        <v>1.2624305375335989E-3</v>
      </c>
      <c r="BE93" s="3">
        <f t="shared" si="68"/>
        <v>5.6313318719523105E-6</v>
      </c>
      <c r="BF93" s="3">
        <f t="shared" si="69"/>
        <v>0</v>
      </c>
      <c r="BG93" s="3">
        <f t="shared" si="70"/>
        <v>0</v>
      </c>
      <c r="BH93" s="3">
        <f t="shared" si="71"/>
        <v>0</v>
      </c>
      <c r="BI93" s="9">
        <v>544</v>
      </c>
      <c r="BJ93" s="3">
        <f t="shared" si="72"/>
        <v>0.12689286708981734</v>
      </c>
      <c r="BK93" s="3">
        <f t="shared" si="73"/>
        <v>0.12746143511846283</v>
      </c>
      <c r="BL93" s="3">
        <f t="shared" si="74"/>
        <v>5.6856802864549416E-4</v>
      </c>
      <c r="BM93" s="3">
        <f t="shared" si="75"/>
        <v>0</v>
      </c>
      <c r="BN93" s="3">
        <f t="shared" si="76"/>
        <v>0</v>
      </c>
      <c r="BO93" s="3">
        <f t="shared" si="77"/>
        <v>0</v>
      </c>
      <c r="BP93" s="9">
        <v>2931.0720000000001</v>
      </c>
      <c r="BQ93" s="3">
        <f t="shared" si="78"/>
        <v>0.68369876787993578</v>
      </c>
      <c r="BR93" s="3">
        <f t="shared" si="79"/>
        <v>0.68676221241827784</v>
      </c>
      <c r="BS93" s="3">
        <f t="shared" si="80"/>
        <v>3.0634445383420639E-3</v>
      </c>
      <c r="BT93" s="3">
        <f t="shared" si="81"/>
        <v>0</v>
      </c>
      <c r="BU93" s="3">
        <f t="shared" si="82"/>
        <v>0</v>
      </c>
      <c r="BV93" s="3">
        <f t="shared" si="83"/>
        <v>0</v>
      </c>
      <c r="BW93" s="3">
        <v>5.38</v>
      </c>
      <c r="BX93" s="3">
        <f t="shared" si="84"/>
        <v>1.2549331340867963E-3</v>
      </c>
      <c r="BY93" s="3">
        <f t="shared" si="85"/>
        <v>1.2605561046642097E-3</v>
      </c>
      <c r="BZ93" s="3">
        <f t="shared" si="86"/>
        <v>5.6229705774134102E-6</v>
      </c>
      <c r="CA93" s="3">
        <f t="shared" si="87"/>
        <v>0</v>
      </c>
      <c r="CB93" s="3">
        <f t="shared" si="88"/>
        <v>0</v>
      </c>
      <c r="CC93" s="3">
        <f t="shared" si="89"/>
        <v>0</v>
      </c>
      <c r="CD93" s="3">
        <v>0.36</v>
      </c>
      <c r="CE93" s="3">
        <f t="shared" si="90"/>
        <v>8.3973220868261469E-5</v>
      </c>
      <c r="CF93" s="3">
        <f t="shared" si="91"/>
        <v>8.4349479122512174E-5</v>
      </c>
      <c r="CG93" s="3">
        <f t="shared" si="92"/>
        <v>3.7625825425070532E-7</v>
      </c>
      <c r="CH93" s="3">
        <f t="shared" si="93"/>
        <v>0</v>
      </c>
      <c r="CI93" s="3">
        <f t="shared" si="94"/>
        <v>0</v>
      </c>
      <c r="CJ93" s="3">
        <f t="shared" si="95"/>
        <v>0</v>
      </c>
      <c r="CK93" s="3">
        <v>90.25</v>
      </c>
      <c r="CL93" s="3">
        <f t="shared" si="96"/>
        <v>2.1051619953779438E-2</v>
      </c>
      <c r="CM93" s="3">
        <f t="shared" si="97"/>
        <v>2.1145945807796454E-2</v>
      </c>
      <c r="CN93" s="3">
        <f t="shared" si="98"/>
        <v>9.4325854017016098E-5</v>
      </c>
      <c r="CO93" s="3">
        <f t="shared" si="99"/>
        <v>0</v>
      </c>
      <c r="CP93" s="3">
        <f t="shared" si="100"/>
        <v>0</v>
      </c>
      <c r="CQ93" s="3">
        <f t="shared" si="101"/>
        <v>0</v>
      </c>
    </row>
    <row r="94" spans="1:95" x14ac:dyDescent="0.25">
      <c r="A94" s="1" t="s">
        <v>423</v>
      </c>
      <c r="B94" s="1" t="s">
        <v>476</v>
      </c>
      <c r="C94" s="2">
        <v>43403</v>
      </c>
      <c r="D94" s="2">
        <v>43405</v>
      </c>
      <c r="E94" s="2" t="s">
        <v>476</v>
      </c>
      <c r="F94" s="1" t="s">
        <v>503</v>
      </c>
      <c r="G94" s="1" t="s">
        <v>498</v>
      </c>
      <c r="H94" s="1" t="s">
        <v>436</v>
      </c>
      <c r="I94" s="1" t="s">
        <v>430</v>
      </c>
      <c r="J94" s="1">
        <v>-1</v>
      </c>
      <c r="K94" s="6">
        <v>0</v>
      </c>
      <c r="L94" s="1" t="s">
        <v>194</v>
      </c>
      <c r="M94" s="1" t="s">
        <v>189</v>
      </c>
      <c r="N94" s="1" t="str">
        <f t="shared" si="51"/>
        <v>COFP 3.58 of '25</v>
      </c>
      <c r="O94" s="3">
        <v>3.58</v>
      </c>
      <c r="P94" s="2">
        <v>45695</v>
      </c>
      <c r="Q94" s="8">
        <v>6.279452054794521</v>
      </c>
      <c r="R94" s="3">
        <v>3.8904000000000001</v>
      </c>
      <c r="S94" s="9">
        <v>0</v>
      </c>
      <c r="T94" s="9">
        <v>1</v>
      </c>
      <c r="U94" s="6">
        <v>2014255</v>
      </c>
      <c r="V94" s="6">
        <v>1225369</v>
      </c>
      <c r="W94" s="6">
        <v>2005270</v>
      </c>
      <c r="X94" s="6">
        <v>1218899</v>
      </c>
      <c r="Y94" s="6">
        <f t="shared" si="52"/>
        <v>0</v>
      </c>
      <c r="Z94" s="6">
        <f t="shared" si="53"/>
        <v>0</v>
      </c>
      <c r="AA94" s="6">
        <v>444</v>
      </c>
      <c r="AB94" s="6">
        <v>504.91679999999997</v>
      </c>
      <c r="AC94" s="6">
        <v>469.84300000000002</v>
      </c>
      <c r="AD94" s="12">
        <f t="shared" si="54"/>
        <v>2.3325894685628186E-2</v>
      </c>
      <c r="AE94" s="12">
        <f t="shared" si="55"/>
        <v>2.3430410867364495E-2</v>
      </c>
      <c r="AF94" s="12">
        <f t="shared" si="56"/>
        <v>1.0451618173630897E-4</v>
      </c>
      <c r="AG94" s="12">
        <f t="shared" si="57"/>
        <v>0</v>
      </c>
      <c r="AH94" s="12">
        <f t="shared" si="58"/>
        <v>0</v>
      </c>
      <c r="AI94" s="12">
        <f t="shared" si="59"/>
        <v>0</v>
      </c>
      <c r="AJ94" s="1" t="s">
        <v>31</v>
      </c>
      <c r="AK94" s="1" t="s">
        <v>460</v>
      </c>
      <c r="AL94" s="1" t="s">
        <v>430</v>
      </c>
      <c r="AM94" s="1" t="s">
        <v>430</v>
      </c>
      <c r="AN94" s="1" t="s">
        <v>441</v>
      </c>
      <c r="AO94" s="1" t="s">
        <v>462</v>
      </c>
      <c r="AP94" s="1" t="s">
        <v>140</v>
      </c>
      <c r="AQ94" s="1" t="s">
        <v>513</v>
      </c>
      <c r="AR94" s="1" t="s">
        <v>523</v>
      </c>
      <c r="AS94" s="1" t="s">
        <v>563</v>
      </c>
      <c r="AT94" s="1" t="s">
        <v>14</v>
      </c>
      <c r="AU94" s="3">
        <v>5.43</v>
      </c>
      <c r="AV94" s="3">
        <f t="shared" si="60"/>
        <v>1.2665960814296105E-3</v>
      </c>
      <c r="AW94" s="3">
        <f t="shared" si="61"/>
        <v>1.272271310097892E-3</v>
      </c>
      <c r="AX94" s="3">
        <f t="shared" si="62"/>
        <v>5.6752286682814831E-6</v>
      </c>
      <c r="AY94" s="3">
        <f t="shared" si="63"/>
        <v>0</v>
      </c>
      <c r="AZ94" s="3">
        <f t="shared" si="64"/>
        <v>0</v>
      </c>
      <c r="BA94" s="3">
        <f t="shared" si="65"/>
        <v>0</v>
      </c>
      <c r="BB94" s="3">
        <v>5.3879999999999999</v>
      </c>
      <c r="BC94" s="3">
        <f t="shared" si="66"/>
        <v>1.2567992056616466E-3</v>
      </c>
      <c r="BD94" s="3">
        <f t="shared" si="67"/>
        <v>1.2624305375335989E-3</v>
      </c>
      <c r="BE94" s="3">
        <f t="shared" si="68"/>
        <v>5.6313318719523105E-6</v>
      </c>
      <c r="BF94" s="3">
        <f t="shared" si="69"/>
        <v>0</v>
      </c>
      <c r="BG94" s="3">
        <f t="shared" si="70"/>
        <v>0</v>
      </c>
      <c r="BH94" s="3">
        <f t="shared" si="71"/>
        <v>0</v>
      </c>
      <c r="BI94" s="9">
        <v>544</v>
      </c>
      <c r="BJ94" s="3">
        <f t="shared" si="72"/>
        <v>0.12689286708981734</v>
      </c>
      <c r="BK94" s="3">
        <f t="shared" si="73"/>
        <v>0.12746143511846283</v>
      </c>
      <c r="BL94" s="3">
        <f t="shared" si="74"/>
        <v>5.6856802864549416E-4</v>
      </c>
      <c r="BM94" s="3">
        <f t="shared" si="75"/>
        <v>0</v>
      </c>
      <c r="BN94" s="3">
        <f t="shared" si="76"/>
        <v>0</v>
      </c>
      <c r="BO94" s="3">
        <f t="shared" si="77"/>
        <v>0</v>
      </c>
      <c r="BP94" s="9">
        <v>2931.0720000000001</v>
      </c>
      <c r="BQ94" s="3">
        <f t="shared" si="78"/>
        <v>0.68369876787993578</v>
      </c>
      <c r="BR94" s="3">
        <f t="shared" si="79"/>
        <v>0.68676221241827784</v>
      </c>
      <c r="BS94" s="3">
        <f t="shared" si="80"/>
        <v>3.0634445383420639E-3</v>
      </c>
      <c r="BT94" s="3">
        <f t="shared" si="81"/>
        <v>0</v>
      </c>
      <c r="BU94" s="3">
        <f t="shared" si="82"/>
        <v>0</v>
      </c>
      <c r="BV94" s="3">
        <f t="shared" si="83"/>
        <v>0</v>
      </c>
      <c r="BW94" s="3">
        <v>5.38</v>
      </c>
      <c r="BX94" s="3">
        <f t="shared" si="84"/>
        <v>1.2549331340867963E-3</v>
      </c>
      <c r="BY94" s="3">
        <f t="shared" si="85"/>
        <v>1.2605561046642097E-3</v>
      </c>
      <c r="BZ94" s="3">
        <f t="shared" si="86"/>
        <v>5.6229705774134102E-6</v>
      </c>
      <c r="CA94" s="3">
        <f t="shared" si="87"/>
        <v>0</v>
      </c>
      <c r="CB94" s="3">
        <f t="shared" si="88"/>
        <v>0</v>
      </c>
      <c r="CC94" s="3">
        <f t="shared" si="89"/>
        <v>0</v>
      </c>
      <c r="CD94" s="3">
        <v>0.36</v>
      </c>
      <c r="CE94" s="3">
        <f t="shared" si="90"/>
        <v>8.3973220868261469E-5</v>
      </c>
      <c r="CF94" s="3">
        <f t="shared" si="91"/>
        <v>8.4349479122512174E-5</v>
      </c>
      <c r="CG94" s="3">
        <f t="shared" si="92"/>
        <v>3.7625825425070532E-7</v>
      </c>
      <c r="CH94" s="3">
        <f t="shared" si="93"/>
        <v>0</v>
      </c>
      <c r="CI94" s="3">
        <f t="shared" si="94"/>
        <v>0</v>
      </c>
      <c r="CJ94" s="3">
        <f t="shared" si="95"/>
        <v>0</v>
      </c>
      <c r="CK94" s="3">
        <v>90.25</v>
      </c>
      <c r="CL94" s="3">
        <f t="shared" si="96"/>
        <v>2.1051619953779438E-2</v>
      </c>
      <c r="CM94" s="3">
        <f t="shared" si="97"/>
        <v>2.1145945807796454E-2</v>
      </c>
      <c r="CN94" s="3">
        <f t="shared" si="98"/>
        <v>9.4325854017016098E-5</v>
      </c>
      <c r="CO94" s="3">
        <f t="shared" si="99"/>
        <v>0</v>
      </c>
      <c r="CP94" s="3">
        <f t="shared" si="100"/>
        <v>0</v>
      </c>
      <c r="CQ94" s="3">
        <f t="shared" si="101"/>
        <v>0</v>
      </c>
    </row>
    <row r="95" spans="1:95" x14ac:dyDescent="0.25">
      <c r="A95" s="1" t="s">
        <v>423</v>
      </c>
      <c r="B95" s="1" t="s">
        <v>476</v>
      </c>
      <c r="C95" s="2">
        <v>43403</v>
      </c>
      <c r="D95" s="2">
        <v>43405</v>
      </c>
      <c r="E95" s="2" t="s">
        <v>476</v>
      </c>
      <c r="F95" s="1" t="s">
        <v>503</v>
      </c>
      <c r="G95" s="1" t="s">
        <v>508</v>
      </c>
      <c r="H95" s="1">
        <v>749</v>
      </c>
      <c r="I95" s="1">
        <v>744</v>
      </c>
      <c r="J95" s="1">
        <v>0</v>
      </c>
      <c r="K95" s="6">
        <v>-5</v>
      </c>
      <c r="L95" s="1" t="s">
        <v>195</v>
      </c>
      <c r="M95" s="1" t="s">
        <v>189</v>
      </c>
      <c r="N95" s="1" t="str">
        <f t="shared" si="51"/>
        <v>COFP 1.87 of '22</v>
      </c>
      <c r="O95" s="3">
        <v>1.865</v>
      </c>
      <c r="P95" s="2">
        <v>44725</v>
      </c>
      <c r="Q95" s="8">
        <v>3.6219178082191781</v>
      </c>
      <c r="R95" s="3">
        <v>1.3781000000000001</v>
      </c>
      <c r="S95" s="9">
        <v>0</v>
      </c>
      <c r="T95" s="9">
        <v>1</v>
      </c>
      <c r="U95" s="6">
        <v>2014255</v>
      </c>
      <c r="V95" s="6">
        <v>1225369</v>
      </c>
      <c r="W95" s="6">
        <v>2005270</v>
      </c>
      <c r="X95" s="6">
        <v>1218899</v>
      </c>
      <c r="Y95" s="6">
        <f t="shared" si="52"/>
        <v>0</v>
      </c>
      <c r="Z95" s="6">
        <f t="shared" si="53"/>
        <v>0</v>
      </c>
      <c r="AA95" s="6">
        <v>744</v>
      </c>
      <c r="AB95" s="6">
        <v>846.07680000000005</v>
      </c>
      <c r="AC95" s="6">
        <v>770.76099999999997</v>
      </c>
      <c r="AD95" s="12">
        <f t="shared" si="54"/>
        <v>3.8265313974645714E-2</v>
      </c>
      <c r="AE95" s="12">
        <f t="shared" si="55"/>
        <v>3.8436769113386227E-2</v>
      </c>
      <c r="AF95" s="12">
        <f t="shared" si="56"/>
        <v>1.7145513874051305E-4</v>
      </c>
      <c r="AG95" s="12">
        <f t="shared" si="57"/>
        <v>0</v>
      </c>
      <c r="AH95" s="12">
        <f t="shared" si="58"/>
        <v>0</v>
      </c>
      <c r="AI95" s="12">
        <f t="shared" si="59"/>
        <v>0</v>
      </c>
      <c r="AJ95" s="1" t="s">
        <v>31</v>
      </c>
      <c r="AK95" s="1" t="s">
        <v>460</v>
      </c>
      <c r="AL95" s="1" t="s">
        <v>430</v>
      </c>
      <c r="AM95" s="1" t="s">
        <v>430</v>
      </c>
      <c r="AN95" s="1" t="s">
        <v>441</v>
      </c>
      <c r="AO95" s="1" t="s">
        <v>462</v>
      </c>
      <c r="AP95" s="1" t="s">
        <v>140</v>
      </c>
      <c r="AQ95" s="1" t="s">
        <v>513</v>
      </c>
      <c r="AR95" s="1" t="s">
        <v>523</v>
      </c>
      <c r="AS95" s="1" t="s">
        <v>563</v>
      </c>
      <c r="AT95" s="1" t="s">
        <v>14</v>
      </c>
      <c r="AU95" s="3">
        <v>3.42</v>
      </c>
      <c r="AV95" s="3">
        <f t="shared" si="60"/>
        <v>1.3086737379328834E-3</v>
      </c>
      <c r="AW95" s="3">
        <f t="shared" si="61"/>
        <v>1.3145375036778088E-3</v>
      </c>
      <c r="AX95" s="3">
        <f t="shared" si="62"/>
        <v>5.8637657449254164E-6</v>
      </c>
      <c r="AY95" s="3">
        <f t="shared" si="63"/>
        <v>0</v>
      </c>
      <c r="AZ95" s="3">
        <f t="shared" si="64"/>
        <v>0</v>
      </c>
      <c r="BA95" s="3">
        <f t="shared" si="65"/>
        <v>0</v>
      </c>
      <c r="BB95" s="3">
        <v>3.4159999999999999</v>
      </c>
      <c r="BC95" s="3">
        <f t="shared" si="66"/>
        <v>1.3071431253738974E-3</v>
      </c>
      <c r="BD95" s="3">
        <f t="shared" si="67"/>
        <v>1.3130000329132734E-3</v>
      </c>
      <c r="BE95" s="3">
        <f t="shared" si="68"/>
        <v>5.8569075393759447E-6</v>
      </c>
      <c r="BF95" s="3">
        <f t="shared" si="69"/>
        <v>0</v>
      </c>
      <c r="BG95" s="3">
        <f t="shared" si="70"/>
        <v>0</v>
      </c>
      <c r="BH95" s="3">
        <f t="shared" si="71"/>
        <v>0</v>
      </c>
      <c r="BI95" s="9">
        <v>523</v>
      </c>
      <c r="BJ95" s="3">
        <f t="shared" si="72"/>
        <v>0.20012759208739708</v>
      </c>
      <c r="BK95" s="3">
        <f t="shared" si="73"/>
        <v>0.20102430246300995</v>
      </c>
      <c r="BL95" s="3">
        <f t="shared" si="74"/>
        <v>8.9671037561286915E-4</v>
      </c>
      <c r="BM95" s="3">
        <f t="shared" si="75"/>
        <v>0</v>
      </c>
      <c r="BN95" s="3">
        <f t="shared" si="76"/>
        <v>0</v>
      </c>
      <c r="BO95" s="3">
        <f t="shared" si="77"/>
        <v>0</v>
      </c>
      <c r="BP95" s="9">
        <v>1786.568</v>
      </c>
      <c r="BQ95" s="3">
        <f t="shared" si="78"/>
        <v>0.68363585457054843</v>
      </c>
      <c r="BR95" s="3">
        <f t="shared" si="79"/>
        <v>0.68669901721364202</v>
      </c>
      <c r="BS95" s="3">
        <f t="shared" si="80"/>
        <v>3.0631626430935865E-3</v>
      </c>
      <c r="BT95" s="3">
        <f t="shared" si="81"/>
        <v>0</v>
      </c>
      <c r="BU95" s="3">
        <f t="shared" si="82"/>
        <v>0</v>
      </c>
      <c r="BV95" s="3">
        <f t="shared" si="83"/>
        <v>0</v>
      </c>
      <c r="BW95" s="3">
        <v>4.8099999999999996</v>
      </c>
      <c r="BX95" s="3">
        <f t="shared" si="84"/>
        <v>1.8405616021804586E-3</v>
      </c>
      <c r="BY95" s="3">
        <f t="shared" si="85"/>
        <v>1.8488085943538773E-3</v>
      </c>
      <c r="BZ95" s="3">
        <f t="shared" si="86"/>
        <v>8.2469921734186751E-6</v>
      </c>
      <c r="CA95" s="3">
        <f t="shared" si="87"/>
        <v>0</v>
      </c>
      <c r="CB95" s="3">
        <f t="shared" si="88"/>
        <v>0</v>
      </c>
      <c r="CC95" s="3">
        <f t="shared" si="89"/>
        <v>0</v>
      </c>
      <c r="CD95" s="3">
        <v>0.14000000000000001</v>
      </c>
      <c r="CE95" s="3">
        <f t="shared" si="90"/>
        <v>5.3571439564504003E-5</v>
      </c>
      <c r="CF95" s="3">
        <f t="shared" si="91"/>
        <v>5.3811476758740719E-5</v>
      </c>
      <c r="CG95" s="3">
        <f t="shared" si="92"/>
        <v>2.4003719423671549E-7</v>
      </c>
      <c r="CH95" s="3">
        <f t="shared" si="93"/>
        <v>0</v>
      </c>
      <c r="CI95" s="3">
        <f t="shared" si="94"/>
        <v>0</v>
      </c>
      <c r="CJ95" s="3">
        <f t="shared" si="95"/>
        <v>0</v>
      </c>
      <c r="CK95" s="3">
        <v>90.25</v>
      </c>
      <c r="CL95" s="3">
        <f t="shared" si="96"/>
        <v>3.4534445862117756E-2</v>
      </c>
      <c r="CM95" s="3">
        <f t="shared" si="97"/>
        <v>3.4689184124831067E-2</v>
      </c>
      <c r="CN95" s="3">
        <f t="shared" si="98"/>
        <v>1.5473826271331093E-4</v>
      </c>
      <c r="CO95" s="3">
        <f t="shared" si="99"/>
        <v>0</v>
      </c>
      <c r="CP95" s="3">
        <f t="shared" si="100"/>
        <v>0</v>
      </c>
      <c r="CQ95" s="3">
        <f t="shared" si="101"/>
        <v>0</v>
      </c>
    </row>
    <row r="96" spans="1:95" x14ac:dyDescent="0.25">
      <c r="A96" s="1" t="s">
        <v>423</v>
      </c>
      <c r="B96" s="1" t="s">
        <v>476</v>
      </c>
      <c r="C96" s="2">
        <v>43403</v>
      </c>
      <c r="D96" s="2">
        <v>43405</v>
      </c>
      <c r="E96" s="2" t="s">
        <v>476</v>
      </c>
      <c r="F96" s="1" t="s">
        <v>503</v>
      </c>
      <c r="G96" s="1" t="s">
        <v>498</v>
      </c>
      <c r="H96" s="1" t="s">
        <v>436</v>
      </c>
      <c r="I96" s="1" t="s">
        <v>430</v>
      </c>
      <c r="J96" s="1">
        <v>-1</v>
      </c>
      <c r="K96" s="6">
        <v>0</v>
      </c>
      <c r="L96" s="1" t="s">
        <v>195</v>
      </c>
      <c r="M96" s="1" t="s">
        <v>189</v>
      </c>
      <c r="N96" s="1" t="str">
        <f t="shared" si="51"/>
        <v>COFP 1.87 of '22</v>
      </c>
      <c r="O96" s="3">
        <v>1.865</v>
      </c>
      <c r="P96" s="2">
        <v>44725</v>
      </c>
      <c r="Q96" s="8">
        <v>3.6219178082191781</v>
      </c>
      <c r="R96" s="3">
        <v>1.3781000000000001</v>
      </c>
      <c r="S96" s="9">
        <v>0</v>
      </c>
      <c r="T96" s="9">
        <v>1</v>
      </c>
      <c r="U96" s="6">
        <v>2014255</v>
      </c>
      <c r="V96" s="6">
        <v>1225369</v>
      </c>
      <c r="W96" s="6">
        <v>2005270</v>
      </c>
      <c r="X96" s="6">
        <v>1218899</v>
      </c>
      <c r="Y96" s="6">
        <f t="shared" si="52"/>
        <v>0</v>
      </c>
      <c r="Z96" s="6">
        <f t="shared" si="53"/>
        <v>0</v>
      </c>
      <c r="AA96" s="6">
        <v>744</v>
      </c>
      <c r="AB96" s="6">
        <v>846.07680000000005</v>
      </c>
      <c r="AC96" s="6">
        <v>770.76099999999997</v>
      </c>
      <c r="AD96" s="12">
        <f t="shared" si="54"/>
        <v>3.8265313974645714E-2</v>
      </c>
      <c r="AE96" s="12">
        <f t="shared" si="55"/>
        <v>3.8436769113386227E-2</v>
      </c>
      <c r="AF96" s="12">
        <f t="shared" si="56"/>
        <v>1.7145513874051305E-4</v>
      </c>
      <c r="AG96" s="12">
        <f t="shared" si="57"/>
        <v>0</v>
      </c>
      <c r="AH96" s="12">
        <f t="shared" si="58"/>
        <v>0</v>
      </c>
      <c r="AI96" s="12">
        <f t="shared" si="59"/>
        <v>0</v>
      </c>
      <c r="AJ96" s="1" t="s">
        <v>31</v>
      </c>
      <c r="AK96" s="1" t="s">
        <v>460</v>
      </c>
      <c r="AL96" s="1" t="s">
        <v>430</v>
      </c>
      <c r="AM96" s="1" t="s">
        <v>430</v>
      </c>
      <c r="AN96" s="1" t="s">
        <v>441</v>
      </c>
      <c r="AO96" s="1" t="s">
        <v>462</v>
      </c>
      <c r="AP96" s="1" t="s">
        <v>140</v>
      </c>
      <c r="AQ96" s="1" t="s">
        <v>513</v>
      </c>
      <c r="AR96" s="1" t="s">
        <v>523</v>
      </c>
      <c r="AS96" s="1" t="s">
        <v>563</v>
      </c>
      <c r="AT96" s="1" t="s">
        <v>14</v>
      </c>
      <c r="AU96" s="3">
        <v>3.42</v>
      </c>
      <c r="AV96" s="3">
        <f t="shared" si="60"/>
        <v>1.3086737379328834E-3</v>
      </c>
      <c r="AW96" s="3">
        <f t="shared" si="61"/>
        <v>1.3145375036778088E-3</v>
      </c>
      <c r="AX96" s="3">
        <f t="shared" si="62"/>
        <v>5.8637657449254164E-6</v>
      </c>
      <c r="AY96" s="3">
        <f t="shared" si="63"/>
        <v>0</v>
      </c>
      <c r="AZ96" s="3">
        <f t="shared" si="64"/>
        <v>0</v>
      </c>
      <c r="BA96" s="3">
        <f t="shared" si="65"/>
        <v>0</v>
      </c>
      <c r="BB96" s="3">
        <v>3.4159999999999999</v>
      </c>
      <c r="BC96" s="3">
        <f t="shared" si="66"/>
        <v>1.3071431253738974E-3</v>
      </c>
      <c r="BD96" s="3">
        <f t="shared" si="67"/>
        <v>1.3130000329132734E-3</v>
      </c>
      <c r="BE96" s="3">
        <f t="shared" si="68"/>
        <v>5.8569075393759447E-6</v>
      </c>
      <c r="BF96" s="3">
        <f t="shared" si="69"/>
        <v>0</v>
      </c>
      <c r="BG96" s="3">
        <f t="shared" si="70"/>
        <v>0</v>
      </c>
      <c r="BH96" s="3">
        <f t="shared" si="71"/>
        <v>0</v>
      </c>
      <c r="BI96" s="9">
        <v>523</v>
      </c>
      <c r="BJ96" s="3">
        <f t="shared" si="72"/>
        <v>0.20012759208739708</v>
      </c>
      <c r="BK96" s="3">
        <f t="shared" si="73"/>
        <v>0.20102430246300995</v>
      </c>
      <c r="BL96" s="3">
        <f t="shared" si="74"/>
        <v>8.9671037561286915E-4</v>
      </c>
      <c r="BM96" s="3">
        <f t="shared" si="75"/>
        <v>0</v>
      </c>
      <c r="BN96" s="3">
        <f t="shared" si="76"/>
        <v>0</v>
      </c>
      <c r="BO96" s="3">
        <f t="shared" si="77"/>
        <v>0</v>
      </c>
      <c r="BP96" s="9">
        <v>1786.568</v>
      </c>
      <c r="BQ96" s="3">
        <f t="shared" si="78"/>
        <v>0.68363585457054843</v>
      </c>
      <c r="BR96" s="3">
        <f t="shared" si="79"/>
        <v>0.68669901721364202</v>
      </c>
      <c r="BS96" s="3">
        <f t="shared" si="80"/>
        <v>3.0631626430935865E-3</v>
      </c>
      <c r="BT96" s="3">
        <f t="shared" si="81"/>
        <v>0</v>
      </c>
      <c r="BU96" s="3">
        <f t="shared" si="82"/>
        <v>0</v>
      </c>
      <c r="BV96" s="3">
        <f t="shared" si="83"/>
        <v>0</v>
      </c>
      <c r="BW96" s="3">
        <v>4.8099999999999996</v>
      </c>
      <c r="BX96" s="3">
        <f t="shared" si="84"/>
        <v>1.8405616021804586E-3</v>
      </c>
      <c r="BY96" s="3">
        <f t="shared" si="85"/>
        <v>1.8488085943538773E-3</v>
      </c>
      <c r="BZ96" s="3">
        <f t="shared" si="86"/>
        <v>8.2469921734186751E-6</v>
      </c>
      <c r="CA96" s="3">
        <f t="shared" si="87"/>
        <v>0</v>
      </c>
      <c r="CB96" s="3">
        <f t="shared" si="88"/>
        <v>0</v>
      </c>
      <c r="CC96" s="3">
        <f t="shared" si="89"/>
        <v>0</v>
      </c>
      <c r="CD96" s="3">
        <v>0.14000000000000001</v>
      </c>
      <c r="CE96" s="3">
        <f t="shared" si="90"/>
        <v>5.3571439564504003E-5</v>
      </c>
      <c r="CF96" s="3">
        <f t="shared" si="91"/>
        <v>5.3811476758740719E-5</v>
      </c>
      <c r="CG96" s="3">
        <f t="shared" si="92"/>
        <v>2.4003719423671549E-7</v>
      </c>
      <c r="CH96" s="3">
        <f t="shared" si="93"/>
        <v>0</v>
      </c>
      <c r="CI96" s="3">
        <f t="shared" si="94"/>
        <v>0</v>
      </c>
      <c r="CJ96" s="3">
        <f t="shared" si="95"/>
        <v>0</v>
      </c>
      <c r="CK96" s="3">
        <v>90.25</v>
      </c>
      <c r="CL96" s="3">
        <f t="shared" si="96"/>
        <v>3.4534445862117756E-2</v>
      </c>
      <c r="CM96" s="3">
        <f t="shared" si="97"/>
        <v>3.4689184124831067E-2</v>
      </c>
      <c r="CN96" s="3">
        <f t="shared" si="98"/>
        <v>1.5473826271331093E-4</v>
      </c>
      <c r="CO96" s="3">
        <f t="shared" si="99"/>
        <v>0</v>
      </c>
      <c r="CP96" s="3">
        <f t="shared" si="100"/>
        <v>0</v>
      </c>
      <c r="CQ96" s="3">
        <f t="shared" si="101"/>
        <v>0</v>
      </c>
    </row>
    <row r="97" spans="1:95" x14ac:dyDescent="0.25">
      <c r="A97" s="1" t="s">
        <v>423</v>
      </c>
      <c r="B97" s="1" t="s">
        <v>589</v>
      </c>
      <c r="C97" s="2">
        <v>43403</v>
      </c>
      <c r="D97" s="2">
        <v>43405</v>
      </c>
      <c r="E97" s="2" t="s">
        <v>476</v>
      </c>
      <c r="F97" s="1" t="s">
        <v>503</v>
      </c>
      <c r="G97" s="1" t="s">
        <v>498</v>
      </c>
      <c r="H97" s="1" t="s">
        <v>435</v>
      </c>
      <c r="I97" s="1" t="s">
        <v>429</v>
      </c>
      <c r="J97" s="1">
        <v>-1</v>
      </c>
      <c r="K97" s="6">
        <v>0</v>
      </c>
      <c r="L97" s="1" t="s">
        <v>196</v>
      </c>
      <c r="M97" s="1" t="s">
        <v>197</v>
      </c>
      <c r="N97" s="1" t="str">
        <f t="shared" si="51"/>
        <v>CPE 6.38 of '26</v>
      </c>
      <c r="O97" s="3">
        <v>6.375</v>
      </c>
      <c r="P97" s="2">
        <v>46204</v>
      </c>
      <c r="Q97" s="8">
        <v>7.6739726027397257</v>
      </c>
      <c r="R97" s="3">
        <v>0.18360000000000001</v>
      </c>
      <c r="S97" s="9">
        <v>0</v>
      </c>
      <c r="T97" s="9">
        <v>1</v>
      </c>
      <c r="U97" s="6">
        <v>2014255</v>
      </c>
      <c r="V97" s="6">
        <v>1225369</v>
      </c>
      <c r="W97" s="6">
        <v>2005270</v>
      </c>
      <c r="X97" s="6">
        <v>1218899</v>
      </c>
      <c r="Y97" s="6">
        <f t="shared" si="52"/>
        <v>0</v>
      </c>
      <c r="Z97" s="6">
        <f t="shared" si="53"/>
        <v>0</v>
      </c>
      <c r="AA97" s="6">
        <v>400</v>
      </c>
      <c r="AB97" s="6">
        <v>400</v>
      </c>
      <c r="AC97" s="6">
        <v>411.2</v>
      </c>
      <c r="AD97" s="12">
        <f t="shared" si="54"/>
        <v>2.0414495682026357E-2</v>
      </c>
      <c r="AE97" s="12">
        <f t="shared" si="55"/>
        <v>2.0505966777541178E-2</v>
      </c>
      <c r="AF97" s="12">
        <f t="shared" si="56"/>
        <v>9.1471095514820966E-5</v>
      </c>
      <c r="AG97" s="12">
        <f t="shared" si="57"/>
        <v>3.355723867667617E-2</v>
      </c>
      <c r="AH97" s="12">
        <f t="shared" si="58"/>
        <v>3.3735362815130704E-2</v>
      </c>
      <c r="AI97" s="12">
        <f t="shared" si="59"/>
        <v>1.7812413845453429E-4</v>
      </c>
      <c r="AJ97" s="1" t="s">
        <v>5</v>
      </c>
      <c r="AK97" s="1" t="s">
        <v>460</v>
      </c>
      <c r="AL97" s="1" t="s">
        <v>429</v>
      </c>
      <c r="AM97" s="1" t="s">
        <v>429</v>
      </c>
      <c r="AN97" s="1" t="s">
        <v>453</v>
      </c>
      <c r="AO97" s="1" t="s">
        <v>482</v>
      </c>
      <c r="AP97" s="1" t="s">
        <v>24</v>
      </c>
      <c r="AQ97" s="1" t="s">
        <v>513</v>
      </c>
      <c r="AR97" s="1" t="s">
        <v>519</v>
      </c>
      <c r="AS97" s="1" t="s">
        <v>533</v>
      </c>
      <c r="AT97" s="1" t="s">
        <v>14</v>
      </c>
      <c r="AU97" s="3">
        <v>5.0199999999999996</v>
      </c>
      <c r="AV97" s="3">
        <f t="shared" si="60"/>
        <v>1.0248076832377231E-3</v>
      </c>
      <c r="AW97" s="3">
        <f t="shared" si="61"/>
        <v>1.0293995322325669E-3</v>
      </c>
      <c r="AX97" s="3">
        <f t="shared" si="62"/>
        <v>4.5918489948437984E-6</v>
      </c>
      <c r="AY97" s="3">
        <f t="shared" si="63"/>
        <v>1.6845733815691437E-3</v>
      </c>
      <c r="AZ97" s="3">
        <f t="shared" si="64"/>
        <v>1.6935152133195613E-3</v>
      </c>
      <c r="BA97" s="3">
        <f t="shared" si="65"/>
        <v>8.9418317504176125E-6</v>
      </c>
      <c r="BB97" s="3">
        <v>4.4039999999999999</v>
      </c>
      <c r="BC97" s="3">
        <f t="shared" si="66"/>
        <v>8.9905438983644084E-4</v>
      </c>
      <c r="BD97" s="3">
        <f t="shared" si="67"/>
        <v>9.030827768829134E-4</v>
      </c>
      <c r="BE97" s="3">
        <f t="shared" si="68"/>
        <v>4.0283870464725589E-6</v>
      </c>
      <c r="BF97" s="3">
        <f t="shared" si="69"/>
        <v>1.4778607913208184E-3</v>
      </c>
      <c r="BG97" s="3">
        <f t="shared" si="70"/>
        <v>1.4857053783783561E-3</v>
      </c>
      <c r="BH97" s="3">
        <f t="shared" si="71"/>
        <v>7.8445870575376882E-6</v>
      </c>
      <c r="BI97" s="9">
        <v>307</v>
      </c>
      <c r="BJ97" s="3">
        <f t="shared" si="72"/>
        <v>6.2672501743820913E-2</v>
      </c>
      <c r="BK97" s="3">
        <f t="shared" si="73"/>
        <v>6.2953318007051409E-2</v>
      </c>
      <c r="BL97" s="3">
        <f t="shared" si="74"/>
        <v>2.8081626323049613E-4</v>
      </c>
      <c r="BM97" s="3">
        <f t="shared" si="75"/>
        <v>0.10302072273739585</v>
      </c>
      <c r="BN97" s="3">
        <f t="shared" si="76"/>
        <v>0.10356756384245126</v>
      </c>
      <c r="BO97" s="3">
        <f t="shared" si="77"/>
        <v>5.4684110505541506E-4</v>
      </c>
      <c r="BP97" s="9">
        <v>1352.028</v>
      </c>
      <c r="BQ97" s="3">
        <f t="shared" si="78"/>
        <v>0.27600969767978734</v>
      </c>
      <c r="BR97" s="3">
        <f t="shared" si="79"/>
        <v>0.27724641250305443</v>
      </c>
      <c r="BS97" s="3">
        <f t="shared" si="80"/>
        <v>1.2367148232670933E-3</v>
      </c>
      <c r="BT97" s="3">
        <f t="shared" si="81"/>
        <v>0.45370326293549129</v>
      </c>
      <c r="BU97" s="3">
        <f t="shared" si="82"/>
        <v>0.45611155116215535</v>
      </c>
      <c r="BV97" s="3">
        <f t="shared" si="83"/>
        <v>2.4082882266640571E-3</v>
      </c>
      <c r="BW97" s="3">
        <v>6.32</v>
      </c>
      <c r="BX97" s="3">
        <f t="shared" si="84"/>
        <v>1.290196127104066E-3</v>
      </c>
      <c r="BY97" s="3">
        <f t="shared" si="85"/>
        <v>1.2959771003406024E-3</v>
      </c>
      <c r="BZ97" s="3">
        <f t="shared" si="86"/>
        <v>5.7809732365364346E-6</v>
      </c>
      <c r="CA97" s="3">
        <f t="shared" si="87"/>
        <v>2.1208174843659342E-3</v>
      </c>
      <c r="CB97" s="3">
        <f t="shared" si="88"/>
        <v>2.1320749299162606E-3</v>
      </c>
      <c r="CC97" s="3">
        <f t="shared" si="89"/>
        <v>1.1257445550326428E-5</v>
      </c>
      <c r="CD97" s="3">
        <v>-0.25</v>
      </c>
      <c r="CE97" s="3">
        <f t="shared" si="90"/>
        <v>-5.1036239205065895E-5</v>
      </c>
      <c r="CF97" s="3">
        <f t="shared" si="91"/>
        <v>-5.1264916943852941E-5</v>
      </c>
      <c r="CG97" s="3">
        <f t="shared" si="92"/>
        <v>-2.2867773878704645E-7</v>
      </c>
      <c r="CH97" s="3">
        <f t="shared" si="93"/>
        <v>-8.3893096691690426E-5</v>
      </c>
      <c r="CI97" s="3">
        <f t="shared" si="94"/>
        <v>-8.4338407037826761E-5</v>
      </c>
      <c r="CJ97" s="3">
        <f t="shared" si="95"/>
        <v>-4.4531034613633572E-7</v>
      </c>
      <c r="CK97" s="3">
        <v>100.25</v>
      </c>
      <c r="CL97" s="3">
        <f t="shared" si="96"/>
        <v>2.0465531921231423E-2</v>
      </c>
      <c r="CM97" s="3">
        <f t="shared" si="97"/>
        <v>2.0557231694485031E-2</v>
      </c>
      <c r="CN97" s="3">
        <f t="shared" si="98"/>
        <v>9.1699773253607619E-5</v>
      </c>
      <c r="CO97" s="3">
        <f t="shared" si="99"/>
        <v>3.3641131773367861E-2</v>
      </c>
      <c r="CP97" s="3">
        <f t="shared" si="100"/>
        <v>3.3819701222168534E-2</v>
      </c>
      <c r="CQ97" s="3">
        <f t="shared" si="101"/>
        <v>1.7856944880067366E-4</v>
      </c>
    </row>
    <row r="98" spans="1:95" x14ac:dyDescent="0.25">
      <c r="A98" s="1" t="s">
        <v>423</v>
      </c>
      <c r="B98" s="1" t="s">
        <v>589</v>
      </c>
      <c r="C98" s="2">
        <v>43403</v>
      </c>
      <c r="D98" s="2">
        <v>43405</v>
      </c>
      <c r="E98" s="2" t="s">
        <v>476</v>
      </c>
      <c r="F98" s="1" t="s">
        <v>503</v>
      </c>
      <c r="G98" s="1" t="s">
        <v>498</v>
      </c>
      <c r="H98" s="1" t="s">
        <v>432</v>
      </c>
      <c r="I98" s="1" t="s">
        <v>437</v>
      </c>
      <c r="J98" s="1">
        <v>1</v>
      </c>
      <c r="K98" s="6">
        <v>0</v>
      </c>
      <c r="L98" s="1" t="s">
        <v>198</v>
      </c>
      <c r="M98" s="1" t="s">
        <v>199</v>
      </c>
      <c r="N98" s="1" t="str">
        <f t="shared" si="51"/>
        <v>CRC 8.00 of '22</v>
      </c>
      <c r="O98" s="3">
        <v>8</v>
      </c>
      <c r="P98" s="2">
        <v>44910</v>
      </c>
      <c r="Q98" s="8">
        <v>4.1287671232876715</v>
      </c>
      <c r="R98" s="3">
        <v>2.8712</v>
      </c>
      <c r="S98" s="9">
        <v>0</v>
      </c>
      <c r="T98" s="9">
        <v>1</v>
      </c>
      <c r="U98" s="6">
        <v>2014255</v>
      </c>
      <c r="V98" s="6">
        <v>1225369</v>
      </c>
      <c r="W98" s="6">
        <v>2005270</v>
      </c>
      <c r="X98" s="6">
        <v>1218899</v>
      </c>
      <c r="Y98" s="6">
        <f t="shared" si="52"/>
        <v>0</v>
      </c>
      <c r="Z98" s="6">
        <f t="shared" si="53"/>
        <v>0</v>
      </c>
      <c r="AA98" s="6">
        <v>2250</v>
      </c>
      <c r="AB98" s="6">
        <v>2250</v>
      </c>
      <c r="AC98" s="6">
        <v>2115.5</v>
      </c>
      <c r="AD98" s="12">
        <f t="shared" si="54"/>
        <v>0.10502642416178687</v>
      </c>
      <c r="AE98" s="12">
        <f t="shared" si="55"/>
        <v>0.10549701536451452</v>
      </c>
      <c r="AF98" s="12">
        <f t="shared" si="56"/>
        <v>4.7059120272764654E-4</v>
      </c>
      <c r="AG98" s="12">
        <f t="shared" si="57"/>
        <v>0.17264187359073063</v>
      </c>
      <c r="AH98" s="12">
        <f t="shared" si="58"/>
        <v>0.17355826856860168</v>
      </c>
      <c r="AI98" s="12">
        <f t="shared" si="59"/>
        <v>9.1639497787104895E-4</v>
      </c>
      <c r="AJ98" s="1" t="s">
        <v>5</v>
      </c>
      <c r="AK98" s="1" t="s">
        <v>460</v>
      </c>
      <c r="AL98" s="1" t="s">
        <v>432</v>
      </c>
      <c r="AM98" s="1" t="s">
        <v>437</v>
      </c>
      <c r="AN98" s="1" t="s">
        <v>453</v>
      </c>
      <c r="AO98" s="1" t="s">
        <v>482</v>
      </c>
      <c r="AP98" s="1" t="s">
        <v>24</v>
      </c>
      <c r="AQ98" s="1" t="s">
        <v>513</v>
      </c>
      <c r="AR98" s="1" t="s">
        <v>519</v>
      </c>
      <c r="AS98" s="1" t="s">
        <v>533</v>
      </c>
      <c r="AT98" s="1" t="s">
        <v>10</v>
      </c>
      <c r="AU98" s="3">
        <v>3.28</v>
      </c>
      <c r="AV98" s="3">
        <f t="shared" si="60"/>
        <v>3.4448667125066093E-3</v>
      </c>
      <c r="AW98" s="3">
        <f t="shared" si="61"/>
        <v>3.4603021039560757E-3</v>
      </c>
      <c r="AX98" s="3">
        <f t="shared" si="62"/>
        <v>1.5435391449466433E-5</v>
      </c>
      <c r="AY98" s="3">
        <f t="shared" si="63"/>
        <v>5.6626534537759649E-3</v>
      </c>
      <c r="AZ98" s="3">
        <f t="shared" si="64"/>
        <v>5.6927112090501353E-3</v>
      </c>
      <c r="BA98" s="3">
        <f t="shared" si="65"/>
        <v>3.0057755274170463E-5</v>
      </c>
      <c r="BB98" s="3">
        <v>3.2709999999999999</v>
      </c>
      <c r="BC98" s="3">
        <f t="shared" si="66"/>
        <v>3.4354143343320485E-3</v>
      </c>
      <c r="BD98" s="3">
        <f t="shared" si="67"/>
        <v>3.4508073725732697E-3</v>
      </c>
      <c r="BE98" s="3">
        <f t="shared" si="68"/>
        <v>1.5393038241221218E-5</v>
      </c>
      <c r="BF98" s="3">
        <f t="shared" si="69"/>
        <v>5.6471156851527994E-3</v>
      </c>
      <c r="BG98" s="3">
        <f t="shared" si="70"/>
        <v>5.6770909648789615E-3</v>
      </c>
      <c r="BH98" s="3">
        <f t="shared" si="71"/>
        <v>2.9975279726162166E-5</v>
      </c>
      <c r="BI98" s="9">
        <v>785</v>
      </c>
      <c r="BJ98" s="3">
        <f t="shared" si="72"/>
        <v>0.82445742967002689</v>
      </c>
      <c r="BK98" s="3">
        <f t="shared" si="73"/>
        <v>0.82815157061143896</v>
      </c>
      <c r="BL98" s="3">
        <f t="shared" si="74"/>
        <v>3.6941409414120718E-3</v>
      </c>
      <c r="BM98" s="3">
        <f t="shared" si="75"/>
        <v>1.3552387076872354</v>
      </c>
      <c r="BN98" s="3">
        <f t="shared" si="76"/>
        <v>1.3624324082635233</v>
      </c>
      <c r="BO98" s="3">
        <f t="shared" si="77"/>
        <v>7.1937005762878758E-3</v>
      </c>
      <c r="BP98" s="9">
        <v>2567.7350000000001</v>
      </c>
      <c r="BQ98" s="3">
        <f t="shared" si="78"/>
        <v>2.6968002524506582</v>
      </c>
      <c r="BR98" s="3">
        <f t="shared" si="79"/>
        <v>2.7088837874700169</v>
      </c>
      <c r="BS98" s="3">
        <f t="shared" si="80"/>
        <v>1.208353501935866E-2</v>
      </c>
      <c r="BT98" s="3">
        <f t="shared" si="81"/>
        <v>4.4329858128449473</v>
      </c>
      <c r="BU98" s="3">
        <f t="shared" si="82"/>
        <v>4.4565164074299846</v>
      </c>
      <c r="BV98" s="3">
        <f t="shared" si="83"/>
        <v>2.3530594585037257E-2</v>
      </c>
      <c r="BW98" s="3">
        <v>10.75</v>
      </c>
      <c r="BX98" s="3">
        <f t="shared" si="84"/>
        <v>1.1290340597392088E-2</v>
      </c>
      <c r="BY98" s="3">
        <f t="shared" si="85"/>
        <v>1.134092915168531E-2</v>
      </c>
      <c r="BZ98" s="3">
        <f t="shared" si="86"/>
        <v>5.0588554293221413E-5</v>
      </c>
      <c r="CA98" s="3">
        <f t="shared" si="87"/>
        <v>1.8559001411003542E-2</v>
      </c>
      <c r="CB98" s="3">
        <f t="shared" si="88"/>
        <v>1.8657513871124683E-2</v>
      </c>
      <c r="CC98" s="3">
        <f t="shared" si="89"/>
        <v>9.8512460121141093E-5</v>
      </c>
      <c r="CD98" s="3">
        <v>0.14000000000000001</v>
      </c>
      <c r="CE98" s="3">
        <f t="shared" si="90"/>
        <v>1.4703699382650164E-4</v>
      </c>
      <c r="CF98" s="3">
        <f t="shared" si="91"/>
        <v>1.4769582151032034E-4</v>
      </c>
      <c r="CG98" s="3">
        <f t="shared" si="92"/>
        <v>6.5882768381870572E-7</v>
      </c>
      <c r="CH98" s="3">
        <f t="shared" si="93"/>
        <v>2.4169862302702292E-4</v>
      </c>
      <c r="CI98" s="3">
        <f t="shared" si="94"/>
        <v>2.4298157599604239E-4</v>
      </c>
      <c r="CJ98" s="3">
        <f t="shared" si="95"/>
        <v>1.282952969019471E-6</v>
      </c>
      <c r="CK98" s="3">
        <v>91</v>
      </c>
      <c r="CL98" s="3">
        <f t="shared" si="96"/>
        <v>9.5574045987226047E-2</v>
      </c>
      <c r="CM98" s="3">
        <f t="shared" si="97"/>
        <v>9.6002283981708209E-2</v>
      </c>
      <c r="CN98" s="3">
        <f t="shared" si="98"/>
        <v>4.2823799448216127E-4</v>
      </c>
      <c r="CO98" s="3">
        <f t="shared" si="99"/>
        <v>0.15710410496756488</v>
      </c>
      <c r="CP98" s="3">
        <f t="shared" si="100"/>
        <v>0.15793802439742755</v>
      </c>
      <c r="CQ98" s="3">
        <f t="shared" si="101"/>
        <v>8.3391942986266177E-4</v>
      </c>
    </row>
    <row r="99" spans="1:95" x14ac:dyDescent="0.25">
      <c r="A99" s="1" t="s">
        <v>423</v>
      </c>
      <c r="B99" s="1" t="s">
        <v>589</v>
      </c>
      <c r="C99" s="2">
        <v>43403</v>
      </c>
      <c r="D99" s="2">
        <v>43405</v>
      </c>
      <c r="E99" s="2" t="s">
        <v>476</v>
      </c>
      <c r="F99" s="1" t="s">
        <v>503</v>
      </c>
      <c r="G99" s="1" t="s">
        <v>505</v>
      </c>
      <c r="H99" s="1" t="s">
        <v>202</v>
      </c>
      <c r="I99" s="1" t="s">
        <v>201</v>
      </c>
      <c r="J99" s="1">
        <v>0</v>
      </c>
      <c r="K99" s="6">
        <v>0</v>
      </c>
      <c r="L99" s="1" t="s">
        <v>200</v>
      </c>
      <c r="M99" s="1" t="s">
        <v>201</v>
      </c>
      <c r="N99" s="1" t="str">
        <f t="shared" si="51"/>
        <v>CWENA 5.38 of '24</v>
      </c>
      <c r="O99" s="3">
        <v>5.375</v>
      </c>
      <c r="P99" s="2">
        <v>45519</v>
      </c>
      <c r="Q99" s="8">
        <v>5.7972602739726025</v>
      </c>
      <c r="R99" s="3">
        <v>3.274</v>
      </c>
      <c r="S99" s="9">
        <v>0</v>
      </c>
      <c r="T99" s="9">
        <v>1</v>
      </c>
      <c r="U99" s="6">
        <v>2014255</v>
      </c>
      <c r="V99" s="6">
        <v>1225369</v>
      </c>
      <c r="W99" s="6">
        <v>2005270</v>
      </c>
      <c r="X99" s="6">
        <v>1218899</v>
      </c>
      <c r="Y99" s="6">
        <f t="shared" si="52"/>
        <v>0</v>
      </c>
      <c r="Z99" s="6">
        <f t="shared" si="53"/>
        <v>0</v>
      </c>
      <c r="AA99" s="6">
        <v>500</v>
      </c>
      <c r="AB99" s="6">
        <v>500</v>
      </c>
      <c r="AC99" s="6">
        <v>495.67399999999998</v>
      </c>
      <c r="AD99" s="12">
        <f t="shared" si="54"/>
        <v>2.4608304311023184E-2</v>
      </c>
      <c r="AE99" s="12">
        <f t="shared" si="55"/>
        <v>2.4718566577069417E-2</v>
      </c>
      <c r="AF99" s="12">
        <f t="shared" si="56"/>
        <v>1.1026226604623351E-4</v>
      </c>
      <c r="AG99" s="12">
        <f t="shared" si="57"/>
        <v>4.0450998841981473E-2</v>
      </c>
      <c r="AH99" s="12">
        <f t="shared" si="58"/>
        <v>4.0665715535085349E-2</v>
      </c>
      <c r="AI99" s="12">
        <f t="shared" si="59"/>
        <v>2.1471669310387659E-4</v>
      </c>
      <c r="AJ99" s="1" t="s">
        <v>5</v>
      </c>
      <c r="AK99" s="1" t="s">
        <v>460</v>
      </c>
      <c r="AL99" s="1" t="s">
        <v>430</v>
      </c>
      <c r="AM99" s="1" t="s">
        <v>430</v>
      </c>
      <c r="AN99" s="1" t="s">
        <v>453</v>
      </c>
      <c r="AO99" s="1" t="s">
        <v>482</v>
      </c>
      <c r="AP99" s="1" t="s">
        <v>24</v>
      </c>
      <c r="AQ99" s="1" t="s">
        <v>553</v>
      </c>
      <c r="AR99" s="1" t="s">
        <v>553</v>
      </c>
      <c r="AS99" s="1" t="s">
        <v>554</v>
      </c>
      <c r="AT99" s="1" t="s">
        <v>14</v>
      </c>
      <c r="AU99" s="3">
        <v>4.32</v>
      </c>
      <c r="AV99" s="3">
        <f t="shared" si="60"/>
        <v>1.0630787462362016E-3</v>
      </c>
      <c r="AW99" s="3">
        <f t="shared" si="61"/>
        <v>1.0678420761293991E-3</v>
      </c>
      <c r="AX99" s="3">
        <f t="shared" si="62"/>
        <v>4.763329893197471E-6</v>
      </c>
      <c r="AY99" s="3">
        <f t="shared" si="63"/>
        <v>1.7474831499735997E-3</v>
      </c>
      <c r="AZ99" s="3">
        <f t="shared" si="64"/>
        <v>1.7567589111156872E-3</v>
      </c>
      <c r="BA99" s="3">
        <f t="shared" si="65"/>
        <v>9.2757611420875036E-6</v>
      </c>
      <c r="BB99" s="3">
        <v>3.9060000000000001</v>
      </c>
      <c r="BC99" s="3">
        <f t="shared" si="66"/>
        <v>9.6120036638856559E-4</v>
      </c>
      <c r="BD99" s="3">
        <f t="shared" si="67"/>
        <v>9.6550721050033157E-4</v>
      </c>
      <c r="BE99" s="3">
        <f t="shared" si="68"/>
        <v>4.3068441117659817E-6</v>
      </c>
      <c r="BF99" s="3">
        <f t="shared" si="69"/>
        <v>1.5800160147677964E-3</v>
      </c>
      <c r="BG99" s="3">
        <f t="shared" si="70"/>
        <v>1.5884028488004338E-3</v>
      </c>
      <c r="BH99" s="3">
        <f t="shared" si="71"/>
        <v>8.386834032637425E-6</v>
      </c>
      <c r="BI99" s="9">
        <v>266</v>
      </c>
      <c r="BJ99" s="3">
        <f t="shared" si="72"/>
        <v>6.5458089467321665E-2</v>
      </c>
      <c r="BK99" s="3">
        <f t="shared" si="73"/>
        <v>6.5751387095004651E-2</v>
      </c>
      <c r="BL99" s="3">
        <f t="shared" si="74"/>
        <v>2.9329762768298684E-4</v>
      </c>
      <c r="BM99" s="3">
        <f t="shared" si="75"/>
        <v>0.10759965691967072</v>
      </c>
      <c r="BN99" s="3">
        <f t="shared" si="76"/>
        <v>0.10817080332332703</v>
      </c>
      <c r="BO99" s="3">
        <f t="shared" si="77"/>
        <v>5.7114640365631131E-4</v>
      </c>
      <c r="BP99" s="9">
        <v>1038.9960000000001</v>
      </c>
      <c r="BQ99" s="3">
        <f t="shared" si="78"/>
        <v>0.25567929745935847</v>
      </c>
      <c r="BR99" s="3">
        <f t="shared" si="79"/>
        <v>0.25682491799308821</v>
      </c>
      <c r="BS99" s="3">
        <f t="shared" si="80"/>
        <v>1.1456205337297409E-3</v>
      </c>
      <c r="BT99" s="3">
        <f t="shared" si="81"/>
        <v>0.42028425992823387</v>
      </c>
      <c r="BU99" s="3">
        <f t="shared" si="82"/>
        <v>0.42251515778091542</v>
      </c>
      <c r="BV99" s="3">
        <f t="shared" si="83"/>
        <v>2.2308978526815459E-3</v>
      </c>
      <c r="BW99" s="3">
        <v>5.78</v>
      </c>
      <c r="BX99" s="3">
        <f t="shared" si="84"/>
        <v>1.4223599891771399E-3</v>
      </c>
      <c r="BY99" s="3">
        <f t="shared" si="85"/>
        <v>1.4287331481546124E-3</v>
      </c>
      <c r="BZ99" s="3">
        <f t="shared" si="86"/>
        <v>6.3731589774725182E-6</v>
      </c>
      <c r="CA99" s="3">
        <f t="shared" si="87"/>
        <v>2.3380677330665295E-3</v>
      </c>
      <c r="CB99" s="3">
        <f t="shared" si="88"/>
        <v>2.3504783579279334E-3</v>
      </c>
      <c r="CC99" s="3">
        <f t="shared" si="89"/>
        <v>1.2410624861403964E-5</v>
      </c>
      <c r="CD99" s="3">
        <v>-0.22</v>
      </c>
      <c r="CE99" s="3">
        <f t="shared" si="90"/>
        <v>-5.4138269484251004E-5</v>
      </c>
      <c r="CF99" s="3">
        <f t="shared" si="91"/>
        <v>-5.438084646955272E-5</v>
      </c>
      <c r="CG99" s="3">
        <f t="shared" si="92"/>
        <v>-2.4257698530171553E-7</v>
      </c>
      <c r="CH99" s="3">
        <f t="shared" si="93"/>
        <v>-8.899219745235925E-5</v>
      </c>
      <c r="CI99" s="3">
        <f t="shared" si="94"/>
        <v>-8.9464574177187766E-5</v>
      </c>
      <c r="CJ99" s="3">
        <f t="shared" si="95"/>
        <v>-4.7237672482851572E-7</v>
      </c>
      <c r="CK99" s="3">
        <v>98</v>
      </c>
      <c r="CL99" s="3">
        <f t="shared" si="96"/>
        <v>2.411613822480272E-2</v>
      </c>
      <c r="CM99" s="3">
        <f t="shared" si="97"/>
        <v>2.4224195245528029E-2</v>
      </c>
      <c r="CN99" s="3">
        <f t="shared" si="98"/>
        <v>1.0805702072530857E-4</v>
      </c>
      <c r="CO99" s="3">
        <f t="shared" si="99"/>
        <v>3.9641978865141848E-2</v>
      </c>
      <c r="CP99" s="3">
        <f t="shared" si="100"/>
        <v>3.9852401224383639E-2</v>
      </c>
      <c r="CQ99" s="3">
        <f t="shared" si="101"/>
        <v>2.1042235924179087E-4</v>
      </c>
    </row>
    <row r="100" spans="1:95" x14ac:dyDescent="0.25">
      <c r="A100" s="1" t="s">
        <v>423</v>
      </c>
      <c r="B100" s="1" t="s">
        <v>589</v>
      </c>
      <c r="C100" s="2">
        <v>43403</v>
      </c>
      <c r="D100" s="2">
        <v>43405</v>
      </c>
      <c r="E100" s="2" t="s">
        <v>476</v>
      </c>
      <c r="F100" s="1" t="s">
        <v>503</v>
      </c>
      <c r="G100" s="1" t="s">
        <v>505</v>
      </c>
      <c r="H100" s="1" t="s">
        <v>202</v>
      </c>
      <c r="I100" s="1" t="s">
        <v>201</v>
      </c>
      <c r="J100" s="1">
        <v>0</v>
      </c>
      <c r="K100" s="6">
        <v>0</v>
      </c>
      <c r="L100" s="1" t="s">
        <v>203</v>
      </c>
      <c r="M100" s="1" t="s">
        <v>201</v>
      </c>
      <c r="N100" s="1" t="str">
        <f t="shared" si="51"/>
        <v>CWENA 5.00 of '26</v>
      </c>
      <c r="O100" s="3">
        <v>5</v>
      </c>
      <c r="P100" s="2">
        <v>46280</v>
      </c>
      <c r="Q100" s="8">
        <v>7.882191780821918</v>
      </c>
      <c r="R100" s="3">
        <v>1.3507</v>
      </c>
      <c r="S100" s="9">
        <v>0</v>
      </c>
      <c r="T100" s="9">
        <v>1</v>
      </c>
      <c r="U100" s="6">
        <v>2014255</v>
      </c>
      <c r="V100" s="6">
        <v>1225369</v>
      </c>
      <c r="W100" s="6">
        <v>2005270</v>
      </c>
      <c r="X100" s="6">
        <v>1218899</v>
      </c>
      <c r="Y100" s="6">
        <f t="shared" si="52"/>
        <v>0</v>
      </c>
      <c r="Z100" s="6">
        <f t="shared" si="53"/>
        <v>0</v>
      </c>
      <c r="AA100" s="6">
        <v>350</v>
      </c>
      <c r="AB100" s="6">
        <v>350</v>
      </c>
      <c r="AC100" s="6">
        <v>326.61799999999999</v>
      </c>
      <c r="AD100" s="12">
        <f t="shared" si="54"/>
        <v>1.6215325269144175E-2</v>
      </c>
      <c r="AE100" s="12">
        <f t="shared" si="55"/>
        <v>1.6287981169618056E-2</v>
      </c>
      <c r="AF100" s="12">
        <f t="shared" si="56"/>
        <v>7.2655900473880819E-5</v>
      </c>
      <c r="AG100" s="12">
        <f t="shared" si="57"/>
        <v>2.6654664839733989E-2</v>
      </c>
      <c r="AH100" s="12">
        <f t="shared" si="58"/>
        <v>2.6796149639961964E-2</v>
      </c>
      <c r="AI100" s="12">
        <f t="shared" si="59"/>
        <v>1.4148480022797491E-4</v>
      </c>
      <c r="AJ100" s="1" t="s">
        <v>5</v>
      </c>
      <c r="AK100" s="1" t="s">
        <v>460</v>
      </c>
      <c r="AL100" s="1" t="s">
        <v>430</v>
      </c>
      <c r="AM100" s="1" t="s">
        <v>430</v>
      </c>
      <c r="AN100" s="1" t="s">
        <v>453</v>
      </c>
      <c r="AO100" s="1" t="s">
        <v>482</v>
      </c>
      <c r="AP100" s="1" t="s">
        <v>24</v>
      </c>
      <c r="AQ100" s="1" t="s">
        <v>553</v>
      </c>
      <c r="AR100" s="1" t="s">
        <v>553</v>
      </c>
      <c r="AS100" s="1" t="s">
        <v>554</v>
      </c>
      <c r="AT100" s="1" t="s">
        <v>14</v>
      </c>
      <c r="AU100" s="3">
        <v>6.12</v>
      </c>
      <c r="AV100" s="3">
        <f t="shared" si="60"/>
        <v>9.9237790647162347E-4</v>
      </c>
      <c r="AW100" s="3">
        <f t="shared" si="61"/>
        <v>9.9682444758062501E-4</v>
      </c>
      <c r="AX100" s="3">
        <f t="shared" si="62"/>
        <v>4.446541109001537E-6</v>
      </c>
      <c r="AY100" s="3">
        <f t="shared" si="63"/>
        <v>1.6312654881917201E-3</v>
      </c>
      <c r="AZ100" s="3">
        <f t="shared" si="64"/>
        <v>1.6399243579656721E-3</v>
      </c>
      <c r="BA100" s="3">
        <f t="shared" si="65"/>
        <v>8.6588697739520097E-6</v>
      </c>
      <c r="BB100" s="3">
        <v>5.7789999999999999</v>
      </c>
      <c r="BC100" s="3">
        <f t="shared" si="66"/>
        <v>9.3708364730384183E-4</v>
      </c>
      <c r="BD100" s="3">
        <f t="shared" si="67"/>
        <v>9.4128243179222751E-4</v>
      </c>
      <c r="BE100" s="3">
        <f t="shared" si="68"/>
        <v>4.1987844883856727E-6</v>
      </c>
      <c r="BF100" s="3">
        <f t="shared" si="69"/>
        <v>1.5403730810882271E-3</v>
      </c>
      <c r="BG100" s="3">
        <f t="shared" si="70"/>
        <v>1.5485494876934019E-3</v>
      </c>
      <c r="BH100" s="3">
        <f t="shared" si="71"/>
        <v>8.1764066051748067E-6</v>
      </c>
      <c r="BI100" s="9">
        <v>311</v>
      </c>
      <c r="BJ100" s="3">
        <f t="shared" si="72"/>
        <v>5.0429661587038384E-2</v>
      </c>
      <c r="BK100" s="3">
        <f t="shared" si="73"/>
        <v>5.0655621437512156E-2</v>
      </c>
      <c r="BL100" s="3">
        <f t="shared" si="74"/>
        <v>2.2595985047377254E-4</v>
      </c>
      <c r="BM100" s="3">
        <f t="shared" si="75"/>
        <v>8.2896007651572706E-2</v>
      </c>
      <c r="BN100" s="3">
        <f t="shared" si="76"/>
        <v>8.3336025380281703E-2</v>
      </c>
      <c r="BO100" s="3">
        <f t="shared" si="77"/>
        <v>4.400177287089968E-4</v>
      </c>
      <c r="BP100" s="9">
        <v>1797.269</v>
      </c>
      <c r="BQ100" s="3">
        <f t="shared" si="78"/>
        <v>0.29143301431149482</v>
      </c>
      <c r="BR100" s="3">
        <f t="shared" si="79"/>
        <v>0.29273883628738273</v>
      </c>
      <c r="BS100" s="3">
        <f t="shared" si="80"/>
        <v>1.3058219758879108E-3</v>
      </c>
      <c r="BT100" s="3">
        <f t="shared" si="81"/>
        <v>0.47905602821843868</v>
      </c>
      <c r="BU100" s="3">
        <f t="shared" si="82"/>
        <v>0.48159889067264799</v>
      </c>
      <c r="BV100" s="3">
        <f t="shared" si="83"/>
        <v>2.5428624542093159E-3</v>
      </c>
      <c r="BW100" s="3">
        <v>6.18</v>
      </c>
      <c r="BX100" s="3">
        <f t="shared" si="84"/>
        <v>1.00210710163311E-3</v>
      </c>
      <c r="BY100" s="3">
        <f t="shared" si="85"/>
        <v>1.0065972362823959E-3</v>
      </c>
      <c r="BZ100" s="3">
        <f t="shared" si="86"/>
        <v>4.4901346492858679E-6</v>
      </c>
      <c r="CA100" s="3">
        <f t="shared" si="87"/>
        <v>1.6472582870955604E-3</v>
      </c>
      <c r="CB100" s="3">
        <f t="shared" si="88"/>
        <v>1.6560020477496492E-3</v>
      </c>
      <c r="CC100" s="3">
        <f t="shared" si="89"/>
        <v>8.7437606540888366E-6</v>
      </c>
      <c r="CD100" s="3">
        <v>0.3</v>
      </c>
      <c r="CE100" s="3">
        <f t="shared" si="90"/>
        <v>4.8645975807432524E-5</v>
      </c>
      <c r="CF100" s="3">
        <f t="shared" si="91"/>
        <v>4.8863943508854165E-5</v>
      </c>
      <c r="CG100" s="3">
        <f t="shared" si="92"/>
        <v>2.1796770142164105E-7</v>
      </c>
      <c r="CH100" s="3">
        <f t="shared" si="93"/>
        <v>7.9963994519201956E-5</v>
      </c>
      <c r="CI100" s="3">
        <f t="shared" si="94"/>
        <v>8.0388448919885887E-5</v>
      </c>
      <c r="CJ100" s="3">
        <f t="shared" si="95"/>
        <v>4.2445440068393135E-7</v>
      </c>
      <c r="CK100" s="3">
        <v>92.75</v>
      </c>
      <c r="CL100" s="3">
        <f t="shared" si="96"/>
        <v>1.5039714187131223E-2</v>
      </c>
      <c r="CM100" s="3">
        <f t="shared" si="97"/>
        <v>1.5107102534820747E-2</v>
      </c>
      <c r="CN100" s="3">
        <f t="shared" si="98"/>
        <v>6.7388347689524564E-5</v>
      </c>
      <c r="CO100" s="3">
        <f t="shared" si="99"/>
        <v>2.4722201638853275E-2</v>
      </c>
      <c r="CP100" s="3">
        <f t="shared" si="100"/>
        <v>2.4853428791064721E-2</v>
      </c>
      <c r="CQ100" s="3">
        <f t="shared" si="101"/>
        <v>1.3122715221144596E-4</v>
      </c>
    </row>
    <row r="101" spans="1:95" x14ac:dyDescent="0.25">
      <c r="A101" s="1" t="s">
        <v>423</v>
      </c>
      <c r="B101" s="1" t="s">
        <v>476</v>
      </c>
      <c r="C101" s="2">
        <v>43403</v>
      </c>
      <c r="D101" s="2">
        <v>43405</v>
      </c>
      <c r="E101" s="2" t="s">
        <v>476</v>
      </c>
      <c r="F101" s="1" t="s">
        <v>503</v>
      </c>
      <c r="G101" s="1" t="s">
        <v>498</v>
      </c>
      <c r="H101" s="1" t="s">
        <v>436</v>
      </c>
      <c r="I101" s="1" t="s">
        <v>430</v>
      </c>
      <c r="J101" s="1">
        <v>-1</v>
      </c>
      <c r="K101" s="6">
        <v>0</v>
      </c>
      <c r="L101" s="1" t="s">
        <v>204</v>
      </c>
      <c r="M101" s="1" t="s">
        <v>205</v>
      </c>
      <c r="N101" s="1" t="str">
        <f t="shared" si="51"/>
        <v>DAR 3.63 of '26</v>
      </c>
      <c r="O101" s="3">
        <v>3.625</v>
      </c>
      <c r="P101" s="2">
        <v>46157</v>
      </c>
      <c r="Q101" s="8">
        <v>7.5452054794520551</v>
      </c>
      <c r="R101" s="3">
        <v>0.49320000000000003</v>
      </c>
      <c r="S101" s="9">
        <v>0</v>
      </c>
      <c r="T101" s="9">
        <v>1</v>
      </c>
      <c r="U101" s="6">
        <v>2014255</v>
      </c>
      <c r="V101" s="6">
        <v>1225369</v>
      </c>
      <c r="W101" s="6">
        <v>2005270</v>
      </c>
      <c r="X101" s="6">
        <v>1218899</v>
      </c>
      <c r="Y101" s="6">
        <f t="shared" si="52"/>
        <v>0</v>
      </c>
      <c r="Z101" s="6">
        <f t="shared" si="53"/>
        <v>0</v>
      </c>
      <c r="AA101" s="6">
        <v>515</v>
      </c>
      <c r="AB101" s="6">
        <v>585.65800000000002</v>
      </c>
      <c r="AC101" s="6">
        <v>604.43100000000004</v>
      </c>
      <c r="AD101" s="12">
        <f t="shared" si="54"/>
        <v>3.0007670329724886E-2</v>
      </c>
      <c r="AE101" s="12">
        <f t="shared" si="55"/>
        <v>3.0142125499309322E-2</v>
      </c>
      <c r="AF101" s="12">
        <f t="shared" si="56"/>
        <v>1.3445516958443537E-4</v>
      </c>
      <c r="AG101" s="12">
        <f t="shared" si="57"/>
        <v>0</v>
      </c>
      <c r="AH101" s="12">
        <f t="shared" si="58"/>
        <v>0</v>
      </c>
      <c r="AI101" s="12">
        <f t="shared" si="59"/>
        <v>0</v>
      </c>
      <c r="AJ101" s="1" t="s">
        <v>31</v>
      </c>
      <c r="AK101" s="1" t="s">
        <v>460</v>
      </c>
      <c r="AL101" s="1" t="s">
        <v>430</v>
      </c>
      <c r="AM101" s="1" t="s">
        <v>430</v>
      </c>
      <c r="AN101" s="1" t="s">
        <v>453</v>
      </c>
      <c r="AO101" s="1" t="s">
        <v>482</v>
      </c>
      <c r="AP101" s="1" t="s">
        <v>24</v>
      </c>
      <c r="AQ101" s="1" t="s">
        <v>513</v>
      </c>
      <c r="AR101" s="1" t="s">
        <v>525</v>
      </c>
      <c r="AS101" s="1" t="s">
        <v>564</v>
      </c>
      <c r="AT101" s="1" t="s">
        <v>14</v>
      </c>
      <c r="AU101" s="3">
        <v>5.5</v>
      </c>
      <c r="AV101" s="3">
        <f t="shared" si="60"/>
        <v>1.6504218681348687E-3</v>
      </c>
      <c r="AW101" s="3">
        <f t="shared" si="61"/>
        <v>1.6578169024620128E-3</v>
      </c>
      <c r="AX101" s="3">
        <f t="shared" si="62"/>
        <v>7.395034327144093E-6</v>
      </c>
      <c r="AY101" s="3">
        <f t="shared" si="63"/>
        <v>0</v>
      </c>
      <c r="AZ101" s="3">
        <f t="shared" si="64"/>
        <v>0</v>
      </c>
      <c r="BA101" s="3">
        <f t="shared" si="65"/>
        <v>0</v>
      </c>
      <c r="BB101" s="3">
        <v>5.0860000000000003</v>
      </c>
      <c r="BC101" s="3">
        <f t="shared" si="66"/>
        <v>1.5261901129698077E-3</v>
      </c>
      <c r="BD101" s="3">
        <f t="shared" si="67"/>
        <v>1.5330285028948723E-3</v>
      </c>
      <c r="BE101" s="3">
        <f t="shared" si="68"/>
        <v>6.8383899250645721E-6</v>
      </c>
      <c r="BF101" s="3">
        <f t="shared" si="69"/>
        <v>0</v>
      </c>
      <c r="BG101" s="3">
        <f t="shared" si="70"/>
        <v>0</v>
      </c>
      <c r="BH101" s="3">
        <f t="shared" si="71"/>
        <v>0</v>
      </c>
      <c r="BI101" s="9">
        <v>322</v>
      </c>
      <c r="BJ101" s="3">
        <f t="shared" si="72"/>
        <v>9.6624698461714134E-2</v>
      </c>
      <c r="BK101" s="3">
        <f t="shared" si="73"/>
        <v>9.7057644107776023E-2</v>
      </c>
      <c r="BL101" s="3">
        <f t="shared" si="74"/>
        <v>4.3294564606188857E-4</v>
      </c>
      <c r="BM101" s="3">
        <f t="shared" si="75"/>
        <v>0</v>
      </c>
      <c r="BN101" s="3">
        <f t="shared" si="76"/>
        <v>0</v>
      </c>
      <c r="BO101" s="3">
        <f t="shared" si="77"/>
        <v>0</v>
      </c>
      <c r="BP101" s="9">
        <v>1637.692</v>
      </c>
      <c r="BQ101" s="3">
        <f t="shared" si="78"/>
        <v>0.49143321637627807</v>
      </c>
      <c r="BR101" s="3">
        <f t="shared" si="79"/>
        <v>0.49363517793214884</v>
      </c>
      <c r="BS101" s="3">
        <f t="shared" si="80"/>
        <v>2.2019615558707684E-3</v>
      </c>
      <c r="BT101" s="3">
        <f t="shared" si="81"/>
        <v>0</v>
      </c>
      <c r="BU101" s="3">
        <f t="shared" si="82"/>
        <v>0</v>
      </c>
      <c r="BV101" s="3">
        <f t="shared" si="83"/>
        <v>0</v>
      </c>
      <c r="BW101" s="3">
        <v>3.33</v>
      </c>
      <c r="BX101" s="3">
        <f t="shared" si="84"/>
        <v>9.9925542197983877E-4</v>
      </c>
      <c r="BY101" s="3">
        <f t="shared" si="85"/>
        <v>1.0037327791270003E-3</v>
      </c>
      <c r="BZ101" s="3">
        <f t="shared" si="86"/>
        <v>4.477357147161581E-6</v>
      </c>
      <c r="CA101" s="3">
        <f t="shared" si="87"/>
        <v>0</v>
      </c>
      <c r="CB101" s="3">
        <f t="shared" si="88"/>
        <v>0</v>
      </c>
      <c r="CC101" s="3">
        <f t="shared" si="89"/>
        <v>0</v>
      </c>
      <c r="CD101" s="3">
        <v>-0.81</v>
      </c>
      <c r="CE101" s="3">
        <f t="shared" si="90"/>
        <v>-2.430621296707716E-4</v>
      </c>
      <c r="CF101" s="3">
        <f t="shared" si="91"/>
        <v>-2.4415121654440552E-4</v>
      </c>
      <c r="CG101" s="3">
        <f t="shared" si="92"/>
        <v>-1.0890868736339267E-6</v>
      </c>
      <c r="CH101" s="3">
        <f t="shared" si="93"/>
        <v>0</v>
      </c>
      <c r="CI101" s="3">
        <f t="shared" si="94"/>
        <v>0</v>
      </c>
      <c r="CJ101" s="3">
        <f t="shared" si="95"/>
        <v>0</v>
      </c>
      <c r="CK101" s="3">
        <v>101.24</v>
      </c>
      <c r="CL101" s="3">
        <f t="shared" si="96"/>
        <v>3.0379765441813474E-2</v>
      </c>
      <c r="CM101" s="3">
        <f t="shared" si="97"/>
        <v>3.0515887855500756E-2</v>
      </c>
      <c r="CN101" s="3">
        <f t="shared" si="98"/>
        <v>1.3612241368728129E-4</v>
      </c>
      <c r="CO101" s="3">
        <f t="shared" si="99"/>
        <v>0</v>
      </c>
      <c r="CP101" s="3">
        <f t="shared" si="100"/>
        <v>0</v>
      </c>
      <c r="CQ101" s="3">
        <f t="shared" si="101"/>
        <v>0</v>
      </c>
    </row>
    <row r="102" spans="1:95" x14ac:dyDescent="0.25">
      <c r="A102" s="1" t="s">
        <v>423</v>
      </c>
      <c r="B102" s="1" t="s">
        <v>589</v>
      </c>
      <c r="C102" s="2">
        <v>43403</v>
      </c>
      <c r="D102" s="2">
        <v>43405</v>
      </c>
      <c r="E102" s="2" t="s">
        <v>476</v>
      </c>
      <c r="F102" s="1" t="s">
        <v>503</v>
      </c>
      <c r="G102" s="1" t="s">
        <v>498</v>
      </c>
      <c r="H102" s="1" t="s">
        <v>437</v>
      </c>
      <c r="I102" s="1" t="s">
        <v>432</v>
      </c>
      <c r="J102" s="1">
        <v>-1</v>
      </c>
      <c r="K102" s="6">
        <v>0</v>
      </c>
      <c r="L102" s="1" t="s">
        <v>206</v>
      </c>
      <c r="M102" s="1" t="s">
        <v>207</v>
      </c>
      <c r="N102" s="1" t="str">
        <f t="shared" si="51"/>
        <v>DBD 8.50 of '24</v>
      </c>
      <c r="O102" s="3">
        <v>8.5</v>
      </c>
      <c r="P102" s="2">
        <v>45397</v>
      </c>
      <c r="Q102" s="8">
        <v>5.463013698630137</v>
      </c>
      <c r="R102" s="3">
        <v>1.9479</v>
      </c>
      <c r="S102" s="9">
        <v>0</v>
      </c>
      <c r="T102" s="9">
        <v>1</v>
      </c>
      <c r="U102" s="6">
        <v>2014255</v>
      </c>
      <c r="V102" s="6">
        <v>1225369</v>
      </c>
      <c r="W102" s="6">
        <v>2005270</v>
      </c>
      <c r="X102" s="6">
        <v>1218899</v>
      </c>
      <c r="Y102" s="6">
        <f t="shared" si="52"/>
        <v>0</v>
      </c>
      <c r="Z102" s="6">
        <f t="shared" si="53"/>
        <v>0</v>
      </c>
      <c r="AA102" s="6">
        <v>400</v>
      </c>
      <c r="AB102" s="6">
        <v>400</v>
      </c>
      <c r="AC102" s="6">
        <v>243.511</v>
      </c>
      <c r="AD102" s="12">
        <f t="shared" si="54"/>
        <v>1.2089382923214787E-2</v>
      </c>
      <c r="AE102" s="12">
        <f t="shared" si="55"/>
        <v>1.2143551741162037E-2</v>
      </c>
      <c r="AF102" s="12">
        <f t="shared" si="56"/>
        <v>5.4168817947250134E-5</v>
      </c>
      <c r="AG102" s="12">
        <f t="shared" si="57"/>
        <v>1.9872462907091659E-2</v>
      </c>
      <c r="AH102" s="12">
        <f t="shared" si="58"/>
        <v>1.997794731146715E-2</v>
      </c>
      <c r="AI102" s="12">
        <f t="shared" si="59"/>
        <v>1.0548440437549086E-4</v>
      </c>
      <c r="AJ102" s="1" t="s">
        <v>5</v>
      </c>
      <c r="AK102" s="1" t="s">
        <v>460</v>
      </c>
      <c r="AL102" s="1" t="s">
        <v>432</v>
      </c>
      <c r="AM102" s="1" t="s">
        <v>432</v>
      </c>
      <c r="AN102" s="1" t="s">
        <v>453</v>
      </c>
      <c r="AO102" s="1" t="s">
        <v>482</v>
      </c>
      <c r="AP102" s="1" t="s">
        <v>24</v>
      </c>
      <c r="AQ102" s="1" t="s">
        <v>513</v>
      </c>
      <c r="AR102" s="1" t="s">
        <v>525</v>
      </c>
      <c r="AS102" s="1" t="s">
        <v>526</v>
      </c>
      <c r="AT102" s="1" t="s">
        <v>14</v>
      </c>
      <c r="AU102" s="3">
        <v>3.74</v>
      </c>
      <c r="AV102" s="3">
        <f t="shared" si="60"/>
        <v>4.5214292132823305E-4</v>
      </c>
      <c r="AW102" s="3">
        <f t="shared" si="61"/>
        <v>4.541688351194602E-4</v>
      </c>
      <c r="AX102" s="3">
        <f t="shared" si="62"/>
        <v>2.0259137912271566E-6</v>
      </c>
      <c r="AY102" s="3">
        <f t="shared" si="63"/>
        <v>7.4323011272522813E-4</v>
      </c>
      <c r="AZ102" s="3">
        <f t="shared" si="64"/>
        <v>7.4717522944887146E-4</v>
      </c>
      <c r="BA102" s="3">
        <f t="shared" si="65"/>
        <v>3.9451167236433278E-6</v>
      </c>
      <c r="BB102" s="3">
        <v>3.7229999999999999</v>
      </c>
      <c r="BC102" s="3">
        <f t="shared" si="66"/>
        <v>4.5008772623128648E-4</v>
      </c>
      <c r="BD102" s="3">
        <f t="shared" si="67"/>
        <v>4.5210443132346262E-4</v>
      </c>
      <c r="BE102" s="3">
        <f t="shared" si="68"/>
        <v>2.0167050921761354E-6</v>
      </c>
      <c r="BF102" s="3">
        <f t="shared" si="69"/>
        <v>7.3985179403102249E-4</v>
      </c>
      <c r="BG102" s="3">
        <f t="shared" si="70"/>
        <v>7.4377897840592188E-4</v>
      </c>
      <c r="BH102" s="3">
        <f t="shared" si="71"/>
        <v>3.9271843748993861E-6</v>
      </c>
      <c r="BI102" s="9">
        <v>1805</v>
      </c>
      <c r="BJ102" s="3">
        <f t="shared" si="72"/>
        <v>0.21821336176402689</v>
      </c>
      <c r="BK102" s="3">
        <f t="shared" si="73"/>
        <v>0.21919110892797475</v>
      </c>
      <c r="BL102" s="3">
        <f t="shared" si="74"/>
        <v>9.7774716394785632E-4</v>
      </c>
      <c r="BM102" s="3">
        <f t="shared" si="75"/>
        <v>0.35869795547300443</v>
      </c>
      <c r="BN102" s="3">
        <f t="shared" si="76"/>
        <v>0.36060194897198206</v>
      </c>
      <c r="BO102" s="3">
        <f t="shared" si="77"/>
        <v>1.9039934989776297E-3</v>
      </c>
      <c r="BP102" s="9">
        <v>6720.0149999999994</v>
      </c>
      <c r="BQ102" s="3">
        <f t="shared" si="78"/>
        <v>0.81240834584747212</v>
      </c>
      <c r="BR102" s="3">
        <f t="shared" si="79"/>
        <v>0.81604849853884998</v>
      </c>
      <c r="BS102" s="3">
        <f t="shared" si="80"/>
        <v>3.6401526913778515E-3</v>
      </c>
      <c r="BT102" s="3">
        <f t="shared" si="81"/>
        <v>1.3354324882259954</v>
      </c>
      <c r="BU102" s="3">
        <f t="shared" si="82"/>
        <v>1.342521056022689</v>
      </c>
      <c r="BV102" s="3">
        <f t="shared" si="83"/>
        <v>7.0885677966936456E-3</v>
      </c>
      <c r="BW102" s="3">
        <v>20.99</v>
      </c>
      <c r="BX102" s="3">
        <f t="shared" si="84"/>
        <v>2.5375614755827835E-3</v>
      </c>
      <c r="BY102" s="3">
        <f t="shared" si="85"/>
        <v>2.5489315104699111E-3</v>
      </c>
      <c r="BZ102" s="3">
        <f t="shared" si="86"/>
        <v>1.1370034887127605E-5</v>
      </c>
      <c r="CA102" s="3">
        <f t="shared" si="87"/>
        <v>4.171229964198539E-3</v>
      </c>
      <c r="CB102" s="3">
        <f t="shared" si="88"/>
        <v>4.193371140676954E-3</v>
      </c>
      <c r="CC102" s="3">
        <f t="shared" si="89"/>
        <v>2.2141176478415042E-5</v>
      </c>
      <c r="CD102" s="3">
        <v>0.18</v>
      </c>
      <c r="CE102" s="3">
        <f t="shared" si="90"/>
        <v>2.1760889261786615E-5</v>
      </c>
      <c r="CF102" s="3">
        <f t="shared" si="91"/>
        <v>2.1858393134091663E-5</v>
      </c>
      <c r="CG102" s="3">
        <f t="shared" si="92"/>
        <v>9.7503872305047888E-8</v>
      </c>
      <c r="CH102" s="3">
        <f t="shared" si="93"/>
        <v>3.5770433232764982E-5</v>
      </c>
      <c r="CI102" s="3">
        <f t="shared" si="94"/>
        <v>3.5960305160640865E-5</v>
      </c>
      <c r="CJ102" s="3">
        <f t="shared" si="95"/>
        <v>1.8987192787588288E-7</v>
      </c>
      <c r="CK102" s="3">
        <v>60.5</v>
      </c>
      <c r="CL102" s="3">
        <f t="shared" si="96"/>
        <v>7.314076668544946E-3</v>
      </c>
      <c r="CM102" s="3">
        <f t="shared" si="97"/>
        <v>7.346848803403032E-3</v>
      </c>
      <c r="CN102" s="3">
        <f t="shared" si="98"/>
        <v>3.2772134858085993E-5</v>
      </c>
      <c r="CO102" s="3">
        <f t="shared" si="99"/>
        <v>1.2022840058790453E-2</v>
      </c>
      <c r="CP102" s="3">
        <f t="shared" si="100"/>
        <v>1.2086658123437625E-2</v>
      </c>
      <c r="CQ102" s="3">
        <f t="shared" si="101"/>
        <v>6.3818064647171505E-5</v>
      </c>
    </row>
    <row r="103" spans="1:95" x14ac:dyDescent="0.25">
      <c r="A103" s="1" t="s">
        <v>423</v>
      </c>
      <c r="B103" s="1" t="s">
        <v>476</v>
      </c>
      <c r="C103" s="2">
        <v>43403</v>
      </c>
      <c r="D103" s="2">
        <v>43405</v>
      </c>
      <c r="E103" s="2" t="s">
        <v>476</v>
      </c>
      <c r="F103" s="1" t="s">
        <v>503</v>
      </c>
      <c r="G103" s="1" t="s">
        <v>498</v>
      </c>
      <c r="H103" s="1" t="s">
        <v>429</v>
      </c>
      <c r="I103" s="1" t="s">
        <v>437</v>
      </c>
      <c r="J103" s="1">
        <v>-2</v>
      </c>
      <c r="K103" s="6">
        <v>0</v>
      </c>
      <c r="L103" s="1" t="s">
        <v>208</v>
      </c>
      <c r="M103" s="1" t="s">
        <v>209</v>
      </c>
      <c r="N103" s="1" t="str">
        <f t="shared" si="51"/>
        <v>DLLTD 6.00 of '21</v>
      </c>
      <c r="O103" s="3">
        <v>6</v>
      </c>
      <c r="P103" s="2">
        <v>44301</v>
      </c>
      <c r="Q103" s="8">
        <v>2.4602739726027396</v>
      </c>
      <c r="R103" s="3">
        <v>5.6520999999999999</v>
      </c>
      <c r="S103" s="9">
        <v>0</v>
      </c>
      <c r="T103" s="9">
        <v>1</v>
      </c>
      <c r="U103" s="6">
        <v>2014255</v>
      </c>
      <c r="V103" s="6">
        <v>1225369</v>
      </c>
      <c r="W103" s="6">
        <v>2005270</v>
      </c>
      <c r="X103" s="6">
        <v>1218899</v>
      </c>
      <c r="Y103" s="6">
        <f t="shared" si="52"/>
        <v>0</v>
      </c>
      <c r="Z103" s="6">
        <f t="shared" si="53"/>
        <v>0</v>
      </c>
      <c r="AA103" s="6">
        <v>1300</v>
      </c>
      <c r="AB103" s="6">
        <v>1300</v>
      </c>
      <c r="AC103" s="6">
        <v>1205.9670000000001</v>
      </c>
      <c r="AD103" s="12">
        <f t="shared" si="54"/>
        <v>5.9871615063633955E-2</v>
      </c>
      <c r="AE103" s="12">
        <f t="shared" si="55"/>
        <v>6.013988141247812E-2</v>
      </c>
      <c r="AF103" s="12">
        <f t="shared" si="56"/>
        <v>2.68266348844165E-4</v>
      </c>
      <c r="AG103" s="12">
        <f t="shared" si="57"/>
        <v>0</v>
      </c>
      <c r="AH103" s="12">
        <f t="shared" si="58"/>
        <v>0</v>
      </c>
      <c r="AI103" s="12">
        <f t="shared" si="59"/>
        <v>0</v>
      </c>
      <c r="AJ103" s="1" t="s">
        <v>5</v>
      </c>
      <c r="AK103" s="1" t="s">
        <v>487</v>
      </c>
      <c r="AL103" s="1" t="s">
        <v>432</v>
      </c>
      <c r="AM103" s="1" t="s">
        <v>437</v>
      </c>
      <c r="AN103" s="1" t="s">
        <v>445</v>
      </c>
      <c r="AO103" s="1" t="s">
        <v>470</v>
      </c>
      <c r="AP103" s="1" t="s">
        <v>210</v>
      </c>
      <c r="AQ103" s="1" t="s">
        <v>513</v>
      </c>
      <c r="AR103" s="1" t="s">
        <v>531</v>
      </c>
      <c r="AS103" s="1" t="s">
        <v>565</v>
      </c>
      <c r="AT103" s="1" t="s">
        <v>14</v>
      </c>
      <c r="AU103" s="3">
        <v>2.2000000000000002</v>
      </c>
      <c r="AV103" s="3">
        <f t="shared" si="60"/>
        <v>1.3171755313999471E-3</v>
      </c>
      <c r="AW103" s="3">
        <f t="shared" si="61"/>
        <v>1.3230773910745187E-3</v>
      </c>
      <c r="AX103" s="3">
        <f t="shared" si="62"/>
        <v>5.9018596745715433E-6</v>
      </c>
      <c r="AY103" s="3">
        <f t="shared" si="63"/>
        <v>0</v>
      </c>
      <c r="AZ103" s="3">
        <f t="shared" si="64"/>
        <v>0</v>
      </c>
      <c r="BA103" s="3">
        <f t="shared" si="65"/>
        <v>0</v>
      </c>
      <c r="BB103" s="3">
        <v>2.2000000000000002</v>
      </c>
      <c r="BC103" s="3">
        <f t="shared" si="66"/>
        <v>1.3171755313999471E-3</v>
      </c>
      <c r="BD103" s="3">
        <f t="shared" si="67"/>
        <v>1.3230773910745187E-3</v>
      </c>
      <c r="BE103" s="3">
        <f t="shared" si="68"/>
        <v>5.9018596745715433E-6</v>
      </c>
      <c r="BF103" s="3">
        <f t="shared" si="69"/>
        <v>0</v>
      </c>
      <c r="BG103" s="3">
        <f t="shared" si="70"/>
        <v>0</v>
      </c>
      <c r="BH103" s="3">
        <f t="shared" si="71"/>
        <v>0</v>
      </c>
      <c r="BI103" s="9">
        <v>668</v>
      </c>
      <c r="BJ103" s="3">
        <f t="shared" si="72"/>
        <v>0.39994238862507481</v>
      </c>
      <c r="BK103" s="3">
        <f t="shared" si="73"/>
        <v>0.40173440783535386</v>
      </c>
      <c r="BL103" s="3">
        <f t="shared" si="74"/>
        <v>1.79201921027905E-3</v>
      </c>
      <c r="BM103" s="3">
        <f t="shared" si="75"/>
        <v>0</v>
      </c>
      <c r="BN103" s="3">
        <f t="shared" si="76"/>
        <v>0</v>
      </c>
      <c r="BO103" s="3">
        <f t="shared" si="77"/>
        <v>0</v>
      </c>
      <c r="BP103" s="9">
        <v>1469.6000000000001</v>
      </c>
      <c r="BQ103" s="3">
        <f t="shared" si="78"/>
        <v>0.87987325497516466</v>
      </c>
      <c r="BR103" s="3">
        <f t="shared" si="79"/>
        <v>0.88381569723777853</v>
      </c>
      <c r="BS103" s="3">
        <f t="shared" si="80"/>
        <v>3.9424422626138655E-3</v>
      </c>
      <c r="BT103" s="3">
        <f t="shared" si="81"/>
        <v>0</v>
      </c>
      <c r="BU103" s="3">
        <f t="shared" si="82"/>
        <v>0</v>
      </c>
      <c r="BV103" s="3">
        <f t="shared" si="83"/>
        <v>0</v>
      </c>
      <c r="BW103" s="3">
        <v>9.49</v>
      </c>
      <c r="BX103" s="3">
        <f t="shared" si="84"/>
        <v>5.6818162695388627E-3</v>
      </c>
      <c r="BY103" s="3">
        <f t="shared" si="85"/>
        <v>5.7072747460441735E-3</v>
      </c>
      <c r="BZ103" s="3">
        <f t="shared" si="86"/>
        <v>2.5458476505310808E-5</v>
      </c>
      <c r="CA103" s="3">
        <f t="shared" si="87"/>
        <v>0</v>
      </c>
      <c r="CB103" s="3">
        <f t="shared" si="88"/>
        <v>0</v>
      </c>
      <c r="CC103" s="3">
        <f t="shared" si="89"/>
        <v>0</v>
      </c>
      <c r="CD103" s="3">
        <v>7.0000000000000007E-2</v>
      </c>
      <c r="CE103" s="3">
        <f t="shared" si="90"/>
        <v>4.1910130544543773E-5</v>
      </c>
      <c r="CF103" s="3">
        <f t="shared" si="91"/>
        <v>4.2097916988734688E-5</v>
      </c>
      <c r="CG103" s="3">
        <f t="shared" si="92"/>
        <v>1.8778644419091496E-7</v>
      </c>
      <c r="CH103" s="3">
        <f t="shared" si="93"/>
        <v>0</v>
      </c>
      <c r="CI103" s="3">
        <f t="shared" si="94"/>
        <v>0</v>
      </c>
      <c r="CJ103" s="3">
        <f t="shared" si="95"/>
        <v>0</v>
      </c>
      <c r="CK103" s="3">
        <v>92.5</v>
      </c>
      <c r="CL103" s="3">
        <f t="shared" si="96"/>
        <v>5.5381243933861408E-2</v>
      </c>
      <c r="CM103" s="3">
        <f t="shared" si="97"/>
        <v>5.5629390306542265E-2</v>
      </c>
      <c r="CN103" s="3">
        <f t="shared" si="98"/>
        <v>2.481463726808561E-4</v>
      </c>
      <c r="CO103" s="3">
        <f t="shared" si="99"/>
        <v>0</v>
      </c>
      <c r="CP103" s="3">
        <f t="shared" si="100"/>
        <v>0</v>
      </c>
      <c r="CQ103" s="3">
        <f t="shared" si="101"/>
        <v>0</v>
      </c>
    </row>
    <row r="104" spans="1:95" x14ac:dyDescent="0.25">
      <c r="A104" s="1" t="s">
        <v>423</v>
      </c>
      <c r="B104" s="1" t="s">
        <v>476</v>
      </c>
      <c r="C104" s="2">
        <v>43403</v>
      </c>
      <c r="D104" s="2">
        <v>43405</v>
      </c>
      <c r="E104" s="2" t="s">
        <v>476</v>
      </c>
      <c r="F104" s="1" t="s">
        <v>503</v>
      </c>
      <c r="G104" s="1" t="s">
        <v>498</v>
      </c>
      <c r="H104" s="1" t="s">
        <v>429</v>
      </c>
      <c r="I104" s="1" t="s">
        <v>437</v>
      </c>
      <c r="J104" s="1">
        <v>-2</v>
      </c>
      <c r="K104" s="6">
        <v>0</v>
      </c>
      <c r="L104" s="1" t="s">
        <v>211</v>
      </c>
      <c r="M104" s="1" t="s">
        <v>209</v>
      </c>
      <c r="N104" s="1" t="str">
        <f t="shared" si="51"/>
        <v>DLLTD 6.75 of '23</v>
      </c>
      <c r="O104" s="3">
        <v>6.75</v>
      </c>
      <c r="P104" s="2">
        <v>44986</v>
      </c>
      <c r="Q104" s="8">
        <v>4.3369863013698629</v>
      </c>
      <c r="R104" s="3">
        <v>3.6575000000000002</v>
      </c>
      <c r="S104" s="9">
        <v>0</v>
      </c>
      <c r="T104" s="9">
        <v>1</v>
      </c>
      <c r="U104" s="6">
        <v>2014255</v>
      </c>
      <c r="V104" s="6">
        <v>1225369</v>
      </c>
      <c r="W104" s="6">
        <v>2005270</v>
      </c>
      <c r="X104" s="6">
        <v>1218899</v>
      </c>
      <c r="Y104" s="6">
        <f t="shared" si="52"/>
        <v>0</v>
      </c>
      <c r="Z104" s="6">
        <f t="shared" si="53"/>
        <v>0</v>
      </c>
      <c r="AA104" s="6">
        <v>925</v>
      </c>
      <c r="AB104" s="6">
        <v>925</v>
      </c>
      <c r="AC104" s="6">
        <v>772.38400000000001</v>
      </c>
      <c r="AD104" s="12">
        <f t="shared" si="54"/>
        <v>3.8345889671367331E-2</v>
      </c>
      <c r="AE104" s="12">
        <f t="shared" si="55"/>
        <v>3.8517705845098171E-2</v>
      </c>
      <c r="AF104" s="12">
        <f t="shared" si="56"/>
        <v>1.7181617373084046E-4</v>
      </c>
      <c r="AG104" s="12">
        <f t="shared" si="57"/>
        <v>0</v>
      </c>
      <c r="AH104" s="12">
        <f t="shared" si="58"/>
        <v>0</v>
      </c>
      <c r="AI104" s="12">
        <f t="shared" si="59"/>
        <v>0</v>
      </c>
      <c r="AJ104" s="1" t="s">
        <v>5</v>
      </c>
      <c r="AK104" s="1" t="s">
        <v>487</v>
      </c>
      <c r="AL104" s="1" t="s">
        <v>432</v>
      </c>
      <c r="AM104" s="1" t="s">
        <v>437</v>
      </c>
      <c r="AN104" s="1" t="s">
        <v>445</v>
      </c>
      <c r="AO104" s="1" t="s">
        <v>470</v>
      </c>
      <c r="AP104" s="1" t="s">
        <v>210</v>
      </c>
      <c r="AQ104" s="1" t="s">
        <v>513</v>
      </c>
      <c r="AR104" s="1" t="s">
        <v>531</v>
      </c>
      <c r="AS104" s="1" t="s">
        <v>565</v>
      </c>
      <c r="AT104" s="1" t="s">
        <v>14</v>
      </c>
      <c r="AU104" s="3">
        <v>3.51</v>
      </c>
      <c r="AV104" s="3">
        <f t="shared" si="60"/>
        <v>1.3459407274649933E-3</v>
      </c>
      <c r="AW104" s="3">
        <f t="shared" si="61"/>
        <v>1.3519714751629457E-3</v>
      </c>
      <c r="AX104" s="3">
        <f t="shared" si="62"/>
        <v>6.0307476979523482E-6</v>
      </c>
      <c r="AY104" s="3">
        <f t="shared" si="63"/>
        <v>0</v>
      </c>
      <c r="AZ104" s="3">
        <f t="shared" si="64"/>
        <v>0</v>
      </c>
      <c r="BA104" s="3">
        <f t="shared" si="65"/>
        <v>0</v>
      </c>
      <c r="BB104" s="3">
        <v>3.5030000000000001</v>
      </c>
      <c r="BC104" s="3">
        <f t="shared" si="66"/>
        <v>1.3432565151879977E-3</v>
      </c>
      <c r="BD104" s="3">
        <f t="shared" si="67"/>
        <v>1.3492752357537889E-3</v>
      </c>
      <c r="BE104" s="3">
        <f t="shared" si="68"/>
        <v>6.0187205657912749E-6</v>
      </c>
      <c r="BF104" s="3">
        <f t="shared" si="69"/>
        <v>0</v>
      </c>
      <c r="BG104" s="3">
        <f t="shared" si="70"/>
        <v>0</v>
      </c>
      <c r="BH104" s="3">
        <f t="shared" si="71"/>
        <v>0</v>
      </c>
      <c r="BI104" s="9">
        <v>918</v>
      </c>
      <c r="BJ104" s="3">
        <f t="shared" si="72"/>
        <v>0.35201526718315207</v>
      </c>
      <c r="BK104" s="3">
        <f t="shared" si="73"/>
        <v>0.35359253965800119</v>
      </c>
      <c r="BL104" s="3">
        <f t="shared" si="74"/>
        <v>1.5772724748491229E-3</v>
      </c>
      <c r="BM104" s="3">
        <f t="shared" si="75"/>
        <v>0</v>
      </c>
      <c r="BN104" s="3">
        <f t="shared" si="76"/>
        <v>0</v>
      </c>
      <c r="BO104" s="3">
        <f t="shared" si="77"/>
        <v>0</v>
      </c>
      <c r="BP104" s="9">
        <v>3215.7539999999999</v>
      </c>
      <c r="BQ104" s="3">
        <f t="shared" si="78"/>
        <v>1.2331094809425818</v>
      </c>
      <c r="BR104" s="3">
        <f t="shared" si="79"/>
        <v>1.2386346664219781</v>
      </c>
      <c r="BS104" s="3">
        <f t="shared" si="80"/>
        <v>5.5251854793962885E-3</v>
      </c>
      <c r="BT104" s="3">
        <f t="shared" si="81"/>
        <v>0</v>
      </c>
      <c r="BU104" s="3">
        <f t="shared" si="82"/>
        <v>0</v>
      </c>
      <c r="BV104" s="3">
        <f t="shared" si="83"/>
        <v>0</v>
      </c>
      <c r="BW104" s="3">
        <v>12.09</v>
      </c>
      <c r="BX104" s="3">
        <f t="shared" si="84"/>
        <v>4.6360180612683103E-3</v>
      </c>
      <c r="BY104" s="3">
        <f t="shared" si="85"/>
        <v>4.6567906366723685E-3</v>
      </c>
      <c r="BZ104" s="3">
        <f t="shared" si="86"/>
        <v>2.0772575404058233E-5</v>
      </c>
      <c r="CA104" s="3">
        <f t="shared" si="87"/>
        <v>0</v>
      </c>
      <c r="CB104" s="3">
        <f t="shared" si="88"/>
        <v>0</v>
      </c>
      <c r="CC104" s="3">
        <f t="shared" si="89"/>
        <v>0</v>
      </c>
      <c r="CD104" s="3">
        <v>0.15</v>
      </c>
      <c r="CE104" s="3">
        <f t="shared" si="90"/>
        <v>5.7518834507050994E-5</v>
      </c>
      <c r="CF104" s="3">
        <f t="shared" si="91"/>
        <v>5.7776558767647248E-5</v>
      </c>
      <c r="CG104" s="3">
        <f t="shared" si="92"/>
        <v>2.5772426059625402E-7</v>
      </c>
      <c r="CH104" s="3">
        <f t="shared" si="93"/>
        <v>0</v>
      </c>
      <c r="CI104" s="3">
        <f t="shared" si="94"/>
        <v>0</v>
      </c>
      <c r="CJ104" s="3">
        <f t="shared" si="95"/>
        <v>0</v>
      </c>
      <c r="CK104" s="3">
        <v>82.38</v>
      </c>
      <c r="CL104" s="3">
        <f t="shared" si="96"/>
        <v>3.1589343911272404E-2</v>
      </c>
      <c r="CM104" s="3">
        <f t="shared" si="97"/>
        <v>3.1730886075191866E-2</v>
      </c>
      <c r="CN104" s="3">
        <f t="shared" si="98"/>
        <v>1.4154216391946278E-4</v>
      </c>
      <c r="CO104" s="3">
        <f t="shared" si="99"/>
        <v>0</v>
      </c>
      <c r="CP104" s="3">
        <f t="shared" si="100"/>
        <v>0</v>
      </c>
      <c r="CQ104" s="3">
        <f t="shared" si="101"/>
        <v>0</v>
      </c>
    </row>
    <row r="105" spans="1:95" x14ac:dyDescent="0.25">
      <c r="A105" s="1" t="s">
        <v>423</v>
      </c>
      <c r="B105" s="1" t="s">
        <v>476</v>
      </c>
      <c r="C105" s="2">
        <v>43403</v>
      </c>
      <c r="D105" s="2">
        <v>43405</v>
      </c>
      <c r="E105" s="2" t="s">
        <v>476</v>
      </c>
      <c r="F105" s="1" t="s">
        <v>503</v>
      </c>
      <c r="G105" s="1" t="s">
        <v>498</v>
      </c>
      <c r="H105" s="1" t="s">
        <v>437</v>
      </c>
      <c r="I105" s="1" t="s">
        <v>431</v>
      </c>
      <c r="J105" s="1">
        <v>-3</v>
      </c>
      <c r="K105" s="6">
        <v>0</v>
      </c>
      <c r="L105" s="1" t="s">
        <v>212</v>
      </c>
      <c r="M105" s="1" t="s">
        <v>209</v>
      </c>
      <c r="N105" s="1" t="str">
        <f t="shared" si="51"/>
        <v>DLLTD 8.25 of '20</v>
      </c>
      <c r="O105" s="3">
        <v>8.25</v>
      </c>
      <c r="P105" s="2">
        <v>44104</v>
      </c>
      <c r="Q105" s="8">
        <v>1.9205479452054794</v>
      </c>
      <c r="R105" s="3">
        <v>6.1096000000000004</v>
      </c>
      <c r="S105" s="9">
        <v>0</v>
      </c>
      <c r="T105" s="9">
        <v>1</v>
      </c>
      <c r="U105" s="6">
        <v>2014255</v>
      </c>
      <c r="V105" s="6">
        <v>1225369</v>
      </c>
      <c r="W105" s="6">
        <v>2005270</v>
      </c>
      <c r="X105" s="6">
        <v>1218899</v>
      </c>
      <c r="Y105" s="6">
        <f t="shared" si="52"/>
        <v>0</v>
      </c>
      <c r="Z105" s="6">
        <f t="shared" si="53"/>
        <v>0</v>
      </c>
      <c r="AA105" s="6">
        <v>2000</v>
      </c>
      <c r="AB105" s="6">
        <v>2000</v>
      </c>
      <c r="AC105" s="6">
        <v>1469.2280000000001</v>
      </c>
      <c r="AD105" s="12">
        <f t="shared" si="54"/>
        <v>7.2941509391809878E-2</v>
      </c>
      <c r="AE105" s="12">
        <f t="shared" si="55"/>
        <v>7.326833792955563E-2</v>
      </c>
      <c r="AF105" s="12">
        <f t="shared" si="56"/>
        <v>3.2682853774575193E-4</v>
      </c>
      <c r="AG105" s="12">
        <f t="shared" si="57"/>
        <v>0</v>
      </c>
      <c r="AH105" s="12">
        <f t="shared" si="58"/>
        <v>0</v>
      </c>
      <c r="AI105" s="12">
        <f t="shared" si="59"/>
        <v>0</v>
      </c>
      <c r="AJ105" s="1" t="s">
        <v>5</v>
      </c>
      <c r="AK105" s="1" t="s">
        <v>487</v>
      </c>
      <c r="AL105" s="1" t="s">
        <v>431</v>
      </c>
      <c r="AM105" s="1" t="s">
        <v>431</v>
      </c>
      <c r="AN105" s="1" t="s">
        <v>445</v>
      </c>
      <c r="AO105" s="1" t="s">
        <v>470</v>
      </c>
      <c r="AP105" s="1" t="s">
        <v>210</v>
      </c>
      <c r="AQ105" s="1" t="s">
        <v>513</v>
      </c>
      <c r="AR105" s="1" t="s">
        <v>531</v>
      </c>
      <c r="AS105" s="1" t="s">
        <v>565</v>
      </c>
      <c r="AT105" s="1" t="s">
        <v>14</v>
      </c>
      <c r="AU105" s="3">
        <v>1.56</v>
      </c>
      <c r="AV105" s="3">
        <f t="shared" si="60"/>
        <v>1.1378875465122341E-3</v>
      </c>
      <c r="AW105" s="3">
        <f t="shared" si="61"/>
        <v>1.1429860717010677E-3</v>
      </c>
      <c r="AX105" s="3">
        <f t="shared" si="62"/>
        <v>5.0985251888336497E-6</v>
      </c>
      <c r="AY105" s="3">
        <f t="shared" si="63"/>
        <v>0</v>
      </c>
      <c r="AZ105" s="3">
        <f t="shared" si="64"/>
        <v>0</v>
      </c>
      <c r="BA105" s="3">
        <f t="shared" si="65"/>
        <v>0</v>
      </c>
      <c r="BB105" s="3">
        <v>1.5589999999999999</v>
      </c>
      <c r="BC105" s="3">
        <f t="shared" si="66"/>
        <v>1.137158131418316E-3</v>
      </c>
      <c r="BD105" s="3">
        <f t="shared" si="67"/>
        <v>1.1422533883217721E-3</v>
      </c>
      <c r="BE105" s="3">
        <f t="shared" si="68"/>
        <v>5.0952569034560732E-6</v>
      </c>
      <c r="BF105" s="3">
        <f t="shared" si="69"/>
        <v>0</v>
      </c>
      <c r="BG105" s="3">
        <f t="shared" si="70"/>
        <v>0</v>
      </c>
      <c r="BH105" s="3">
        <f t="shared" si="71"/>
        <v>0</v>
      </c>
      <c r="BI105" s="9">
        <v>2471</v>
      </c>
      <c r="BJ105" s="3">
        <f t="shared" si="72"/>
        <v>1.802384697071622</v>
      </c>
      <c r="BK105" s="3">
        <f t="shared" si="73"/>
        <v>1.8104606302393196</v>
      </c>
      <c r="BL105" s="3">
        <f t="shared" si="74"/>
        <v>8.0759331676976132E-3</v>
      </c>
      <c r="BM105" s="3">
        <f t="shared" si="75"/>
        <v>0</v>
      </c>
      <c r="BN105" s="3">
        <f t="shared" si="76"/>
        <v>0</v>
      </c>
      <c r="BO105" s="3">
        <f t="shared" si="77"/>
        <v>0</v>
      </c>
      <c r="BP105" s="9">
        <v>3852.2889999999998</v>
      </c>
      <c r="BQ105" s="3">
        <f t="shared" si="78"/>
        <v>2.8099177427346587</v>
      </c>
      <c r="BR105" s="3">
        <f t="shared" si="79"/>
        <v>2.8225081225430988</v>
      </c>
      <c r="BS105" s="3">
        <f t="shared" si="80"/>
        <v>1.2590379808440133E-2</v>
      </c>
      <c r="BT105" s="3">
        <f t="shared" si="81"/>
        <v>0</v>
      </c>
      <c r="BU105" s="3">
        <f t="shared" si="82"/>
        <v>0</v>
      </c>
      <c r="BV105" s="3">
        <f t="shared" si="83"/>
        <v>0</v>
      </c>
      <c r="BW105" s="3">
        <v>27.47</v>
      </c>
      <c r="BX105" s="3">
        <f t="shared" si="84"/>
        <v>2.003703262993017E-2</v>
      </c>
      <c r="BY105" s="3">
        <f t="shared" si="85"/>
        <v>2.0126812429248929E-2</v>
      </c>
      <c r="BZ105" s="3">
        <f t="shared" si="86"/>
        <v>8.9779799318758652E-5</v>
      </c>
      <c r="CA105" s="3">
        <f t="shared" si="87"/>
        <v>0</v>
      </c>
      <c r="CB105" s="3">
        <f t="shared" si="88"/>
        <v>0</v>
      </c>
      <c r="CC105" s="3">
        <f t="shared" si="89"/>
        <v>0</v>
      </c>
      <c r="CD105" s="3">
        <v>0.04</v>
      </c>
      <c r="CE105" s="3">
        <f t="shared" si="90"/>
        <v>2.9176603756723951E-5</v>
      </c>
      <c r="CF105" s="3">
        <f t="shared" si="91"/>
        <v>2.9307335171822252E-5</v>
      </c>
      <c r="CG105" s="3">
        <f t="shared" si="92"/>
        <v>1.3073141509830114E-7</v>
      </c>
      <c r="CH105" s="3">
        <f t="shared" si="93"/>
        <v>0</v>
      </c>
      <c r="CI105" s="3">
        <f t="shared" si="94"/>
        <v>0</v>
      </c>
      <c r="CJ105" s="3">
        <f t="shared" si="95"/>
        <v>0</v>
      </c>
      <c r="CK105" s="3">
        <v>72.75</v>
      </c>
      <c r="CL105" s="3">
        <f t="shared" si="96"/>
        <v>5.3064948082541682E-2</v>
      </c>
      <c r="CM105" s="3">
        <f t="shared" si="97"/>
        <v>5.3302715843751715E-2</v>
      </c>
      <c r="CN105" s="3">
        <f t="shared" si="98"/>
        <v>2.3776776121003235E-4</v>
      </c>
      <c r="CO105" s="3">
        <f t="shared" si="99"/>
        <v>0</v>
      </c>
      <c r="CP105" s="3">
        <f t="shared" si="100"/>
        <v>0</v>
      </c>
      <c r="CQ105" s="3">
        <f t="shared" si="101"/>
        <v>0</v>
      </c>
    </row>
    <row r="106" spans="1:95" x14ac:dyDescent="0.25">
      <c r="A106" s="1" t="s">
        <v>423</v>
      </c>
      <c r="B106" s="1" t="s">
        <v>476</v>
      </c>
      <c r="C106" s="2">
        <v>43403</v>
      </c>
      <c r="D106" s="2">
        <v>43405</v>
      </c>
      <c r="E106" s="2" t="s">
        <v>476</v>
      </c>
      <c r="F106" s="1" t="s">
        <v>503</v>
      </c>
      <c r="G106" s="1" t="s">
        <v>498</v>
      </c>
      <c r="H106" s="1" t="s">
        <v>437</v>
      </c>
      <c r="I106" s="1" t="s">
        <v>431</v>
      </c>
      <c r="J106" s="1">
        <v>-3</v>
      </c>
      <c r="K106" s="6">
        <v>0</v>
      </c>
      <c r="L106" s="1" t="s">
        <v>213</v>
      </c>
      <c r="M106" s="1" t="s">
        <v>209</v>
      </c>
      <c r="N106" s="1" t="str">
        <f t="shared" si="51"/>
        <v>DLLTD 7.13 of '22</v>
      </c>
      <c r="O106" s="3">
        <v>7.125</v>
      </c>
      <c r="P106" s="2">
        <v>44652</v>
      </c>
      <c r="Q106" s="8">
        <v>3.4219178082191779</v>
      </c>
      <c r="R106" s="3">
        <v>4.5753000000000004</v>
      </c>
      <c r="S106" s="9">
        <v>0</v>
      </c>
      <c r="T106" s="9">
        <v>1</v>
      </c>
      <c r="U106" s="6">
        <v>2014255</v>
      </c>
      <c r="V106" s="6">
        <v>1225369</v>
      </c>
      <c r="W106" s="6">
        <v>2005270</v>
      </c>
      <c r="X106" s="6">
        <v>1218899</v>
      </c>
      <c r="Y106" s="6">
        <f t="shared" si="52"/>
        <v>0</v>
      </c>
      <c r="Z106" s="6">
        <f t="shared" si="53"/>
        <v>0</v>
      </c>
      <c r="AA106" s="6">
        <v>1000</v>
      </c>
      <c r="AB106" s="6">
        <v>1000</v>
      </c>
      <c r="AC106" s="6">
        <v>650.93799999999999</v>
      </c>
      <c r="AD106" s="12">
        <f t="shared" si="54"/>
        <v>3.2316563692283251E-2</v>
      </c>
      <c r="AE106" s="12">
        <f t="shared" si="55"/>
        <v>3.2461364305056174E-2</v>
      </c>
      <c r="AF106" s="12">
        <f t="shared" si="56"/>
        <v>1.4480061277292317E-4</v>
      </c>
      <c r="AG106" s="12">
        <f t="shared" si="57"/>
        <v>0</v>
      </c>
      <c r="AH106" s="12">
        <f t="shared" si="58"/>
        <v>0</v>
      </c>
      <c r="AI106" s="12">
        <f t="shared" si="59"/>
        <v>0</v>
      </c>
      <c r="AJ106" s="1" t="s">
        <v>5</v>
      </c>
      <c r="AK106" s="1" t="s">
        <v>487</v>
      </c>
      <c r="AL106" s="1" t="s">
        <v>431</v>
      </c>
      <c r="AM106" s="1" t="s">
        <v>431</v>
      </c>
      <c r="AN106" s="1" t="s">
        <v>445</v>
      </c>
      <c r="AO106" s="1" t="s">
        <v>470</v>
      </c>
      <c r="AP106" s="1" t="s">
        <v>210</v>
      </c>
      <c r="AQ106" s="1" t="s">
        <v>513</v>
      </c>
      <c r="AR106" s="1" t="s">
        <v>531</v>
      </c>
      <c r="AS106" s="1" t="s">
        <v>565</v>
      </c>
      <c r="AT106" s="1" t="s">
        <v>14</v>
      </c>
      <c r="AU106" s="3">
        <v>2.67</v>
      </c>
      <c r="AV106" s="3">
        <f t="shared" si="60"/>
        <v>8.6285225058396276E-4</v>
      </c>
      <c r="AW106" s="3">
        <f t="shared" si="61"/>
        <v>8.6671842694499991E-4</v>
      </c>
      <c r="AX106" s="3">
        <f t="shared" si="62"/>
        <v>3.8661763610371496E-6</v>
      </c>
      <c r="AY106" s="3">
        <f t="shared" si="63"/>
        <v>0</v>
      </c>
      <c r="AZ106" s="3">
        <f t="shared" si="64"/>
        <v>0</v>
      </c>
      <c r="BA106" s="3">
        <f t="shared" si="65"/>
        <v>0</v>
      </c>
      <c r="BB106" s="3">
        <v>2.6669999999999998</v>
      </c>
      <c r="BC106" s="3">
        <f t="shared" si="66"/>
        <v>8.6188275367319418E-4</v>
      </c>
      <c r="BD106" s="3">
        <f t="shared" si="67"/>
        <v>8.6574458601584815E-4</v>
      </c>
      <c r="BE106" s="3">
        <f t="shared" si="68"/>
        <v>3.8618323426539702E-6</v>
      </c>
      <c r="BF106" s="3">
        <f t="shared" si="69"/>
        <v>0</v>
      </c>
      <c r="BG106" s="3">
        <f t="shared" si="70"/>
        <v>0</v>
      </c>
      <c r="BH106" s="3">
        <f t="shared" si="71"/>
        <v>0</v>
      </c>
      <c r="BI106" s="9">
        <v>1971</v>
      </c>
      <c r="BJ106" s="3">
        <f t="shared" si="72"/>
        <v>0.63695947037490286</v>
      </c>
      <c r="BK106" s="3">
        <f t="shared" si="73"/>
        <v>0.63981349045265723</v>
      </c>
      <c r="BL106" s="3">
        <f t="shared" si="74"/>
        <v>2.8540200777543712E-3</v>
      </c>
      <c r="BM106" s="3">
        <f t="shared" si="75"/>
        <v>0</v>
      </c>
      <c r="BN106" s="3">
        <f t="shared" si="76"/>
        <v>0</v>
      </c>
      <c r="BO106" s="3">
        <f t="shared" si="77"/>
        <v>0</v>
      </c>
      <c r="BP106" s="9">
        <v>5256.6569999999992</v>
      </c>
      <c r="BQ106" s="3">
        <f t="shared" si="78"/>
        <v>1.6987709074898656</v>
      </c>
      <c r="BR106" s="3">
        <f t="shared" si="79"/>
        <v>1.7063825790372367</v>
      </c>
      <c r="BS106" s="3">
        <f t="shared" si="80"/>
        <v>7.6116715473710794E-3</v>
      </c>
      <c r="BT106" s="3">
        <f t="shared" si="81"/>
        <v>0</v>
      </c>
      <c r="BU106" s="3">
        <f t="shared" si="82"/>
        <v>0</v>
      </c>
      <c r="BV106" s="3">
        <f t="shared" si="83"/>
        <v>0</v>
      </c>
      <c r="BW106" s="3">
        <v>22.57</v>
      </c>
      <c r="BX106" s="3">
        <f t="shared" si="84"/>
        <v>7.2938484253483298E-3</v>
      </c>
      <c r="BY106" s="3">
        <f t="shared" si="85"/>
        <v>7.326529923651179E-3</v>
      </c>
      <c r="BZ106" s="3">
        <f t="shared" si="86"/>
        <v>3.2681498302849186E-5</v>
      </c>
      <c r="CA106" s="3">
        <f t="shared" si="87"/>
        <v>0</v>
      </c>
      <c r="CB106" s="3">
        <f t="shared" si="88"/>
        <v>0</v>
      </c>
      <c r="CC106" s="3">
        <f t="shared" si="89"/>
        <v>0</v>
      </c>
      <c r="CD106" s="3">
        <v>0.09</v>
      </c>
      <c r="CE106" s="3">
        <f t="shared" si="90"/>
        <v>2.9084907323054923E-5</v>
      </c>
      <c r="CF106" s="3">
        <f t="shared" si="91"/>
        <v>2.9215227874550559E-5</v>
      </c>
      <c r="CG106" s="3">
        <f t="shared" si="92"/>
        <v>1.303205514956362E-7</v>
      </c>
      <c r="CH106" s="3">
        <f t="shared" si="93"/>
        <v>0</v>
      </c>
      <c r="CI106" s="3">
        <f t="shared" si="94"/>
        <v>0</v>
      </c>
      <c r="CJ106" s="3">
        <f t="shared" si="95"/>
        <v>0</v>
      </c>
      <c r="CK106" s="3">
        <v>64.5</v>
      </c>
      <c r="CL106" s="3">
        <f t="shared" si="96"/>
        <v>2.0844183581522697E-2</v>
      </c>
      <c r="CM106" s="3">
        <f t="shared" si="97"/>
        <v>2.0937579976761232E-2</v>
      </c>
      <c r="CN106" s="3">
        <f t="shared" si="98"/>
        <v>9.3396395238535407E-5</v>
      </c>
      <c r="CO106" s="3">
        <f t="shared" si="99"/>
        <v>0</v>
      </c>
      <c r="CP106" s="3">
        <f t="shared" si="100"/>
        <v>0</v>
      </c>
      <c r="CQ106" s="3">
        <f t="shared" si="101"/>
        <v>0</v>
      </c>
    </row>
    <row r="107" spans="1:95" x14ac:dyDescent="0.25">
      <c r="A107" s="1" t="s">
        <v>423</v>
      </c>
      <c r="B107" s="1" t="s">
        <v>589</v>
      </c>
      <c r="C107" s="2">
        <v>43403</v>
      </c>
      <c r="D107" s="2">
        <v>43405</v>
      </c>
      <c r="E107" s="2" t="s">
        <v>476</v>
      </c>
      <c r="F107" s="1" t="s">
        <v>503</v>
      </c>
      <c r="G107" s="1" t="s">
        <v>508</v>
      </c>
      <c r="H107" s="1">
        <v>625</v>
      </c>
      <c r="I107" s="1">
        <v>500</v>
      </c>
      <c r="J107" s="1">
        <v>0</v>
      </c>
      <c r="K107" s="6">
        <v>-125</v>
      </c>
      <c r="L107" s="1" t="s">
        <v>214</v>
      </c>
      <c r="M107" s="1" t="s">
        <v>215</v>
      </c>
      <c r="N107" s="1" t="str">
        <f t="shared" si="51"/>
        <v>DOOR 5.63 of '23</v>
      </c>
      <c r="O107" s="3">
        <v>5.625</v>
      </c>
      <c r="P107" s="2">
        <v>45000</v>
      </c>
      <c r="Q107" s="8">
        <v>4.375342465753425</v>
      </c>
      <c r="R107" s="3">
        <v>3.6027</v>
      </c>
      <c r="S107" s="9">
        <v>0</v>
      </c>
      <c r="T107" s="9">
        <v>1</v>
      </c>
      <c r="U107" s="6">
        <v>2014255</v>
      </c>
      <c r="V107" s="6">
        <v>1225369</v>
      </c>
      <c r="W107" s="6">
        <v>2005270</v>
      </c>
      <c r="X107" s="6">
        <v>1218899</v>
      </c>
      <c r="Y107" s="6">
        <f t="shared" si="52"/>
        <v>0</v>
      </c>
      <c r="Z107" s="6">
        <f t="shared" si="53"/>
        <v>0</v>
      </c>
      <c r="AA107" s="6">
        <v>500</v>
      </c>
      <c r="AB107" s="6">
        <v>500</v>
      </c>
      <c r="AC107" s="6">
        <v>501.09399999999999</v>
      </c>
      <c r="AD107" s="12">
        <f t="shared" si="54"/>
        <v>2.487738642823277E-2</v>
      </c>
      <c r="AE107" s="12">
        <f t="shared" si="55"/>
        <v>2.4988854368738371E-2</v>
      </c>
      <c r="AF107" s="12">
        <f t="shared" si="56"/>
        <v>1.1146794050560099E-4</v>
      </c>
      <c r="AG107" s="12">
        <f t="shared" si="57"/>
        <v>4.0893314585239225E-2</v>
      </c>
      <c r="AH107" s="12">
        <f t="shared" si="58"/>
        <v>4.1110379120829536E-2</v>
      </c>
      <c r="AI107" s="12">
        <f t="shared" si="59"/>
        <v>2.1706453559031114E-4</v>
      </c>
      <c r="AJ107" s="1" t="s">
        <v>5</v>
      </c>
      <c r="AK107" s="1" t="s">
        <v>460</v>
      </c>
      <c r="AL107" s="1" t="s">
        <v>430</v>
      </c>
      <c r="AM107" s="1" t="s">
        <v>430</v>
      </c>
      <c r="AN107" s="1" t="s">
        <v>453</v>
      </c>
      <c r="AO107" s="1" t="s">
        <v>482</v>
      </c>
      <c r="AP107" s="1" t="s">
        <v>24</v>
      </c>
      <c r="AQ107" s="1" t="s">
        <v>513</v>
      </c>
      <c r="AR107" s="1" t="s">
        <v>514</v>
      </c>
      <c r="AS107" s="1" t="s">
        <v>542</v>
      </c>
      <c r="AT107" s="1" t="s">
        <v>14</v>
      </c>
      <c r="AU107" s="3">
        <v>3.16</v>
      </c>
      <c r="AV107" s="3">
        <f t="shared" si="60"/>
        <v>7.861254111321556E-4</v>
      </c>
      <c r="AW107" s="3">
        <f t="shared" si="61"/>
        <v>7.8964779805213261E-4</v>
      </c>
      <c r="AX107" s="3">
        <f t="shared" si="62"/>
        <v>3.5223869199770127E-6</v>
      </c>
      <c r="AY107" s="3">
        <f t="shared" si="63"/>
        <v>1.2922287408935595E-3</v>
      </c>
      <c r="AZ107" s="3">
        <f t="shared" si="64"/>
        <v>1.2990879802182134E-3</v>
      </c>
      <c r="BA107" s="3">
        <f t="shared" si="65"/>
        <v>6.859239324653963E-6</v>
      </c>
      <c r="BB107" s="3">
        <v>2.8719999999999999</v>
      </c>
      <c r="BC107" s="3">
        <f t="shared" si="66"/>
        <v>7.144785382188452E-4</v>
      </c>
      <c r="BD107" s="3">
        <f t="shared" si="67"/>
        <v>7.1767989747016604E-4</v>
      </c>
      <c r="BE107" s="3">
        <f t="shared" si="68"/>
        <v>3.2013592513208426E-6</v>
      </c>
      <c r="BF107" s="3">
        <f t="shared" si="69"/>
        <v>1.1744559948880704E-3</v>
      </c>
      <c r="BG107" s="3">
        <f t="shared" si="70"/>
        <v>1.1806900883502241E-3</v>
      </c>
      <c r="BH107" s="3">
        <f t="shared" si="71"/>
        <v>6.2340934621537419E-6</v>
      </c>
      <c r="BI107" s="9">
        <v>261</v>
      </c>
      <c r="BJ107" s="3">
        <f t="shared" si="72"/>
        <v>6.4929978577687536E-2</v>
      </c>
      <c r="BK107" s="3">
        <f t="shared" si="73"/>
        <v>6.5220909902407156E-2</v>
      </c>
      <c r="BL107" s="3">
        <f t="shared" si="74"/>
        <v>2.9093132471962047E-4</v>
      </c>
      <c r="BM107" s="3">
        <f t="shared" si="75"/>
        <v>0.10673155106747437</v>
      </c>
      <c r="BN107" s="3">
        <f t="shared" si="76"/>
        <v>0.10729808950536508</v>
      </c>
      <c r="BO107" s="3">
        <f t="shared" si="77"/>
        <v>5.6653843789071512E-4</v>
      </c>
      <c r="BP107" s="9">
        <v>749.59199999999998</v>
      </c>
      <c r="BQ107" s="3">
        <f t="shared" si="78"/>
        <v>0.18647889847511859</v>
      </c>
      <c r="BR107" s="3">
        <f t="shared" si="79"/>
        <v>0.18731445323971332</v>
      </c>
      <c r="BS107" s="3">
        <f t="shared" si="80"/>
        <v>8.3555476459473699E-4</v>
      </c>
      <c r="BT107" s="3">
        <f t="shared" si="81"/>
        <v>0.30653301466578636</v>
      </c>
      <c r="BU107" s="3">
        <f t="shared" si="82"/>
        <v>0.30816011305940849</v>
      </c>
      <c r="BV107" s="3">
        <f t="shared" si="83"/>
        <v>1.6270983936221284E-3</v>
      </c>
      <c r="BW107" s="3">
        <v>5.75</v>
      </c>
      <c r="BX107" s="3">
        <f t="shared" si="84"/>
        <v>1.4304497196233844E-3</v>
      </c>
      <c r="BY107" s="3">
        <f t="shared" si="85"/>
        <v>1.4368591262024564E-3</v>
      </c>
      <c r="BZ107" s="3">
        <f t="shared" si="86"/>
        <v>6.4094065790720311E-6</v>
      </c>
      <c r="CA107" s="3">
        <f t="shared" si="87"/>
        <v>2.3513655886512551E-3</v>
      </c>
      <c r="CB107" s="3">
        <f t="shared" si="88"/>
        <v>2.3638467994476983E-3</v>
      </c>
      <c r="CC107" s="3">
        <f t="shared" si="89"/>
        <v>1.2481210796443185E-5</v>
      </c>
      <c r="CD107" s="3">
        <v>-0.32</v>
      </c>
      <c r="CE107" s="3">
        <f t="shared" si="90"/>
        <v>-7.960763657034487E-5</v>
      </c>
      <c r="CF107" s="3">
        <f t="shared" si="91"/>
        <v>-7.9964333979962794E-5</v>
      </c>
      <c r="CG107" s="3">
        <f t="shared" si="92"/>
        <v>-3.5669740961792465E-7</v>
      </c>
      <c r="CH107" s="3">
        <f t="shared" si="93"/>
        <v>-1.3085860667276552E-4</v>
      </c>
      <c r="CI107" s="3">
        <f t="shared" si="94"/>
        <v>-1.3155321318665452E-4</v>
      </c>
      <c r="CJ107" s="3">
        <f t="shared" si="95"/>
        <v>-6.9460651388900205E-7</v>
      </c>
      <c r="CK107" s="3">
        <v>99.5</v>
      </c>
      <c r="CL107" s="3">
        <f t="shared" si="96"/>
        <v>2.4752999496091607E-2</v>
      </c>
      <c r="CM107" s="3">
        <f t="shared" si="97"/>
        <v>2.4863910096894679E-2</v>
      </c>
      <c r="CN107" s="3">
        <f t="shared" si="98"/>
        <v>1.1091060080307275E-4</v>
      </c>
      <c r="CO107" s="3">
        <f t="shared" si="99"/>
        <v>4.0688848012313025E-2</v>
      </c>
      <c r="CP107" s="3">
        <f t="shared" si="100"/>
        <v>4.0904827225225385E-2</v>
      </c>
      <c r="CQ107" s="3">
        <f t="shared" si="101"/>
        <v>2.1597921291235944E-4</v>
      </c>
    </row>
    <row r="108" spans="1:95" x14ac:dyDescent="0.25">
      <c r="A108" s="1" t="s">
        <v>423</v>
      </c>
      <c r="B108" s="1" t="s">
        <v>476</v>
      </c>
      <c r="C108" s="2">
        <v>43403</v>
      </c>
      <c r="D108" s="2">
        <v>43405</v>
      </c>
      <c r="E108" s="2" t="s">
        <v>476</v>
      </c>
      <c r="F108" s="1" t="s">
        <v>503</v>
      </c>
      <c r="G108" s="1" t="s">
        <v>508</v>
      </c>
      <c r="H108" s="1">
        <v>791</v>
      </c>
      <c r="I108" s="1">
        <v>787</v>
      </c>
      <c r="J108" s="1">
        <v>0</v>
      </c>
      <c r="K108" s="6">
        <v>-4</v>
      </c>
      <c r="L108" s="1" t="s">
        <v>216</v>
      </c>
      <c r="M108" s="1" t="s">
        <v>217</v>
      </c>
      <c r="N108" s="1" t="str">
        <f t="shared" si="51"/>
        <v>DUBAEE 4.50 of '22</v>
      </c>
      <c r="O108" s="3">
        <v>4.5</v>
      </c>
      <c r="P108" s="2">
        <v>44774</v>
      </c>
      <c r="Q108" s="8">
        <v>3.7561643835616438</v>
      </c>
      <c r="R108" s="3">
        <v>1.2356</v>
      </c>
      <c r="S108" s="9">
        <v>0</v>
      </c>
      <c r="T108" s="9">
        <v>1</v>
      </c>
      <c r="U108" s="6">
        <v>2014255</v>
      </c>
      <c r="V108" s="6">
        <v>1225369</v>
      </c>
      <c r="W108" s="6">
        <v>2005270</v>
      </c>
      <c r="X108" s="6">
        <v>1218899</v>
      </c>
      <c r="Y108" s="6">
        <f t="shared" si="52"/>
        <v>0</v>
      </c>
      <c r="Z108" s="6">
        <f t="shared" si="53"/>
        <v>0</v>
      </c>
      <c r="AA108" s="6">
        <v>787</v>
      </c>
      <c r="AB108" s="6">
        <v>787</v>
      </c>
      <c r="AC108" s="6">
        <v>751.83</v>
      </c>
      <c r="AD108" s="12">
        <f t="shared" si="54"/>
        <v>3.7325462764148533E-2</v>
      </c>
      <c r="AE108" s="12">
        <f t="shared" si="55"/>
        <v>3.7492706717798606E-2</v>
      </c>
      <c r="AF108" s="12">
        <f t="shared" si="56"/>
        <v>1.6724395365007305E-4</v>
      </c>
      <c r="AG108" s="12">
        <f t="shared" si="57"/>
        <v>0</v>
      </c>
      <c r="AH108" s="12">
        <f t="shared" si="58"/>
        <v>0</v>
      </c>
      <c r="AI108" s="12">
        <f t="shared" si="59"/>
        <v>0</v>
      </c>
      <c r="AJ108" s="1" t="s">
        <v>5</v>
      </c>
      <c r="AK108" s="1" t="s">
        <v>487</v>
      </c>
      <c r="AL108" s="1" t="s">
        <v>430</v>
      </c>
      <c r="AM108" s="1" t="s">
        <v>430</v>
      </c>
      <c r="AN108" s="1" t="s">
        <v>443</v>
      </c>
      <c r="AO108" s="1" t="s">
        <v>442</v>
      </c>
      <c r="AP108" s="1" t="s">
        <v>7</v>
      </c>
      <c r="AQ108" s="1" t="s">
        <v>511</v>
      </c>
      <c r="AR108" s="1" t="s">
        <v>521</v>
      </c>
      <c r="AS108" s="1" t="s">
        <v>528</v>
      </c>
      <c r="AT108" s="1" t="s">
        <v>14</v>
      </c>
      <c r="AU108" s="3">
        <v>3.16</v>
      </c>
      <c r="AV108" s="3">
        <f t="shared" si="60"/>
        <v>1.1794846233470937E-3</v>
      </c>
      <c r="AW108" s="3">
        <f t="shared" si="61"/>
        <v>1.184769532282436E-3</v>
      </c>
      <c r="AX108" s="3">
        <f t="shared" si="62"/>
        <v>5.2849089353422876E-6</v>
      </c>
      <c r="AY108" s="3">
        <f t="shared" si="63"/>
        <v>0</v>
      </c>
      <c r="AZ108" s="3">
        <f t="shared" si="64"/>
        <v>0</v>
      </c>
      <c r="BA108" s="3">
        <f t="shared" si="65"/>
        <v>0</v>
      </c>
      <c r="BB108" s="3">
        <v>3.008</v>
      </c>
      <c r="BC108" s="3">
        <f t="shared" si="66"/>
        <v>1.1227499199455879E-3</v>
      </c>
      <c r="BD108" s="3">
        <f t="shared" si="67"/>
        <v>1.1277806180713819E-3</v>
      </c>
      <c r="BE108" s="3">
        <f t="shared" si="68"/>
        <v>5.0306981257939882E-6</v>
      </c>
      <c r="BF108" s="3">
        <f t="shared" si="69"/>
        <v>0</v>
      </c>
      <c r="BG108" s="3">
        <f t="shared" si="70"/>
        <v>0</v>
      </c>
      <c r="BH108" s="3">
        <f t="shared" si="71"/>
        <v>0</v>
      </c>
      <c r="BI108" s="9">
        <v>204</v>
      </c>
      <c r="BJ108" s="3">
        <f t="shared" si="72"/>
        <v>7.6143944038863015E-2</v>
      </c>
      <c r="BK108" s="3">
        <f t="shared" si="73"/>
        <v>7.6485121704309156E-2</v>
      </c>
      <c r="BL108" s="3">
        <f t="shared" si="74"/>
        <v>3.411776654461407E-4</v>
      </c>
      <c r="BM108" s="3">
        <f t="shared" si="75"/>
        <v>0</v>
      </c>
      <c r="BN108" s="3">
        <f t="shared" si="76"/>
        <v>0</v>
      </c>
      <c r="BO108" s="3">
        <f t="shared" si="77"/>
        <v>0</v>
      </c>
      <c r="BP108" s="9">
        <v>613.63199999999995</v>
      </c>
      <c r="BQ108" s="3">
        <f t="shared" si="78"/>
        <v>0.22904098366889991</v>
      </c>
      <c r="BR108" s="3">
        <f t="shared" si="79"/>
        <v>0.2300672460865619</v>
      </c>
      <c r="BS108" s="3">
        <f t="shared" si="80"/>
        <v>1.0262624176619883E-3</v>
      </c>
      <c r="BT108" s="3">
        <f t="shared" si="81"/>
        <v>0</v>
      </c>
      <c r="BU108" s="3">
        <f t="shared" si="82"/>
        <v>0</v>
      </c>
      <c r="BV108" s="3">
        <f t="shared" si="83"/>
        <v>0</v>
      </c>
      <c r="BW108" s="3">
        <v>5.0199999999999996</v>
      </c>
      <c r="BX108" s="3">
        <f t="shared" si="84"/>
        <v>1.8737382307602562E-3</v>
      </c>
      <c r="BY108" s="3">
        <f t="shared" si="85"/>
        <v>1.8821338772334899E-3</v>
      </c>
      <c r="BZ108" s="3">
        <f t="shared" si="86"/>
        <v>8.3956464732336863E-6</v>
      </c>
      <c r="CA108" s="3">
        <f t="shared" si="87"/>
        <v>0</v>
      </c>
      <c r="CB108" s="3">
        <f t="shared" si="88"/>
        <v>0</v>
      </c>
      <c r="CC108" s="3">
        <f t="shared" si="89"/>
        <v>0</v>
      </c>
      <c r="CD108" s="3">
        <v>-0.05</v>
      </c>
      <c r="CE108" s="3">
        <f t="shared" si="90"/>
        <v>-1.8662731382074267E-5</v>
      </c>
      <c r="CF108" s="3">
        <f t="shared" si="91"/>
        <v>-1.8746353358899304E-5</v>
      </c>
      <c r="CG108" s="3">
        <f t="shared" si="92"/>
        <v>-8.3621976825036797E-8</v>
      </c>
      <c r="CH108" s="3">
        <f t="shared" si="93"/>
        <v>0</v>
      </c>
      <c r="CI108" s="3">
        <f t="shared" si="94"/>
        <v>0</v>
      </c>
      <c r="CJ108" s="3">
        <f t="shared" si="95"/>
        <v>0</v>
      </c>
      <c r="CK108" s="3">
        <v>98.25</v>
      </c>
      <c r="CL108" s="3">
        <f t="shared" si="96"/>
        <v>3.6672267165775936E-2</v>
      </c>
      <c r="CM108" s="3">
        <f t="shared" si="97"/>
        <v>3.683658435023713E-2</v>
      </c>
      <c r="CN108" s="3">
        <f t="shared" si="98"/>
        <v>1.6431718446119348E-4</v>
      </c>
      <c r="CO108" s="3">
        <f t="shared" si="99"/>
        <v>0</v>
      </c>
      <c r="CP108" s="3">
        <f t="shared" si="100"/>
        <v>0</v>
      </c>
      <c r="CQ108" s="3">
        <f t="shared" si="101"/>
        <v>0</v>
      </c>
    </row>
    <row r="109" spans="1:95" x14ac:dyDescent="0.25">
      <c r="A109" s="1" t="s">
        <v>423</v>
      </c>
      <c r="B109" s="1" t="s">
        <v>476</v>
      </c>
      <c r="C109" s="2">
        <v>43403</v>
      </c>
      <c r="D109" s="2">
        <v>43405</v>
      </c>
      <c r="E109" s="2" t="s">
        <v>476</v>
      </c>
      <c r="F109" s="1" t="s">
        <v>503</v>
      </c>
      <c r="G109" s="1" t="s">
        <v>508</v>
      </c>
      <c r="H109" s="1">
        <v>941</v>
      </c>
      <c r="I109" s="1">
        <v>926</v>
      </c>
      <c r="J109" s="1">
        <v>0</v>
      </c>
      <c r="K109" s="6">
        <v>-15</v>
      </c>
      <c r="L109" s="1" t="s">
        <v>218</v>
      </c>
      <c r="M109" s="1" t="s">
        <v>217</v>
      </c>
      <c r="N109" s="1" t="str">
        <f t="shared" si="51"/>
        <v>DUBAEE 5.00 of '24</v>
      </c>
      <c r="O109" s="3">
        <v>5</v>
      </c>
      <c r="P109" s="2">
        <v>45505</v>
      </c>
      <c r="Q109" s="8">
        <v>5.7589041095890412</v>
      </c>
      <c r="R109" s="3">
        <v>1.2356</v>
      </c>
      <c r="S109" s="9">
        <v>0</v>
      </c>
      <c r="T109" s="9">
        <v>1</v>
      </c>
      <c r="U109" s="6">
        <v>2014255</v>
      </c>
      <c r="V109" s="6">
        <v>1225369</v>
      </c>
      <c r="W109" s="6">
        <v>2005270</v>
      </c>
      <c r="X109" s="6">
        <v>1218899</v>
      </c>
      <c r="Y109" s="6">
        <f t="shared" si="52"/>
        <v>0</v>
      </c>
      <c r="Z109" s="6">
        <f t="shared" si="53"/>
        <v>0</v>
      </c>
      <c r="AA109" s="6">
        <v>926</v>
      </c>
      <c r="AB109" s="6">
        <v>926</v>
      </c>
      <c r="AC109" s="6">
        <v>880.74699999999996</v>
      </c>
      <c r="AD109" s="12">
        <f t="shared" si="54"/>
        <v>4.3725695108116899E-2</v>
      </c>
      <c r="AE109" s="12">
        <f t="shared" si="55"/>
        <v>4.3921616540416E-2</v>
      </c>
      <c r="AF109" s="12">
        <f t="shared" si="56"/>
        <v>1.9592143229910097E-4</v>
      </c>
      <c r="AG109" s="12">
        <f t="shared" si="57"/>
        <v>0</v>
      </c>
      <c r="AH109" s="12">
        <f t="shared" si="58"/>
        <v>0</v>
      </c>
      <c r="AI109" s="12">
        <f t="shared" si="59"/>
        <v>0</v>
      </c>
      <c r="AJ109" s="1" t="s">
        <v>5</v>
      </c>
      <c r="AK109" s="1" t="s">
        <v>487</v>
      </c>
      <c r="AL109" s="1" t="s">
        <v>430</v>
      </c>
      <c r="AM109" s="1" t="s">
        <v>430</v>
      </c>
      <c r="AN109" s="1" t="s">
        <v>443</v>
      </c>
      <c r="AO109" s="1" t="s">
        <v>442</v>
      </c>
      <c r="AP109" s="1" t="s">
        <v>7</v>
      </c>
      <c r="AQ109" s="1" t="s">
        <v>511</v>
      </c>
      <c r="AR109" s="1" t="s">
        <v>521</v>
      </c>
      <c r="AS109" s="1" t="s">
        <v>528</v>
      </c>
      <c r="AT109" s="1" t="s">
        <v>14</v>
      </c>
      <c r="AU109" s="3">
        <v>4.62</v>
      </c>
      <c r="AV109" s="3">
        <f t="shared" si="60"/>
        <v>2.0201271139950005E-3</v>
      </c>
      <c r="AW109" s="3">
        <f t="shared" si="61"/>
        <v>2.0291786841672194E-3</v>
      </c>
      <c r="AX109" s="3">
        <f t="shared" si="62"/>
        <v>9.0515701722188383E-6</v>
      </c>
      <c r="AY109" s="3">
        <f t="shared" si="63"/>
        <v>0</v>
      </c>
      <c r="AZ109" s="3">
        <f t="shared" si="64"/>
        <v>0</v>
      </c>
      <c r="BA109" s="3">
        <f t="shared" si="65"/>
        <v>0</v>
      </c>
      <c r="BB109" s="3">
        <v>4.3680000000000003</v>
      </c>
      <c r="BC109" s="3">
        <f t="shared" si="66"/>
        <v>1.9099383623225462E-3</v>
      </c>
      <c r="BD109" s="3">
        <f t="shared" si="67"/>
        <v>1.9184962104853711E-3</v>
      </c>
      <c r="BE109" s="3">
        <f t="shared" si="68"/>
        <v>8.5578481628248784E-6</v>
      </c>
      <c r="BF109" s="3">
        <f t="shared" si="69"/>
        <v>0</v>
      </c>
      <c r="BG109" s="3">
        <f t="shared" si="70"/>
        <v>0</v>
      </c>
      <c r="BH109" s="3">
        <f t="shared" si="71"/>
        <v>0</v>
      </c>
      <c r="BI109" s="9">
        <v>236</v>
      </c>
      <c r="BJ109" s="3">
        <f t="shared" si="72"/>
        <v>0.10319264045515587</v>
      </c>
      <c r="BK109" s="3">
        <f t="shared" si="73"/>
        <v>0.10365501503538177</v>
      </c>
      <c r="BL109" s="3">
        <f t="shared" si="74"/>
        <v>4.6237458022589661E-4</v>
      </c>
      <c r="BM109" s="3">
        <f t="shared" si="75"/>
        <v>0</v>
      </c>
      <c r="BN109" s="3">
        <f t="shared" si="76"/>
        <v>0</v>
      </c>
      <c r="BO109" s="3">
        <f t="shared" si="77"/>
        <v>0</v>
      </c>
      <c r="BP109" s="9">
        <v>1030.8480000000002</v>
      </c>
      <c r="BQ109" s="3">
        <f t="shared" si="78"/>
        <v>0.45074545350812095</v>
      </c>
      <c r="BR109" s="3">
        <f t="shared" si="79"/>
        <v>0.45276510567454764</v>
      </c>
      <c r="BS109" s="3">
        <f t="shared" si="80"/>
        <v>2.0196521664266887E-3</v>
      </c>
      <c r="BT109" s="3">
        <f t="shared" si="81"/>
        <v>0</v>
      </c>
      <c r="BU109" s="3">
        <f t="shared" si="82"/>
        <v>0</v>
      </c>
      <c r="BV109" s="3">
        <f t="shared" si="83"/>
        <v>0</v>
      </c>
      <c r="BW109" s="3">
        <v>5.41</v>
      </c>
      <c r="BX109" s="3">
        <f t="shared" si="84"/>
        <v>2.365560105349124E-3</v>
      </c>
      <c r="BY109" s="3">
        <f t="shared" si="85"/>
        <v>2.3761594548365058E-3</v>
      </c>
      <c r="BZ109" s="3">
        <f t="shared" si="86"/>
        <v>1.0599349487381768E-5</v>
      </c>
      <c r="CA109" s="3">
        <f t="shared" si="87"/>
        <v>0</v>
      </c>
      <c r="CB109" s="3">
        <f t="shared" si="88"/>
        <v>0</v>
      </c>
      <c r="CC109" s="3">
        <f t="shared" si="89"/>
        <v>0</v>
      </c>
      <c r="CD109" s="3">
        <v>0.02</v>
      </c>
      <c r="CE109" s="3">
        <f t="shared" si="90"/>
        <v>8.7451390216233793E-6</v>
      </c>
      <c r="CF109" s="3">
        <f t="shared" si="91"/>
        <v>8.7843233080832008E-6</v>
      </c>
      <c r="CG109" s="3">
        <f t="shared" si="92"/>
        <v>3.9184286459821517E-8</v>
      </c>
      <c r="CH109" s="3">
        <f t="shared" si="93"/>
        <v>0</v>
      </c>
      <c r="CI109" s="3">
        <f t="shared" si="94"/>
        <v>0</v>
      </c>
      <c r="CJ109" s="3">
        <f t="shared" si="95"/>
        <v>0</v>
      </c>
      <c r="CK109" s="3">
        <v>98</v>
      </c>
      <c r="CL109" s="3">
        <f t="shared" si="96"/>
        <v>4.2851181205954561E-2</v>
      </c>
      <c r="CM109" s="3">
        <f t="shared" si="97"/>
        <v>4.3043184209607684E-2</v>
      </c>
      <c r="CN109" s="3">
        <f t="shared" si="98"/>
        <v>1.9200300365312256E-4</v>
      </c>
      <c r="CO109" s="3">
        <f t="shared" si="99"/>
        <v>0</v>
      </c>
      <c r="CP109" s="3">
        <f t="shared" si="100"/>
        <v>0</v>
      </c>
      <c r="CQ109" s="3">
        <f t="shared" si="101"/>
        <v>0</v>
      </c>
    </row>
    <row r="110" spans="1:95" x14ac:dyDescent="0.25">
      <c r="A110" s="1" t="s">
        <v>423</v>
      </c>
      <c r="B110" s="1" t="s">
        <v>589</v>
      </c>
      <c r="C110" s="2">
        <v>43403</v>
      </c>
      <c r="D110" s="2">
        <v>43405</v>
      </c>
      <c r="E110" s="2" t="s">
        <v>476</v>
      </c>
      <c r="F110" s="1" t="s">
        <v>503</v>
      </c>
      <c r="G110" s="1" t="s">
        <v>498</v>
      </c>
      <c r="H110" s="1" t="s">
        <v>440</v>
      </c>
      <c r="I110" s="1" t="s">
        <v>429</v>
      </c>
      <c r="J110" s="1">
        <v>1</v>
      </c>
      <c r="K110" s="6">
        <v>0</v>
      </c>
      <c r="L110" s="1" t="s">
        <v>219</v>
      </c>
      <c r="M110" s="1" t="s">
        <v>220</v>
      </c>
      <c r="N110" s="1" t="str">
        <f t="shared" si="51"/>
        <v>EHLAU 9.25 of '22</v>
      </c>
      <c r="O110" s="3">
        <v>9.25</v>
      </c>
      <c r="P110" s="2">
        <v>44651</v>
      </c>
      <c r="Q110" s="8">
        <v>3.419178082191781</v>
      </c>
      <c r="R110" s="3">
        <v>1.5808</v>
      </c>
      <c r="S110" s="9">
        <v>0</v>
      </c>
      <c r="T110" s="9">
        <v>1</v>
      </c>
      <c r="U110" s="6">
        <v>2014255</v>
      </c>
      <c r="V110" s="6">
        <v>1225369</v>
      </c>
      <c r="W110" s="6">
        <v>2005270</v>
      </c>
      <c r="X110" s="6">
        <v>1218899</v>
      </c>
      <c r="Y110" s="6">
        <f t="shared" si="52"/>
        <v>0</v>
      </c>
      <c r="Z110" s="6">
        <f t="shared" si="53"/>
        <v>0</v>
      </c>
      <c r="AA110" s="6">
        <v>360</v>
      </c>
      <c r="AB110" s="6">
        <v>360</v>
      </c>
      <c r="AC110" s="6">
        <v>390.91800000000001</v>
      </c>
      <c r="AD110" s="12">
        <f t="shared" si="54"/>
        <v>1.9407572526815124E-2</v>
      </c>
      <c r="AE110" s="12">
        <f t="shared" si="55"/>
        <v>1.9494531908421309E-2</v>
      </c>
      <c r="AF110" s="12">
        <f t="shared" si="56"/>
        <v>8.6959381606185188E-5</v>
      </c>
      <c r="AG110" s="12">
        <f t="shared" si="57"/>
        <v>3.1902063786500227E-2</v>
      </c>
      <c r="AH110" s="12">
        <f t="shared" si="58"/>
        <v>3.2071402142425258E-2</v>
      </c>
      <c r="AI110" s="12">
        <f t="shared" si="59"/>
        <v>1.6933835592503055E-4</v>
      </c>
      <c r="AJ110" s="1" t="s">
        <v>5</v>
      </c>
      <c r="AK110" s="1" t="s">
        <v>460</v>
      </c>
      <c r="AL110" s="1" t="s">
        <v>429</v>
      </c>
      <c r="AM110" s="1" t="s">
        <v>429</v>
      </c>
      <c r="AN110" s="1" t="s">
        <v>449</v>
      </c>
      <c r="AO110" s="1" t="s">
        <v>450</v>
      </c>
      <c r="AP110" s="1" t="s">
        <v>127</v>
      </c>
      <c r="AQ110" s="1" t="s">
        <v>513</v>
      </c>
      <c r="AR110" s="1" t="s">
        <v>525</v>
      </c>
      <c r="AS110" s="1" t="s">
        <v>526</v>
      </c>
      <c r="AT110" s="1" t="s">
        <v>10</v>
      </c>
      <c r="AU110" s="3">
        <v>2.34</v>
      </c>
      <c r="AV110" s="3">
        <f t="shared" si="60"/>
        <v>4.5413719712747387E-4</v>
      </c>
      <c r="AW110" s="3">
        <f t="shared" si="61"/>
        <v>4.5617204665705861E-4</v>
      </c>
      <c r="AX110" s="3">
        <f t="shared" si="62"/>
        <v>2.0348495295847415E-6</v>
      </c>
      <c r="AY110" s="3">
        <f t="shared" si="63"/>
        <v>7.4650829260410534E-4</v>
      </c>
      <c r="AZ110" s="3">
        <f t="shared" si="64"/>
        <v>7.5047081013275097E-4</v>
      </c>
      <c r="BA110" s="3">
        <f t="shared" si="65"/>
        <v>3.9625175286456303E-6</v>
      </c>
      <c r="BB110" s="3">
        <v>2.2690000000000001</v>
      </c>
      <c r="BC110" s="3">
        <f t="shared" si="66"/>
        <v>4.4035782063343517E-4</v>
      </c>
      <c r="BD110" s="3">
        <f t="shared" si="67"/>
        <v>4.4233092900207953E-4</v>
      </c>
      <c r="BE110" s="3">
        <f t="shared" si="68"/>
        <v>1.9731083686443563E-6</v>
      </c>
      <c r="BF110" s="3">
        <f t="shared" si="69"/>
        <v>7.2385782731569019E-4</v>
      </c>
      <c r="BG110" s="3">
        <f t="shared" si="70"/>
        <v>7.2770011461162907E-4</v>
      </c>
      <c r="BH110" s="3">
        <f t="shared" si="71"/>
        <v>3.8422872959388782E-6</v>
      </c>
      <c r="BI110" s="9">
        <v>371</v>
      </c>
      <c r="BJ110" s="3">
        <f t="shared" si="72"/>
        <v>7.2002094074484116E-2</v>
      </c>
      <c r="BK110" s="3">
        <f t="shared" si="73"/>
        <v>7.2324713380243058E-2</v>
      </c>
      <c r="BL110" s="3">
        <f t="shared" si="74"/>
        <v>3.2261930575894215E-4</v>
      </c>
      <c r="BM110" s="3">
        <f t="shared" si="75"/>
        <v>0.11835665664791585</v>
      </c>
      <c r="BN110" s="3">
        <f t="shared" si="76"/>
        <v>0.1189849019483977</v>
      </c>
      <c r="BO110" s="3">
        <f t="shared" si="77"/>
        <v>6.2824530048184724E-4</v>
      </c>
      <c r="BP110" s="9">
        <v>841.79900000000009</v>
      </c>
      <c r="BQ110" s="3">
        <f t="shared" si="78"/>
        <v>0.16337275145500446</v>
      </c>
      <c r="BR110" s="3">
        <f t="shared" si="79"/>
        <v>0.16410477465977152</v>
      </c>
      <c r="BS110" s="3">
        <f t="shared" si="80"/>
        <v>7.3202320476706273E-4</v>
      </c>
      <c r="BT110" s="3">
        <f t="shared" si="81"/>
        <v>0.2685512539341211</v>
      </c>
      <c r="BU110" s="3">
        <f t="shared" si="82"/>
        <v>0.26997674252091441</v>
      </c>
      <c r="BV110" s="3">
        <f t="shared" si="83"/>
        <v>1.4254885867933109E-3</v>
      </c>
      <c r="BW110" s="3">
        <v>6.41</v>
      </c>
      <c r="BX110" s="3">
        <f t="shared" si="84"/>
        <v>1.2440253989688494E-3</v>
      </c>
      <c r="BY110" s="3">
        <f t="shared" si="85"/>
        <v>1.2495994953298059E-3</v>
      </c>
      <c r="BZ110" s="3">
        <f t="shared" si="86"/>
        <v>5.5740963609564841E-6</v>
      </c>
      <c r="CA110" s="3">
        <f t="shared" si="87"/>
        <v>2.0449222887146648E-3</v>
      </c>
      <c r="CB110" s="3">
        <f t="shared" si="88"/>
        <v>2.0557768773294591E-3</v>
      </c>
      <c r="CC110" s="3">
        <f t="shared" si="89"/>
        <v>1.0854588614794304E-5</v>
      </c>
      <c r="CD110" s="3">
        <v>-0.04</v>
      </c>
      <c r="CE110" s="3">
        <f t="shared" si="90"/>
        <v>-7.7630290107260504E-6</v>
      </c>
      <c r="CF110" s="3">
        <f t="shared" si="91"/>
        <v>-7.7978127633685245E-6</v>
      </c>
      <c r="CG110" s="3">
        <f t="shared" si="92"/>
        <v>-3.478375264247407E-8</v>
      </c>
      <c r="CH110" s="3">
        <f t="shared" si="93"/>
        <v>-1.2760825514600091E-5</v>
      </c>
      <c r="CI110" s="3">
        <f t="shared" si="94"/>
        <v>-1.2828560856970102E-5</v>
      </c>
      <c r="CJ110" s="3">
        <f t="shared" si="95"/>
        <v>-6.7735342370010978E-8</v>
      </c>
      <c r="CK110" s="3">
        <v>106.25</v>
      </c>
      <c r="CL110" s="3">
        <f t="shared" si="96"/>
        <v>2.062054580974107E-2</v>
      </c>
      <c r="CM110" s="3">
        <f t="shared" si="97"/>
        <v>2.0712940152697642E-2</v>
      </c>
      <c r="CN110" s="3">
        <f t="shared" si="98"/>
        <v>9.2394342956571979E-5</v>
      </c>
      <c r="CO110" s="3">
        <f t="shared" si="99"/>
        <v>3.3895942773156496E-2</v>
      </c>
      <c r="CP110" s="3">
        <f t="shared" si="100"/>
        <v>3.4075864776326834E-2</v>
      </c>
      <c r="CQ110" s="3">
        <f t="shared" si="101"/>
        <v>1.7992200317033802E-4</v>
      </c>
    </row>
    <row r="111" spans="1:95" x14ac:dyDescent="0.25">
      <c r="A111" s="1" t="s">
        <v>423</v>
      </c>
      <c r="B111" s="1" t="s">
        <v>476</v>
      </c>
      <c r="C111" s="2">
        <v>43403</v>
      </c>
      <c r="D111" s="2">
        <v>43405</v>
      </c>
      <c r="E111" s="2" t="s">
        <v>476</v>
      </c>
      <c r="F111" s="1" t="s">
        <v>503</v>
      </c>
      <c r="G111" s="1" t="s">
        <v>498</v>
      </c>
      <c r="H111" s="1" t="s">
        <v>429</v>
      </c>
      <c r="I111" s="1" t="s">
        <v>440</v>
      </c>
      <c r="J111" s="1">
        <v>-1</v>
      </c>
      <c r="K111" s="6">
        <v>0</v>
      </c>
      <c r="L111" s="1" t="s">
        <v>221</v>
      </c>
      <c r="M111" s="1" t="s">
        <v>222</v>
      </c>
      <c r="N111" s="1" t="str">
        <f t="shared" si="51"/>
        <v>ERESQD 4.38 of '21</v>
      </c>
      <c r="O111" s="3">
        <v>4.375</v>
      </c>
      <c r="P111" s="2">
        <v>44334</v>
      </c>
      <c r="Q111" s="8">
        <v>2.5506849315068494</v>
      </c>
      <c r="R111" s="3">
        <v>2.4493</v>
      </c>
      <c r="S111" s="9">
        <v>0</v>
      </c>
      <c r="T111" s="9">
        <v>1</v>
      </c>
      <c r="U111" s="6">
        <v>2014255</v>
      </c>
      <c r="V111" s="6">
        <v>1225369</v>
      </c>
      <c r="W111" s="6">
        <v>2005270</v>
      </c>
      <c r="X111" s="6">
        <v>1218899</v>
      </c>
      <c r="Y111" s="6">
        <f t="shared" si="52"/>
        <v>0</v>
      </c>
      <c r="Z111" s="6">
        <f t="shared" si="53"/>
        <v>0</v>
      </c>
      <c r="AA111" s="6">
        <v>500</v>
      </c>
      <c r="AB111" s="6">
        <v>500</v>
      </c>
      <c r="AC111" s="6">
        <v>434.08499999999998</v>
      </c>
      <c r="AD111" s="12">
        <f t="shared" si="54"/>
        <v>2.155064775810411E-2</v>
      </c>
      <c r="AE111" s="12">
        <f t="shared" si="55"/>
        <v>2.1647209602696893E-2</v>
      </c>
      <c r="AF111" s="12">
        <f t="shared" si="56"/>
        <v>9.656184459278308E-5</v>
      </c>
      <c r="AG111" s="12">
        <f t="shared" si="57"/>
        <v>0</v>
      </c>
      <c r="AH111" s="12">
        <f t="shared" si="58"/>
        <v>0</v>
      </c>
      <c r="AI111" s="12">
        <f t="shared" si="59"/>
        <v>0</v>
      </c>
      <c r="AJ111" s="1" t="s">
        <v>5</v>
      </c>
      <c r="AK111" s="1" t="s">
        <v>487</v>
      </c>
      <c r="AL111" s="1" t="s">
        <v>429</v>
      </c>
      <c r="AM111" s="1" t="s">
        <v>440</v>
      </c>
      <c r="AN111" s="1" t="s">
        <v>443</v>
      </c>
      <c r="AO111" s="1" t="s">
        <v>478</v>
      </c>
      <c r="AP111" s="1" t="s">
        <v>223</v>
      </c>
      <c r="AQ111" s="1" t="s">
        <v>513</v>
      </c>
      <c r="AR111" s="1" t="s">
        <v>517</v>
      </c>
      <c r="AS111" s="1" t="s">
        <v>518</v>
      </c>
      <c r="AT111" s="1" t="s">
        <v>14</v>
      </c>
      <c r="AU111" s="3">
        <v>2.2400000000000002</v>
      </c>
      <c r="AV111" s="3">
        <f t="shared" si="60"/>
        <v>4.8273450978153205E-4</v>
      </c>
      <c r="AW111" s="3">
        <f t="shared" si="61"/>
        <v>4.8489749510041046E-4</v>
      </c>
      <c r="AX111" s="3">
        <f t="shared" si="62"/>
        <v>2.162985318878406E-6</v>
      </c>
      <c r="AY111" s="3">
        <f t="shared" si="63"/>
        <v>0</v>
      </c>
      <c r="AZ111" s="3">
        <f t="shared" si="64"/>
        <v>0</v>
      </c>
      <c r="BA111" s="3">
        <f t="shared" si="65"/>
        <v>0</v>
      </c>
      <c r="BB111" s="3">
        <v>2.2410000000000001</v>
      </c>
      <c r="BC111" s="3">
        <f t="shared" si="66"/>
        <v>4.8295001625911309E-4</v>
      </c>
      <c r="BD111" s="3">
        <f t="shared" si="67"/>
        <v>4.8511396719643738E-4</v>
      </c>
      <c r="BE111" s="3">
        <f t="shared" si="68"/>
        <v>2.1639509373242859E-6</v>
      </c>
      <c r="BF111" s="3">
        <f t="shared" si="69"/>
        <v>0</v>
      </c>
      <c r="BG111" s="3">
        <f t="shared" si="70"/>
        <v>0</v>
      </c>
      <c r="BH111" s="3">
        <f t="shared" si="71"/>
        <v>0</v>
      </c>
      <c r="BI111" s="9">
        <v>859</v>
      </c>
      <c r="BJ111" s="3">
        <f t="shared" si="72"/>
        <v>0.1851200642421143</v>
      </c>
      <c r="BK111" s="3">
        <f t="shared" si="73"/>
        <v>0.18594953048716631</v>
      </c>
      <c r="BL111" s="3">
        <f t="shared" si="74"/>
        <v>8.2946624505200739E-4</v>
      </c>
      <c r="BM111" s="3">
        <f t="shared" si="75"/>
        <v>0</v>
      </c>
      <c r="BN111" s="3">
        <f t="shared" si="76"/>
        <v>0</v>
      </c>
      <c r="BO111" s="3">
        <f t="shared" si="77"/>
        <v>0</v>
      </c>
      <c r="BP111" s="9">
        <v>1925.019</v>
      </c>
      <c r="BQ111" s="3">
        <f t="shared" si="78"/>
        <v>0.41485406396657815</v>
      </c>
      <c r="BR111" s="3">
        <f t="shared" si="79"/>
        <v>0.4167128978217397</v>
      </c>
      <c r="BS111" s="3">
        <f t="shared" si="80"/>
        <v>1.8588338551615569E-3</v>
      </c>
      <c r="BT111" s="3">
        <f t="shared" si="81"/>
        <v>0</v>
      </c>
      <c r="BU111" s="3">
        <f t="shared" si="82"/>
        <v>0</v>
      </c>
      <c r="BV111" s="3">
        <f t="shared" si="83"/>
        <v>0</v>
      </c>
      <c r="BW111" s="3">
        <v>11.4</v>
      </c>
      <c r="BX111" s="3">
        <f t="shared" si="84"/>
        <v>2.4567738444238683E-3</v>
      </c>
      <c r="BY111" s="3">
        <f t="shared" si="85"/>
        <v>2.4677818947074458E-3</v>
      </c>
      <c r="BZ111" s="3">
        <f t="shared" si="86"/>
        <v>1.10080502835775E-5</v>
      </c>
      <c r="CA111" s="3">
        <f t="shared" si="87"/>
        <v>0</v>
      </c>
      <c r="CB111" s="3">
        <f t="shared" si="88"/>
        <v>0</v>
      </c>
      <c r="CC111" s="3">
        <f t="shared" si="89"/>
        <v>0</v>
      </c>
      <c r="CD111" s="3">
        <v>0.06</v>
      </c>
      <c r="CE111" s="3">
        <f t="shared" si="90"/>
        <v>1.2930388654862465E-5</v>
      </c>
      <c r="CF111" s="3">
        <f t="shared" si="91"/>
        <v>1.2988325761618135E-5</v>
      </c>
      <c r="CG111" s="3">
        <f t="shared" si="92"/>
        <v>5.7937106755669894E-8</v>
      </c>
      <c r="CH111" s="3">
        <f t="shared" si="93"/>
        <v>0</v>
      </c>
      <c r="CI111" s="3">
        <f t="shared" si="94"/>
        <v>0</v>
      </c>
      <c r="CJ111" s="3">
        <f t="shared" si="95"/>
        <v>0</v>
      </c>
      <c r="CK111" s="3">
        <v>84.84</v>
      </c>
      <c r="CL111" s="3">
        <f t="shared" si="96"/>
        <v>1.8283569557975526E-2</v>
      </c>
      <c r="CM111" s="3">
        <f t="shared" si="97"/>
        <v>1.8365492626928045E-2</v>
      </c>
      <c r="CN111" s="3">
        <f t="shared" si="98"/>
        <v>8.1923068952518413E-5</v>
      </c>
      <c r="CO111" s="3">
        <f t="shared" si="99"/>
        <v>0</v>
      </c>
      <c r="CP111" s="3">
        <f t="shared" si="100"/>
        <v>0</v>
      </c>
      <c r="CQ111" s="3">
        <f t="shared" si="101"/>
        <v>0</v>
      </c>
    </row>
    <row r="112" spans="1:95" x14ac:dyDescent="0.25">
      <c r="A112" s="1" t="s">
        <v>423</v>
      </c>
      <c r="B112" s="1" t="s">
        <v>476</v>
      </c>
      <c r="C112" s="2">
        <v>43403</v>
      </c>
      <c r="D112" s="2">
        <v>43405</v>
      </c>
      <c r="E112" s="2" t="s">
        <v>476</v>
      </c>
      <c r="F112" s="1" t="s">
        <v>503</v>
      </c>
      <c r="G112" s="1" t="s">
        <v>498</v>
      </c>
      <c r="H112" s="1" t="s">
        <v>429</v>
      </c>
      <c r="I112" s="1" t="s">
        <v>440</v>
      </c>
      <c r="J112" s="1">
        <v>-1</v>
      </c>
      <c r="K112" s="6">
        <v>0</v>
      </c>
      <c r="L112" s="1" t="s">
        <v>224</v>
      </c>
      <c r="M112" s="1" t="s">
        <v>222</v>
      </c>
      <c r="N112" s="1" t="str">
        <f t="shared" si="51"/>
        <v>ERESQD 4.88 of '22</v>
      </c>
      <c r="O112" s="3">
        <v>4.875</v>
      </c>
      <c r="P112" s="2">
        <v>44656</v>
      </c>
      <c r="Q112" s="8">
        <v>3.4328767123287673</v>
      </c>
      <c r="R112" s="3">
        <v>1.5670999999999999</v>
      </c>
      <c r="S112" s="9">
        <v>0</v>
      </c>
      <c r="T112" s="9">
        <v>1</v>
      </c>
      <c r="U112" s="6">
        <v>2014255</v>
      </c>
      <c r="V112" s="6">
        <v>1225369</v>
      </c>
      <c r="W112" s="6">
        <v>2005270</v>
      </c>
      <c r="X112" s="6">
        <v>1218899</v>
      </c>
      <c r="Y112" s="6">
        <f t="shared" si="52"/>
        <v>0</v>
      </c>
      <c r="Z112" s="6">
        <f t="shared" si="53"/>
        <v>0</v>
      </c>
      <c r="AA112" s="6">
        <v>500</v>
      </c>
      <c r="AB112" s="6">
        <v>500</v>
      </c>
      <c r="AC112" s="6">
        <v>421.29</v>
      </c>
      <c r="AD112" s="12">
        <f t="shared" si="54"/>
        <v>2.0915425306130556E-2</v>
      </c>
      <c r="AE112" s="12">
        <f t="shared" si="55"/>
        <v>2.1009140913692423E-2</v>
      </c>
      <c r="AF112" s="12">
        <f t="shared" si="56"/>
        <v>9.371560756186656E-5</v>
      </c>
      <c r="AG112" s="12">
        <f t="shared" si="57"/>
        <v>0</v>
      </c>
      <c r="AH112" s="12">
        <f t="shared" si="58"/>
        <v>0</v>
      </c>
      <c r="AI112" s="12">
        <f t="shared" si="59"/>
        <v>0</v>
      </c>
      <c r="AJ112" s="1" t="s">
        <v>5</v>
      </c>
      <c r="AK112" s="1" t="s">
        <v>487</v>
      </c>
      <c r="AL112" s="1" t="s">
        <v>429</v>
      </c>
      <c r="AM112" s="1" t="s">
        <v>440</v>
      </c>
      <c r="AN112" s="1" t="s">
        <v>443</v>
      </c>
      <c r="AO112" s="1" t="s">
        <v>478</v>
      </c>
      <c r="AP112" s="1" t="s">
        <v>223</v>
      </c>
      <c r="AQ112" s="1" t="s">
        <v>513</v>
      </c>
      <c r="AR112" s="1" t="s">
        <v>517</v>
      </c>
      <c r="AS112" s="1" t="s">
        <v>518</v>
      </c>
      <c r="AT112" s="1" t="s">
        <v>14</v>
      </c>
      <c r="AU112" s="3">
        <v>3</v>
      </c>
      <c r="AV112" s="3">
        <f t="shared" si="60"/>
        <v>6.2746275918391665E-4</v>
      </c>
      <c r="AW112" s="3">
        <f t="shared" si="61"/>
        <v>6.3027422741077273E-4</v>
      </c>
      <c r="AX112" s="3">
        <f t="shared" si="62"/>
        <v>2.8114682268560749E-6</v>
      </c>
      <c r="AY112" s="3">
        <f t="shared" si="63"/>
        <v>0</v>
      </c>
      <c r="AZ112" s="3">
        <f t="shared" si="64"/>
        <v>0</v>
      </c>
      <c r="BA112" s="3">
        <f t="shared" si="65"/>
        <v>0</v>
      </c>
      <c r="BB112" s="3">
        <v>2.9980000000000002</v>
      </c>
      <c r="BC112" s="3">
        <f t="shared" si="66"/>
        <v>6.2704445067779412E-4</v>
      </c>
      <c r="BD112" s="3">
        <f t="shared" si="67"/>
        <v>6.2985404459249897E-4</v>
      </c>
      <c r="BE112" s="3">
        <f t="shared" si="68"/>
        <v>2.809593914704844E-6</v>
      </c>
      <c r="BF112" s="3">
        <f t="shared" si="69"/>
        <v>0</v>
      </c>
      <c r="BG112" s="3">
        <f t="shared" si="70"/>
        <v>0</v>
      </c>
      <c r="BH112" s="3">
        <f t="shared" si="71"/>
        <v>0</v>
      </c>
      <c r="BI112" s="9">
        <v>772</v>
      </c>
      <c r="BJ112" s="3">
        <f t="shared" si="72"/>
        <v>0.16146708336332788</v>
      </c>
      <c r="BK112" s="3">
        <f t="shared" si="73"/>
        <v>0.1621905678537055</v>
      </c>
      <c r="BL112" s="3">
        <f t="shared" si="74"/>
        <v>7.2348449037762386E-4</v>
      </c>
      <c r="BM112" s="3">
        <f t="shared" si="75"/>
        <v>0</v>
      </c>
      <c r="BN112" s="3">
        <f t="shared" si="76"/>
        <v>0</v>
      </c>
      <c r="BO112" s="3">
        <f t="shared" si="77"/>
        <v>0</v>
      </c>
      <c r="BP112" s="9">
        <v>2314.4560000000001</v>
      </c>
      <c r="BQ112" s="3">
        <f t="shared" si="78"/>
        <v>0.48407831592325701</v>
      </c>
      <c r="BR112" s="3">
        <f t="shared" si="79"/>
        <v>0.48624732242540913</v>
      </c>
      <c r="BS112" s="3">
        <f t="shared" si="80"/>
        <v>2.1690065021521265E-3</v>
      </c>
      <c r="BT112" s="3">
        <f t="shared" si="81"/>
        <v>0</v>
      </c>
      <c r="BU112" s="3">
        <f t="shared" si="82"/>
        <v>0</v>
      </c>
      <c r="BV112" s="3">
        <f t="shared" si="83"/>
        <v>0</v>
      </c>
      <c r="BW112" s="3">
        <v>10.59</v>
      </c>
      <c r="BX112" s="3">
        <f t="shared" si="84"/>
        <v>2.2149435399192257E-3</v>
      </c>
      <c r="BY112" s="3">
        <f t="shared" si="85"/>
        <v>2.2248680227600279E-3</v>
      </c>
      <c r="BZ112" s="3">
        <f t="shared" si="86"/>
        <v>9.9244828408021936E-6</v>
      </c>
      <c r="CA112" s="3">
        <f t="shared" si="87"/>
        <v>0</v>
      </c>
      <c r="CB112" s="3">
        <f t="shared" si="88"/>
        <v>0</v>
      </c>
      <c r="CC112" s="3">
        <f t="shared" si="89"/>
        <v>0</v>
      </c>
      <c r="CD112" s="3">
        <v>0.11</v>
      </c>
      <c r="CE112" s="3">
        <f t="shared" si="90"/>
        <v>2.3006967836743609E-5</v>
      </c>
      <c r="CF112" s="3">
        <f t="shared" si="91"/>
        <v>2.3110055005061667E-5</v>
      </c>
      <c r="CG112" s="3">
        <f t="shared" si="92"/>
        <v>1.0308716831805743E-7</v>
      </c>
      <c r="CH112" s="3">
        <f t="shared" si="93"/>
        <v>0</v>
      </c>
      <c r="CI112" s="3">
        <f t="shared" si="94"/>
        <v>0</v>
      </c>
      <c r="CJ112" s="3">
        <f t="shared" si="95"/>
        <v>0</v>
      </c>
      <c r="CK112" s="3">
        <v>83.91</v>
      </c>
      <c r="CL112" s="3">
        <f t="shared" si="96"/>
        <v>1.7550133374374149E-2</v>
      </c>
      <c r="CM112" s="3">
        <f t="shared" si="97"/>
        <v>1.7628770140679314E-2</v>
      </c>
      <c r="CN112" s="3">
        <f t="shared" si="98"/>
        <v>7.863676630516514E-5</v>
      </c>
      <c r="CO112" s="3">
        <f t="shared" si="99"/>
        <v>0</v>
      </c>
      <c r="CP112" s="3">
        <f t="shared" si="100"/>
        <v>0</v>
      </c>
      <c r="CQ112" s="3">
        <f t="shared" si="101"/>
        <v>0</v>
      </c>
    </row>
    <row r="113" spans="1:95" x14ac:dyDescent="0.25">
      <c r="A113" s="1" t="s">
        <v>423</v>
      </c>
      <c r="B113" s="1" t="s">
        <v>589</v>
      </c>
      <c r="C113" s="2">
        <v>43403</v>
      </c>
      <c r="D113" s="2">
        <v>43405</v>
      </c>
      <c r="E113" s="2" t="s">
        <v>476</v>
      </c>
      <c r="F113" s="1" t="s">
        <v>503</v>
      </c>
      <c r="G113" s="1" t="s">
        <v>498</v>
      </c>
      <c r="H113" s="1" t="s">
        <v>440</v>
      </c>
      <c r="I113" s="1" t="s">
        <v>429</v>
      </c>
      <c r="J113" s="1">
        <v>1</v>
      </c>
      <c r="K113" s="6">
        <v>0</v>
      </c>
      <c r="L113" s="1" t="s">
        <v>225</v>
      </c>
      <c r="M113" s="1" t="s">
        <v>41</v>
      </c>
      <c r="N113" s="1" t="str">
        <f t="shared" si="51"/>
        <v>ERI 7.00 of '23</v>
      </c>
      <c r="O113" s="3">
        <v>7</v>
      </c>
      <c r="P113" s="2">
        <v>45139</v>
      </c>
      <c r="Q113" s="8">
        <v>4.7561643835616438</v>
      </c>
      <c r="R113" s="3">
        <v>2.6739999999999999</v>
      </c>
      <c r="S113" s="9">
        <v>0</v>
      </c>
      <c r="T113" s="9">
        <v>1</v>
      </c>
      <c r="U113" s="6">
        <v>2014255</v>
      </c>
      <c r="V113" s="6">
        <v>1225369</v>
      </c>
      <c r="W113" s="6">
        <v>2005270</v>
      </c>
      <c r="X113" s="6">
        <v>1218899</v>
      </c>
      <c r="Y113" s="6">
        <f t="shared" si="52"/>
        <v>0</v>
      </c>
      <c r="Z113" s="6">
        <f t="shared" si="53"/>
        <v>0</v>
      </c>
      <c r="AA113" s="6">
        <v>375</v>
      </c>
      <c r="AB113" s="6">
        <v>375</v>
      </c>
      <c r="AC113" s="6">
        <v>397.5</v>
      </c>
      <c r="AD113" s="12">
        <f t="shared" si="54"/>
        <v>1.9734343466939391E-2</v>
      </c>
      <c r="AE113" s="12">
        <f t="shared" si="55"/>
        <v>1.9822767008931468E-2</v>
      </c>
      <c r="AF113" s="12">
        <f t="shared" si="56"/>
        <v>8.8423541992076887E-5</v>
      </c>
      <c r="AG113" s="12">
        <f t="shared" si="57"/>
        <v>3.2439208107925041E-2</v>
      </c>
      <c r="AH113" s="12">
        <f t="shared" si="58"/>
        <v>3.2611397662972899E-2</v>
      </c>
      <c r="AI113" s="12">
        <f t="shared" si="59"/>
        <v>1.7218955504785805E-4</v>
      </c>
      <c r="AJ113" s="1" t="s">
        <v>5</v>
      </c>
      <c r="AK113" s="1" t="s">
        <v>460</v>
      </c>
      <c r="AL113" s="1" t="s">
        <v>429</v>
      </c>
      <c r="AM113" s="1" t="s">
        <v>429</v>
      </c>
      <c r="AN113" s="1" t="s">
        <v>453</v>
      </c>
      <c r="AO113" s="1" t="s">
        <v>482</v>
      </c>
      <c r="AP113" s="1" t="s">
        <v>24</v>
      </c>
      <c r="AQ113" s="1" t="s">
        <v>513</v>
      </c>
      <c r="AR113" s="1" t="s">
        <v>529</v>
      </c>
      <c r="AS113" s="1" t="s">
        <v>530</v>
      </c>
      <c r="AT113" s="1" t="s">
        <v>14</v>
      </c>
      <c r="AU113" s="3">
        <v>2.12</v>
      </c>
      <c r="AV113" s="3">
        <f t="shared" si="60"/>
        <v>4.1836808149911509E-4</v>
      </c>
      <c r="AW113" s="3">
        <f t="shared" si="61"/>
        <v>4.202426605893472E-4</v>
      </c>
      <c r="AX113" s="3">
        <f t="shared" si="62"/>
        <v>1.874579090232109E-6</v>
      </c>
      <c r="AY113" s="3">
        <f t="shared" si="63"/>
        <v>6.8771121188801096E-4</v>
      </c>
      <c r="AZ113" s="3">
        <f t="shared" si="64"/>
        <v>6.9136163045502546E-4</v>
      </c>
      <c r="BA113" s="3">
        <f t="shared" si="65"/>
        <v>3.6504185670144977E-6</v>
      </c>
      <c r="BB113" s="3">
        <v>1.847</v>
      </c>
      <c r="BC113" s="3">
        <f t="shared" si="66"/>
        <v>3.6449332383437053E-4</v>
      </c>
      <c r="BD113" s="3">
        <f t="shared" si="67"/>
        <v>3.6612650665496422E-4</v>
      </c>
      <c r="BE113" s="3">
        <f t="shared" si="68"/>
        <v>1.6331828205936954E-6</v>
      </c>
      <c r="BF113" s="3">
        <f t="shared" si="69"/>
        <v>5.9915217375337555E-4</v>
      </c>
      <c r="BG113" s="3">
        <f t="shared" si="70"/>
        <v>6.0233251483510935E-4</v>
      </c>
      <c r="BH113" s="3">
        <f t="shared" si="71"/>
        <v>3.1803410817338E-6</v>
      </c>
      <c r="BI113" s="9">
        <v>222</v>
      </c>
      <c r="BJ113" s="3">
        <f t="shared" si="72"/>
        <v>4.3810242496605444E-2</v>
      </c>
      <c r="BK113" s="3">
        <f t="shared" si="73"/>
        <v>4.4006542759827863E-2</v>
      </c>
      <c r="BL113" s="3">
        <f t="shared" si="74"/>
        <v>1.963002632224195E-4</v>
      </c>
      <c r="BM113" s="3">
        <f t="shared" si="75"/>
        <v>7.201504199959359E-2</v>
      </c>
      <c r="BN113" s="3">
        <f t="shared" si="76"/>
        <v>7.2397302811799832E-2</v>
      </c>
      <c r="BO113" s="3">
        <f t="shared" si="77"/>
        <v>3.8226081220624208E-4</v>
      </c>
      <c r="BP113" s="9">
        <v>410.03399999999999</v>
      </c>
      <c r="BQ113" s="3">
        <f t="shared" si="78"/>
        <v>8.0917517891230251E-2</v>
      </c>
      <c r="BR113" s="3">
        <f t="shared" si="79"/>
        <v>8.1280084477402065E-2</v>
      </c>
      <c r="BS113" s="3">
        <f t="shared" si="80"/>
        <v>3.6256658617181414E-4</v>
      </c>
      <c r="BT113" s="3">
        <f t="shared" si="81"/>
        <v>0.13301178257324936</v>
      </c>
      <c r="BU113" s="3">
        <f t="shared" si="82"/>
        <v>0.1337178182933943</v>
      </c>
      <c r="BV113" s="3">
        <f t="shared" si="83"/>
        <v>7.0603572014493743E-4</v>
      </c>
      <c r="BW113" s="3">
        <v>5.31</v>
      </c>
      <c r="BX113" s="3">
        <f t="shared" si="84"/>
        <v>1.0478936380944816E-3</v>
      </c>
      <c r="BY113" s="3">
        <f t="shared" si="85"/>
        <v>1.0525889281742609E-3</v>
      </c>
      <c r="BZ113" s="3">
        <f t="shared" si="86"/>
        <v>4.6952900797792973E-6</v>
      </c>
      <c r="CA113" s="3">
        <f t="shared" si="87"/>
        <v>1.7225219505308195E-3</v>
      </c>
      <c r="CB113" s="3">
        <f t="shared" si="88"/>
        <v>1.7316652159038606E-3</v>
      </c>
      <c r="CC113" s="3">
        <f t="shared" si="89"/>
        <v>9.1432653730411182E-6</v>
      </c>
      <c r="CD113" s="3">
        <v>-1.45</v>
      </c>
      <c r="CE113" s="3">
        <f t="shared" si="90"/>
        <v>-2.8614798027062113E-4</v>
      </c>
      <c r="CF113" s="3">
        <f t="shared" si="91"/>
        <v>-2.874301216295063E-4</v>
      </c>
      <c r="CG113" s="3">
        <f t="shared" si="92"/>
        <v>-1.2821413588851743E-6</v>
      </c>
      <c r="CH113" s="3">
        <f t="shared" si="93"/>
        <v>-4.7036851756491311E-4</v>
      </c>
      <c r="CI113" s="3">
        <f t="shared" si="94"/>
        <v>-4.7286526611310697E-4</v>
      </c>
      <c r="CJ113" s="3">
        <f t="shared" si="95"/>
        <v>-2.4967485481938593E-6</v>
      </c>
      <c r="CK113" s="3">
        <v>104.25</v>
      </c>
      <c r="CL113" s="3">
        <f t="shared" si="96"/>
        <v>2.0573053064284315E-2</v>
      </c>
      <c r="CM113" s="3">
        <f t="shared" si="97"/>
        <v>2.0665234606811057E-2</v>
      </c>
      <c r="CN113" s="3">
        <f t="shared" si="98"/>
        <v>9.2181542526742488E-5</v>
      </c>
      <c r="CO113" s="3">
        <f t="shared" si="99"/>
        <v>3.3817874452511859E-2</v>
      </c>
      <c r="CP113" s="3">
        <f t="shared" si="100"/>
        <v>3.3997382063649245E-2</v>
      </c>
      <c r="CQ113" s="3">
        <f t="shared" si="101"/>
        <v>1.7950761113738611E-4</v>
      </c>
    </row>
    <row r="114" spans="1:95" x14ac:dyDescent="0.25">
      <c r="A114" s="1" t="s">
        <v>423</v>
      </c>
      <c r="B114" s="1" t="s">
        <v>589</v>
      </c>
      <c r="C114" s="2">
        <v>43403</v>
      </c>
      <c r="D114" s="2">
        <v>43405</v>
      </c>
      <c r="E114" s="2" t="s">
        <v>476</v>
      </c>
      <c r="F114" s="1" t="s">
        <v>503</v>
      </c>
      <c r="G114" s="1" t="s">
        <v>498</v>
      </c>
      <c r="H114" s="1" t="s">
        <v>440</v>
      </c>
      <c r="I114" s="1" t="s">
        <v>429</v>
      </c>
      <c r="J114" s="1">
        <v>1</v>
      </c>
      <c r="K114" s="6">
        <v>0</v>
      </c>
      <c r="L114" s="1" t="s">
        <v>226</v>
      </c>
      <c r="M114" s="1" t="s">
        <v>41</v>
      </c>
      <c r="N114" s="1" t="str">
        <f t="shared" si="51"/>
        <v>ERI 6.00 of '25</v>
      </c>
      <c r="O114" s="3">
        <v>6</v>
      </c>
      <c r="P114" s="2">
        <v>45748</v>
      </c>
      <c r="Q114" s="8">
        <v>6.4246575342465757</v>
      </c>
      <c r="R114" s="3">
        <v>1.5863</v>
      </c>
      <c r="S114" s="9">
        <v>0</v>
      </c>
      <c r="T114" s="9">
        <v>1</v>
      </c>
      <c r="U114" s="6">
        <v>2014255</v>
      </c>
      <c r="V114" s="6">
        <v>1225369</v>
      </c>
      <c r="W114" s="6">
        <v>2005270</v>
      </c>
      <c r="X114" s="6">
        <v>1218899</v>
      </c>
      <c r="Y114" s="6">
        <f t="shared" si="52"/>
        <v>0</v>
      </c>
      <c r="Z114" s="6">
        <f t="shared" si="53"/>
        <v>0</v>
      </c>
      <c r="AA114" s="6">
        <v>875</v>
      </c>
      <c r="AB114" s="6">
        <v>875</v>
      </c>
      <c r="AC114" s="6">
        <v>868.52499999999998</v>
      </c>
      <c r="AD114" s="12">
        <f t="shared" si="54"/>
        <v>4.3118919898423987E-2</v>
      </c>
      <c r="AE114" s="12">
        <f t="shared" si="55"/>
        <v>4.3312122557062141E-2</v>
      </c>
      <c r="AF114" s="12">
        <f t="shared" si="56"/>
        <v>1.9320265863815439E-4</v>
      </c>
      <c r="AG114" s="12">
        <f t="shared" si="57"/>
        <v>7.0878649614932315E-2</v>
      </c>
      <c r="AH114" s="12">
        <f t="shared" si="58"/>
        <v>7.1254878377946002E-2</v>
      </c>
      <c r="AI114" s="12">
        <f t="shared" si="59"/>
        <v>3.7622876301368624E-4</v>
      </c>
      <c r="AJ114" s="1" t="s">
        <v>5</v>
      </c>
      <c r="AK114" s="1" t="s">
        <v>460</v>
      </c>
      <c r="AL114" s="1" t="s">
        <v>429</v>
      </c>
      <c r="AM114" s="1" t="s">
        <v>429</v>
      </c>
      <c r="AN114" s="1" t="s">
        <v>453</v>
      </c>
      <c r="AO114" s="1" t="s">
        <v>482</v>
      </c>
      <c r="AP114" s="1" t="s">
        <v>24</v>
      </c>
      <c r="AQ114" s="1" t="s">
        <v>513</v>
      </c>
      <c r="AR114" s="1" t="s">
        <v>529</v>
      </c>
      <c r="AS114" s="1" t="s">
        <v>530</v>
      </c>
      <c r="AT114" s="1" t="s">
        <v>14</v>
      </c>
      <c r="AU114" s="3">
        <v>4.7300000000000004</v>
      </c>
      <c r="AV114" s="3">
        <f t="shared" si="60"/>
        <v>2.0395249111954546E-3</v>
      </c>
      <c r="AW114" s="3">
        <f t="shared" si="61"/>
        <v>2.0486633969490392E-3</v>
      </c>
      <c r="AX114" s="3">
        <f t="shared" si="62"/>
        <v>9.1384857535846062E-6</v>
      </c>
      <c r="AY114" s="3">
        <f t="shared" si="63"/>
        <v>3.3525601267862986E-3</v>
      </c>
      <c r="AZ114" s="3">
        <f t="shared" si="64"/>
        <v>3.3703557472768461E-3</v>
      </c>
      <c r="BA114" s="3">
        <f t="shared" si="65"/>
        <v>1.7795620490547535E-5</v>
      </c>
      <c r="BB114" s="3">
        <v>4.3449999999999998</v>
      </c>
      <c r="BC114" s="3">
        <f t="shared" si="66"/>
        <v>1.873517069586522E-3</v>
      </c>
      <c r="BD114" s="3">
        <f t="shared" si="67"/>
        <v>1.8819117251043498E-3</v>
      </c>
      <c r="BE114" s="3">
        <f t="shared" si="68"/>
        <v>8.3946555178278457E-6</v>
      </c>
      <c r="BF114" s="3">
        <f t="shared" si="69"/>
        <v>3.0796773257688089E-3</v>
      </c>
      <c r="BG114" s="3">
        <f t="shared" si="70"/>
        <v>3.0960244655217533E-3</v>
      </c>
      <c r="BH114" s="3">
        <f t="shared" si="71"/>
        <v>1.6347139752944349E-5</v>
      </c>
      <c r="BI114" s="9">
        <v>309</v>
      </c>
      <c r="BJ114" s="3">
        <f t="shared" si="72"/>
        <v>0.13323746248613011</v>
      </c>
      <c r="BK114" s="3">
        <f t="shared" si="73"/>
        <v>0.13383445870132202</v>
      </c>
      <c r="BL114" s="3">
        <f t="shared" si="74"/>
        <v>5.9699621519190837E-4</v>
      </c>
      <c r="BM114" s="3">
        <f t="shared" si="75"/>
        <v>0.21901502731014083</v>
      </c>
      <c r="BN114" s="3">
        <f t="shared" si="76"/>
        <v>0.22017757418785314</v>
      </c>
      <c r="BO114" s="3">
        <f t="shared" si="77"/>
        <v>1.162546877712306E-3</v>
      </c>
      <c r="BP114" s="9">
        <v>1342.605</v>
      </c>
      <c r="BQ114" s="3">
        <f t="shared" si="78"/>
        <v>0.57891677450223533</v>
      </c>
      <c r="BR114" s="3">
        <f t="shared" si="79"/>
        <v>0.58151072305724416</v>
      </c>
      <c r="BS114" s="3">
        <f t="shared" si="80"/>
        <v>2.5939485550088293E-3</v>
      </c>
      <c r="BT114" s="3">
        <f t="shared" si="81"/>
        <v>0.95162029366256196</v>
      </c>
      <c r="BU114" s="3">
        <f t="shared" si="82"/>
        <v>0.95667155984622188</v>
      </c>
      <c r="BV114" s="3">
        <f t="shared" si="83"/>
        <v>5.0512661836599193E-3</v>
      </c>
      <c r="BW114" s="3">
        <v>6.24</v>
      </c>
      <c r="BX114" s="3">
        <f t="shared" si="84"/>
        <v>2.6906206016616566E-3</v>
      </c>
      <c r="BY114" s="3">
        <f t="shared" si="85"/>
        <v>2.7026764475606775E-3</v>
      </c>
      <c r="BZ114" s="3">
        <f t="shared" si="86"/>
        <v>1.2055845899020933E-5</v>
      </c>
      <c r="CA114" s="3">
        <f t="shared" si="87"/>
        <v>4.4228277359717764E-3</v>
      </c>
      <c r="CB114" s="3">
        <f t="shared" si="88"/>
        <v>4.4463044107838304E-3</v>
      </c>
      <c r="CC114" s="3">
        <f t="shared" si="89"/>
        <v>2.3476674812054031E-5</v>
      </c>
      <c r="CD114" s="3">
        <v>-0.03</v>
      </c>
      <c r="CE114" s="3">
        <f t="shared" si="90"/>
        <v>-1.2935675969527195E-5</v>
      </c>
      <c r="CF114" s="3">
        <f t="shared" si="91"/>
        <v>-1.2993636767118642E-5</v>
      </c>
      <c r="CG114" s="3">
        <f t="shared" si="92"/>
        <v>-5.7960797591446794E-8</v>
      </c>
      <c r="CH114" s="3">
        <f t="shared" si="93"/>
        <v>-2.1263594884479692E-5</v>
      </c>
      <c r="CI114" s="3">
        <f t="shared" si="94"/>
        <v>-2.1376463513383799E-5</v>
      </c>
      <c r="CJ114" s="3">
        <f t="shared" si="95"/>
        <v>-1.1286862890410722E-7</v>
      </c>
      <c r="CK114" s="3">
        <v>98.76</v>
      </c>
      <c r="CL114" s="3">
        <f t="shared" si="96"/>
        <v>4.2584245291683531E-2</v>
      </c>
      <c r="CM114" s="3">
        <f t="shared" si="97"/>
        <v>4.2775052237354567E-2</v>
      </c>
      <c r="CN114" s="3">
        <f t="shared" si="98"/>
        <v>1.9080694567103623E-4</v>
      </c>
      <c r="CO114" s="3">
        <f t="shared" si="99"/>
        <v>6.999975435970715E-2</v>
      </c>
      <c r="CP114" s="3">
        <f t="shared" si="100"/>
        <v>7.0371317886059465E-2</v>
      </c>
      <c r="CQ114" s="3">
        <f t="shared" si="101"/>
        <v>3.7156352635231427E-4</v>
      </c>
    </row>
    <row r="115" spans="1:95" x14ac:dyDescent="0.25">
      <c r="A115" s="1" t="s">
        <v>423</v>
      </c>
      <c r="B115" s="1" t="s">
        <v>589</v>
      </c>
      <c r="C115" s="2">
        <v>43403</v>
      </c>
      <c r="D115" s="2">
        <v>43405</v>
      </c>
      <c r="E115" s="2" t="s">
        <v>476</v>
      </c>
      <c r="F115" s="1" t="s">
        <v>503</v>
      </c>
      <c r="G115" s="1" t="s">
        <v>498</v>
      </c>
      <c r="H115" s="1" t="s">
        <v>429</v>
      </c>
      <c r="I115" s="1" t="s">
        <v>440</v>
      </c>
      <c r="J115" s="1">
        <v>-1</v>
      </c>
      <c r="K115" s="6">
        <v>0</v>
      </c>
      <c r="L115" s="1" t="s">
        <v>227</v>
      </c>
      <c r="M115" s="1" t="s">
        <v>228</v>
      </c>
      <c r="N115" s="1" t="str">
        <f t="shared" si="51"/>
        <v>ESV 4.50 of '24</v>
      </c>
      <c r="O115" s="3">
        <v>4.5</v>
      </c>
      <c r="P115" s="2">
        <v>45566</v>
      </c>
      <c r="Q115" s="8">
        <v>5.9260273972602739</v>
      </c>
      <c r="R115" s="3">
        <v>4.0822000000000003</v>
      </c>
      <c r="S115" s="9">
        <v>0</v>
      </c>
      <c r="T115" s="9">
        <v>1</v>
      </c>
      <c r="U115" s="6">
        <v>2014255</v>
      </c>
      <c r="V115" s="6">
        <v>1225369</v>
      </c>
      <c r="W115" s="6">
        <v>2005270</v>
      </c>
      <c r="X115" s="6">
        <v>1218899</v>
      </c>
      <c r="Y115" s="6">
        <f t="shared" si="52"/>
        <v>0</v>
      </c>
      <c r="Z115" s="6">
        <f t="shared" si="53"/>
        <v>0</v>
      </c>
      <c r="AA115" s="6">
        <v>623</v>
      </c>
      <c r="AB115" s="6">
        <v>623</v>
      </c>
      <c r="AC115" s="6">
        <v>518.14099999999996</v>
      </c>
      <c r="AD115" s="12">
        <f t="shared" si="54"/>
        <v>2.5723704297618721E-2</v>
      </c>
      <c r="AE115" s="12">
        <f t="shared" si="55"/>
        <v>2.5838964328993103E-2</v>
      </c>
      <c r="AF115" s="12">
        <f t="shared" si="56"/>
        <v>1.1526003137438123E-4</v>
      </c>
      <c r="AG115" s="12">
        <f t="shared" si="57"/>
        <v>4.2284487366662613E-2</v>
      </c>
      <c r="AH115" s="12">
        <f t="shared" si="58"/>
        <v>4.2508936343372175E-2</v>
      </c>
      <c r="AI115" s="12">
        <f t="shared" si="59"/>
        <v>2.2444897670956254E-4</v>
      </c>
      <c r="AJ115" s="1" t="s">
        <v>5</v>
      </c>
      <c r="AK115" s="1" t="s">
        <v>460</v>
      </c>
      <c r="AL115" s="1" t="s">
        <v>429</v>
      </c>
      <c r="AM115" s="1" t="s">
        <v>440</v>
      </c>
      <c r="AN115" s="1" t="s">
        <v>441</v>
      </c>
      <c r="AO115" s="1" t="s">
        <v>463</v>
      </c>
      <c r="AP115" s="1" t="s">
        <v>37</v>
      </c>
      <c r="AQ115" s="1" t="s">
        <v>513</v>
      </c>
      <c r="AR115" s="1" t="s">
        <v>519</v>
      </c>
      <c r="AS115" s="1" t="s">
        <v>562</v>
      </c>
      <c r="AT115" s="1" t="s">
        <v>14</v>
      </c>
      <c r="AU115" s="3">
        <v>4.97</v>
      </c>
      <c r="AV115" s="3">
        <f t="shared" si="60"/>
        <v>1.2784681035916505E-3</v>
      </c>
      <c r="AW115" s="3">
        <f t="shared" si="61"/>
        <v>1.284196527150957E-3</v>
      </c>
      <c r="AX115" s="3">
        <f t="shared" si="62"/>
        <v>5.728423559306535E-6</v>
      </c>
      <c r="AY115" s="3">
        <f t="shared" si="63"/>
        <v>2.1015390221231318E-3</v>
      </c>
      <c r="AZ115" s="3">
        <f t="shared" si="64"/>
        <v>2.1126941362655969E-3</v>
      </c>
      <c r="BA115" s="3">
        <f t="shared" si="65"/>
        <v>1.1155114142465117E-5</v>
      </c>
      <c r="BB115" s="3">
        <v>4.952</v>
      </c>
      <c r="BC115" s="3">
        <f t="shared" si="66"/>
        <v>1.2738378368180791E-3</v>
      </c>
      <c r="BD115" s="3">
        <f t="shared" si="67"/>
        <v>1.2795455135717383E-3</v>
      </c>
      <c r="BE115" s="3">
        <f t="shared" si="68"/>
        <v>5.7076767536591664E-6</v>
      </c>
      <c r="BF115" s="3">
        <f t="shared" si="69"/>
        <v>2.0939278143971328E-3</v>
      </c>
      <c r="BG115" s="3">
        <f t="shared" si="70"/>
        <v>2.1050425277237901E-3</v>
      </c>
      <c r="BH115" s="3">
        <f t="shared" si="71"/>
        <v>1.1114713326657293E-5</v>
      </c>
      <c r="BI115" s="9">
        <v>526</v>
      </c>
      <c r="BJ115" s="3">
        <f t="shared" si="72"/>
        <v>0.13530668460547449</v>
      </c>
      <c r="BK115" s="3">
        <f t="shared" si="73"/>
        <v>0.13591295237050371</v>
      </c>
      <c r="BL115" s="3">
        <f t="shared" si="74"/>
        <v>6.0626776502922808E-4</v>
      </c>
      <c r="BM115" s="3">
        <f t="shared" si="75"/>
        <v>0.22241640354864536</v>
      </c>
      <c r="BN115" s="3">
        <f t="shared" si="76"/>
        <v>0.22359700516613762</v>
      </c>
      <c r="BO115" s="3">
        <f t="shared" si="77"/>
        <v>1.1806016174922551E-3</v>
      </c>
      <c r="BP115" s="9">
        <v>2604.752</v>
      </c>
      <c r="BQ115" s="3">
        <f t="shared" si="78"/>
        <v>0.67003870216630967</v>
      </c>
      <c r="BR115" s="3">
        <f t="shared" si="79"/>
        <v>0.67304094013873439</v>
      </c>
      <c r="BS115" s="3">
        <f t="shared" si="80"/>
        <v>3.002237972424715E-3</v>
      </c>
      <c r="BT115" s="3">
        <f t="shared" si="81"/>
        <v>1.1014060303728919</v>
      </c>
      <c r="BU115" s="3">
        <f t="shared" si="82"/>
        <v>1.1072523695827134</v>
      </c>
      <c r="BV115" s="3">
        <f t="shared" si="83"/>
        <v>5.8463392098215827E-3</v>
      </c>
      <c r="BW115" s="3">
        <v>8.24</v>
      </c>
      <c r="BX115" s="3">
        <f t="shared" si="84"/>
        <v>2.119633234123783E-3</v>
      </c>
      <c r="BY115" s="3">
        <f t="shared" si="85"/>
        <v>2.1291306607090317E-3</v>
      </c>
      <c r="BZ115" s="3">
        <f t="shared" si="86"/>
        <v>9.4974265852487E-6</v>
      </c>
      <c r="CA115" s="3">
        <f t="shared" si="87"/>
        <v>3.4842417590129995E-3</v>
      </c>
      <c r="CB115" s="3">
        <f t="shared" si="88"/>
        <v>3.5027363546938669E-3</v>
      </c>
      <c r="CC115" s="3">
        <f t="shared" si="89"/>
        <v>1.8494595680867455E-5</v>
      </c>
      <c r="CD115" s="3">
        <v>0.28999999999999998</v>
      </c>
      <c r="CE115" s="3">
        <f t="shared" si="90"/>
        <v>7.4598742463094294E-5</v>
      </c>
      <c r="CF115" s="3">
        <f t="shared" si="91"/>
        <v>7.4932996554079987E-5</v>
      </c>
      <c r="CG115" s="3">
        <f t="shared" si="92"/>
        <v>3.342540909856927E-7</v>
      </c>
      <c r="CH115" s="3">
        <f t="shared" si="93"/>
        <v>1.2262501336332158E-4</v>
      </c>
      <c r="CI115" s="3">
        <f t="shared" si="94"/>
        <v>1.2327591539577928E-4</v>
      </c>
      <c r="CJ115" s="3">
        <f t="shared" si="95"/>
        <v>6.5090203245769568E-7</v>
      </c>
      <c r="CK115" s="3">
        <v>82.75</v>
      </c>
      <c r="CL115" s="3">
        <f t="shared" si="96"/>
        <v>2.1286365306279493E-2</v>
      </c>
      <c r="CM115" s="3">
        <f t="shared" si="97"/>
        <v>2.138174298224179E-2</v>
      </c>
      <c r="CN115" s="3">
        <f t="shared" si="98"/>
        <v>9.5377675962297209E-5</v>
      </c>
      <c r="CO115" s="3">
        <f t="shared" si="99"/>
        <v>3.4990413295913313E-2</v>
      </c>
      <c r="CP115" s="3">
        <f t="shared" si="100"/>
        <v>3.5176144824140471E-2</v>
      </c>
      <c r="CQ115" s="3">
        <f t="shared" si="101"/>
        <v>1.8573152822715794E-4</v>
      </c>
    </row>
    <row r="116" spans="1:95" x14ac:dyDescent="0.25">
      <c r="A116" s="1" t="s">
        <v>423</v>
      </c>
      <c r="B116" s="1" t="s">
        <v>589</v>
      </c>
      <c r="C116" s="2">
        <v>43403</v>
      </c>
      <c r="D116" s="2">
        <v>43405</v>
      </c>
      <c r="E116" s="2" t="s">
        <v>476</v>
      </c>
      <c r="F116" s="1" t="s">
        <v>503</v>
      </c>
      <c r="G116" s="1" t="s">
        <v>498</v>
      </c>
      <c r="H116" s="1" t="s">
        <v>429</v>
      </c>
      <c r="I116" s="1" t="s">
        <v>440</v>
      </c>
      <c r="J116" s="1">
        <v>-1</v>
      </c>
      <c r="K116" s="6">
        <v>0</v>
      </c>
      <c r="L116" s="1" t="s">
        <v>229</v>
      </c>
      <c r="M116" s="1" t="s">
        <v>228</v>
      </c>
      <c r="N116" s="1" t="str">
        <f t="shared" si="51"/>
        <v>ESV 5.75 of '44</v>
      </c>
      <c r="O116" s="3">
        <v>5.75</v>
      </c>
      <c r="P116" s="2">
        <v>52871</v>
      </c>
      <c r="Q116" s="8">
        <v>25.93972602739726</v>
      </c>
      <c r="R116" s="3">
        <v>4.0822000000000003</v>
      </c>
      <c r="S116" s="9">
        <v>0</v>
      </c>
      <c r="T116" s="9">
        <v>1</v>
      </c>
      <c r="U116" s="6">
        <v>2014255</v>
      </c>
      <c r="V116" s="6">
        <v>1225369</v>
      </c>
      <c r="W116" s="6">
        <v>2005270</v>
      </c>
      <c r="X116" s="6">
        <v>1218899</v>
      </c>
      <c r="Y116" s="6">
        <f t="shared" si="52"/>
        <v>0</v>
      </c>
      <c r="Z116" s="6">
        <f t="shared" si="53"/>
        <v>0</v>
      </c>
      <c r="AA116" s="6">
        <v>1001</v>
      </c>
      <c r="AB116" s="6">
        <v>1001</v>
      </c>
      <c r="AC116" s="6">
        <v>715.149</v>
      </c>
      <c r="AD116" s="12">
        <f t="shared" si="54"/>
        <v>3.5504392442863492E-2</v>
      </c>
      <c r="AE116" s="12">
        <f t="shared" si="55"/>
        <v>3.5663476738793283E-2</v>
      </c>
      <c r="AF116" s="12">
        <f t="shared" si="56"/>
        <v>1.590842959297914E-4</v>
      </c>
      <c r="AG116" s="12">
        <f t="shared" si="57"/>
        <v>5.8361930161445245E-2</v>
      </c>
      <c r="AH116" s="12">
        <f t="shared" si="58"/>
        <v>5.867171931390542E-2</v>
      </c>
      <c r="AI116" s="12">
        <f t="shared" si="59"/>
        <v>3.0978915246017424E-4</v>
      </c>
      <c r="AJ116" s="1" t="s">
        <v>5</v>
      </c>
      <c r="AK116" s="1" t="s">
        <v>460</v>
      </c>
      <c r="AL116" s="1" t="s">
        <v>429</v>
      </c>
      <c r="AM116" s="1" t="s">
        <v>440</v>
      </c>
      <c r="AN116" s="1" t="s">
        <v>441</v>
      </c>
      <c r="AO116" s="1" t="s">
        <v>463</v>
      </c>
      <c r="AP116" s="1" t="s">
        <v>37</v>
      </c>
      <c r="AQ116" s="1" t="s">
        <v>513</v>
      </c>
      <c r="AR116" s="1" t="s">
        <v>519</v>
      </c>
      <c r="AS116" s="1" t="s">
        <v>562</v>
      </c>
      <c r="AT116" s="1" t="s">
        <v>14</v>
      </c>
      <c r="AU116" s="3">
        <v>11.15</v>
      </c>
      <c r="AV116" s="3">
        <f t="shared" si="60"/>
        <v>3.9587397573792793E-3</v>
      </c>
      <c r="AW116" s="3">
        <f t="shared" si="61"/>
        <v>3.9764776563754513E-3</v>
      </c>
      <c r="AX116" s="3">
        <f t="shared" si="62"/>
        <v>1.7737898996172084E-5</v>
      </c>
      <c r="AY116" s="3">
        <f t="shared" si="63"/>
        <v>6.5073552130011448E-3</v>
      </c>
      <c r="AZ116" s="3">
        <f t="shared" si="64"/>
        <v>6.5418967035004542E-3</v>
      </c>
      <c r="BA116" s="3">
        <f t="shared" si="65"/>
        <v>3.4541490499309484E-5</v>
      </c>
      <c r="BB116" s="3">
        <v>10.941000000000001</v>
      </c>
      <c r="BC116" s="3">
        <f t="shared" si="66"/>
        <v>3.8845355771736948E-3</v>
      </c>
      <c r="BD116" s="3">
        <f t="shared" si="67"/>
        <v>3.9019409899913732E-3</v>
      </c>
      <c r="BE116" s="3">
        <f t="shared" si="68"/>
        <v>1.740541281767833E-5</v>
      </c>
      <c r="BF116" s="3">
        <f t="shared" si="69"/>
        <v>6.3853787789637248E-3</v>
      </c>
      <c r="BG116" s="3">
        <f t="shared" si="70"/>
        <v>6.419272810134392E-3</v>
      </c>
      <c r="BH116" s="3">
        <f t="shared" si="71"/>
        <v>3.3894031170667201E-5</v>
      </c>
      <c r="BI116" s="9">
        <v>530</v>
      </c>
      <c r="BJ116" s="3">
        <f t="shared" si="72"/>
        <v>0.1881732799471765</v>
      </c>
      <c r="BK116" s="3">
        <f t="shared" si="73"/>
        <v>0.1890164267156044</v>
      </c>
      <c r="BL116" s="3">
        <f t="shared" si="74"/>
        <v>8.4314676842789371E-4</v>
      </c>
      <c r="BM116" s="3">
        <f t="shared" si="75"/>
        <v>0.30931822985565982</v>
      </c>
      <c r="BN116" s="3">
        <f t="shared" si="76"/>
        <v>0.31096011236369869</v>
      </c>
      <c r="BO116" s="3">
        <f t="shared" si="77"/>
        <v>1.6418825080388721E-3</v>
      </c>
      <c r="BP116" s="9">
        <v>5798.7300000000005</v>
      </c>
      <c r="BQ116" s="3">
        <f t="shared" si="78"/>
        <v>2.0588038559020583</v>
      </c>
      <c r="BR116" s="3">
        <f t="shared" si="79"/>
        <v>2.0680287246954276</v>
      </c>
      <c r="BS116" s="3">
        <f t="shared" si="80"/>
        <v>9.2248687933693674E-3</v>
      </c>
      <c r="BT116" s="3">
        <f t="shared" si="81"/>
        <v>3.3842507528507739</v>
      </c>
      <c r="BU116" s="3">
        <f t="shared" si="82"/>
        <v>3.4022145893712281</v>
      </c>
      <c r="BV116" s="3">
        <f t="shared" si="83"/>
        <v>1.7963836520454191E-2</v>
      </c>
      <c r="BW116" s="3">
        <v>8.5500000000000007</v>
      </c>
      <c r="BX116" s="3">
        <f t="shared" si="84"/>
        <v>3.0356255538648287E-3</v>
      </c>
      <c r="BY116" s="3">
        <f t="shared" si="85"/>
        <v>3.0492272611668259E-3</v>
      </c>
      <c r="BZ116" s="3">
        <f t="shared" si="86"/>
        <v>1.3601707301997158E-5</v>
      </c>
      <c r="CA116" s="3">
        <f t="shared" si="87"/>
        <v>4.9899450288035689E-3</v>
      </c>
      <c r="CB116" s="3">
        <f t="shared" si="88"/>
        <v>5.0164320013389137E-3</v>
      </c>
      <c r="CC116" s="3">
        <f t="shared" si="89"/>
        <v>2.6486972535344835E-5</v>
      </c>
      <c r="CD116" s="3">
        <v>2.02</v>
      </c>
      <c r="CE116" s="3">
        <f t="shared" si="90"/>
        <v>7.1718872734584252E-4</v>
      </c>
      <c r="CF116" s="3">
        <f t="shared" si="91"/>
        <v>7.2040223012362424E-4</v>
      </c>
      <c r="CG116" s="3">
        <f t="shared" si="92"/>
        <v>3.2135027777817132E-6</v>
      </c>
      <c r="CH116" s="3">
        <f t="shared" si="93"/>
        <v>1.178910989261194E-3</v>
      </c>
      <c r="CI116" s="3">
        <f t="shared" si="94"/>
        <v>1.1851687301408895E-3</v>
      </c>
      <c r="CJ116" s="3">
        <f t="shared" si="95"/>
        <v>6.2577408796954479E-6</v>
      </c>
      <c r="CK116" s="3">
        <v>71</v>
      </c>
      <c r="CL116" s="3">
        <f t="shared" si="96"/>
        <v>2.5208118634433081E-2</v>
      </c>
      <c r="CM116" s="3">
        <f t="shared" si="97"/>
        <v>2.5321068484543231E-2</v>
      </c>
      <c r="CN116" s="3">
        <f t="shared" si="98"/>
        <v>1.1294985011015002E-4</v>
      </c>
      <c r="CO116" s="3">
        <f t="shared" si="99"/>
        <v>4.1436970414626122E-2</v>
      </c>
      <c r="CP116" s="3">
        <f t="shared" si="100"/>
        <v>4.1656920712872844E-2</v>
      </c>
      <c r="CQ116" s="3">
        <f t="shared" si="101"/>
        <v>2.1995029824672246E-4</v>
      </c>
    </row>
    <row r="117" spans="1:95" x14ac:dyDescent="0.25">
      <c r="A117" s="1" t="s">
        <v>423</v>
      </c>
      <c r="B117" s="1" t="s">
        <v>589</v>
      </c>
      <c r="C117" s="2">
        <v>43403</v>
      </c>
      <c r="D117" s="2">
        <v>43405</v>
      </c>
      <c r="E117" s="2" t="s">
        <v>476</v>
      </c>
      <c r="F117" s="1" t="s">
        <v>503</v>
      </c>
      <c r="G117" s="1" t="s">
        <v>498</v>
      </c>
      <c r="H117" s="1" t="s">
        <v>429</v>
      </c>
      <c r="I117" s="1" t="s">
        <v>440</v>
      </c>
      <c r="J117" s="1">
        <v>-1</v>
      </c>
      <c r="K117" s="6">
        <v>0</v>
      </c>
      <c r="L117" s="1" t="s">
        <v>230</v>
      </c>
      <c r="M117" s="1" t="s">
        <v>228</v>
      </c>
      <c r="N117" s="1" t="str">
        <f t="shared" si="51"/>
        <v>ESV 5.20 of '25</v>
      </c>
      <c r="O117" s="3">
        <v>5.2</v>
      </c>
      <c r="P117" s="2">
        <v>45731</v>
      </c>
      <c r="Q117" s="8">
        <v>6.3780821917808215</v>
      </c>
      <c r="R117" s="3">
        <v>3.6328999999999998</v>
      </c>
      <c r="S117" s="9">
        <v>0</v>
      </c>
      <c r="T117" s="9">
        <v>1</v>
      </c>
      <c r="U117" s="6">
        <v>2014255</v>
      </c>
      <c r="V117" s="6">
        <v>1225369</v>
      </c>
      <c r="W117" s="6">
        <v>2005270</v>
      </c>
      <c r="X117" s="6">
        <v>1218899</v>
      </c>
      <c r="Y117" s="6">
        <f t="shared" si="52"/>
        <v>0</v>
      </c>
      <c r="Z117" s="6">
        <f t="shared" si="53"/>
        <v>0</v>
      </c>
      <c r="AA117" s="6">
        <v>669</v>
      </c>
      <c r="AB117" s="6">
        <v>669</v>
      </c>
      <c r="AC117" s="6">
        <v>566.48599999999999</v>
      </c>
      <c r="AD117" s="12">
        <f t="shared" si="54"/>
        <v>2.8123847278522331E-2</v>
      </c>
      <c r="AE117" s="12">
        <f t="shared" si="55"/>
        <v>2.8249861614645405E-2</v>
      </c>
      <c r="AF117" s="12">
        <f t="shared" si="56"/>
        <v>1.260143361230745E-4</v>
      </c>
      <c r="AG117" s="12">
        <f t="shared" si="57"/>
        <v>4.62298295452227E-2</v>
      </c>
      <c r="AH117" s="12">
        <f t="shared" si="58"/>
        <v>4.647522067045752E-2</v>
      </c>
      <c r="AI117" s="12">
        <f t="shared" si="59"/>
        <v>2.453911252348201E-4</v>
      </c>
      <c r="AJ117" s="1" t="s">
        <v>5</v>
      </c>
      <c r="AK117" s="1" t="s">
        <v>460</v>
      </c>
      <c r="AL117" s="1" t="s">
        <v>429</v>
      </c>
      <c r="AM117" s="1" t="s">
        <v>440</v>
      </c>
      <c r="AN117" s="1" t="s">
        <v>441</v>
      </c>
      <c r="AO117" s="1" t="s">
        <v>463</v>
      </c>
      <c r="AP117" s="1" t="s">
        <v>37</v>
      </c>
      <c r="AQ117" s="1" t="s">
        <v>513</v>
      </c>
      <c r="AR117" s="1" t="s">
        <v>519</v>
      </c>
      <c r="AS117" s="1" t="s">
        <v>562</v>
      </c>
      <c r="AT117" s="1" t="s">
        <v>14</v>
      </c>
      <c r="AU117" s="3">
        <v>5.16</v>
      </c>
      <c r="AV117" s="3">
        <f t="shared" si="60"/>
        <v>1.4511905195717524E-3</v>
      </c>
      <c r="AW117" s="3">
        <f t="shared" si="61"/>
        <v>1.457692859315703E-3</v>
      </c>
      <c r="AX117" s="3">
        <f t="shared" si="62"/>
        <v>6.5023397439506643E-6</v>
      </c>
      <c r="AY117" s="3">
        <f t="shared" si="63"/>
        <v>2.3854592045334916E-3</v>
      </c>
      <c r="AZ117" s="3">
        <f t="shared" si="64"/>
        <v>2.398121386595608E-3</v>
      </c>
      <c r="BA117" s="3">
        <f t="shared" si="65"/>
        <v>1.2662182062116341E-5</v>
      </c>
      <c r="BB117" s="3">
        <v>5.1440000000000001</v>
      </c>
      <c r="BC117" s="3">
        <f t="shared" si="66"/>
        <v>1.4466907040071887E-3</v>
      </c>
      <c r="BD117" s="3">
        <f t="shared" si="67"/>
        <v>1.4531728814573598E-3</v>
      </c>
      <c r="BE117" s="3">
        <f t="shared" si="68"/>
        <v>6.4821774501710224E-6</v>
      </c>
      <c r="BF117" s="3">
        <f t="shared" si="69"/>
        <v>2.3780624318062559E-3</v>
      </c>
      <c r="BG117" s="3">
        <f t="shared" si="70"/>
        <v>2.3906853512883348E-3</v>
      </c>
      <c r="BH117" s="3">
        <f t="shared" si="71"/>
        <v>1.2622919482078911E-5</v>
      </c>
      <c r="BI117" s="9">
        <v>552</v>
      </c>
      <c r="BJ117" s="3">
        <f t="shared" si="72"/>
        <v>0.15524363697744326</v>
      </c>
      <c r="BK117" s="3">
        <f t="shared" si="73"/>
        <v>0.15593923611284263</v>
      </c>
      <c r="BL117" s="3">
        <f t="shared" si="74"/>
        <v>6.9559913539937734E-4</v>
      </c>
      <c r="BM117" s="3">
        <f t="shared" si="75"/>
        <v>0.25518865908962929</v>
      </c>
      <c r="BN117" s="3">
        <f t="shared" si="76"/>
        <v>0.25654321810092551</v>
      </c>
      <c r="BO117" s="3">
        <f t="shared" si="77"/>
        <v>1.3545590112962191E-3</v>
      </c>
      <c r="BP117" s="9">
        <v>2839.4880000000003</v>
      </c>
      <c r="BQ117" s="3">
        <f t="shared" si="78"/>
        <v>0.7985732686119682</v>
      </c>
      <c r="BR117" s="3">
        <f t="shared" si="79"/>
        <v>0.8021514305644627</v>
      </c>
      <c r="BS117" s="3">
        <f t="shared" si="80"/>
        <v>3.5781619524944963E-3</v>
      </c>
      <c r="BT117" s="3">
        <f t="shared" si="81"/>
        <v>1.3126904623570532</v>
      </c>
      <c r="BU117" s="3">
        <f t="shared" si="82"/>
        <v>1.3196583139111608</v>
      </c>
      <c r="BV117" s="3">
        <f t="shared" si="83"/>
        <v>6.967851554107618E-3</v>
      </c>
      <c r="BW117" s="3">
        <v>8.51</v>
      </c>
      <c r="BX117" s="3">
        <f t="shared" si="84"/>
        <v>2.3933394034022504E-3</v>
      </c>
      <c r="BY117" s="3">
        <f t="shared" si="85"/>
        <v>2.4040632234063239E-3</v>
      </c>
      <c r="BZ117" s="3">
        <f t="shared" si="86"/>
        <v>1.0723820004073566E-5</v>
      </c>
      <c r="CA117" s="3">
        <f t="shared" si="87"/>
        <v>3.9341584942984521E-3</v>
      </c>
      <c r="CB117" s="3">
        <f t="shared" si="88"/>
        <v>3.9550412790559349E-3</v>
      </c>
      <c r="CC117" s="3">
        <f t="shared" si="89"/>
        <v>2.08827847574828E-5</v>
      </c>
      <c r="CD117" s="3">
        <v>0.32</v>
      </c>
      <c r="CE117" s="3">
        <f t="shared" si="90"/>
        <v>8.9996311291271457E-5</v>
      </c>
      <c r="CF117" s="3">
        <f t="shared" si="91"/>
        <v>9.0399557166865297E-5</v>
      </c>
      <c r="CG117" s="3">
        <f t="shared" si="92"/>
        <v>4.032458755938407E-7</v>
      </c>
      <c r="CH117" s="3">
        <f t="shared" si="93"/>
        <v>1.4793545454471266E-4</v>
      </c>
      <c r="CI117" s="3">
        <f t="shared" si="94"/>
        <v>1.4872070614546407E-4</v>
      </c>
      <c r="CJ117" s="3">
        <f t="shared" si="95"/>
        <v>7.8525160075140939E-7</v>
      </c>
      <c r="CK117" s="3">
        <v>83.98</v>
      </c>
      <c r="CL117" s="3">
        <f t="shared" si="96"/>
        <v>2.3618406944503054E-2</v>
      </c>
      <c r="CM117" s="3">
        <f t="shared" si="97"/>
        <v>2.3724233783979212E-2</v>
      </c>
      <c r="CN117" s="3">
        <f t="shared" si="98"/>
        <v>1.0582683947615856E-4</v>
      </c>
      <c r="CO117" s="3">
        <f t="shared" si="99"/>
        <v>3.8823810852078026E-2</v>
      </c>
      <c r="CP117" s="3">
        <f t="shared" si="100"/>
        <v>3.9029890319050228E-2</v>
      </c>
      <c r="CQ117" s="3">
        <f t="shared" si="101"/>
        <v>2.0607946697220186E-4</v>
      </c>
    </row>
    <row r="118" spans="1:95" x14ac:dyDescent="0.25">
      <c r="A118" s="1" t="s">
        <v>423</v>
      </c>
      <c r="B118" s="1" t="s">
        <v>589</v>
      </c>
      <c r="C118" s="2">
        <v>43403</v>
      </c>
      <c r="D118" s="2">
        <v>43405</v>
      </c>
      <c r="E118" s="2" t="s">
        <v>476</v>
      </c>
      <c r="F118" s="1" t="s">
        <v>503</v>
      </c>
      <c r="G118" s="1" t="s">
        <v>498</v>
      </c>
      <c r="H118" s="1" t="s">
        <v>439</v>
      </c>
      <c r="I118" s="1" t="s">
        <v>429</v>
      </c>
      <c r="J118" s="1">
        <v>-2</v>
      </c>
      <c r="K118" s="6">
        <v>0</v>
      </c>
      <c r="L118" s="1" t="s">
        <v>231</v>
      </c>
      <c r="M118" s="1" t="s">
        <v>228</v>
      </c>
      <c r="N118" s="1" t="str">
        <f t="shared" si="51"/>
        <v>ESV 8.00 of '24</v>
      </c>
      <c r="O118" s="3">
        <v>8</v>
      </c>
      <c r="P118" s="2">
        <v>45322</v>
      </c>
      <c r="Q118" s="8">
        <v>5.2575342465753421</v>
      </c>
      <c r="R118" s="3">
        <v>1.6082000000000001</v>
      </c>
      <c r="S118" s="9">
        <v>0</v>
      </c>
      <c r="T118" s="9">
        <v>1</v>
      </c>
      <c r="U118" s="6">
        <v>2014255</v>
      </c>
      <c r="V118" s="6">
        <v>1225369</v>
      </c>
      <c r="W118" s="6">
        <v>2005270</v>
      </c>
      <c r="X118" s="6">
        <v>1218899</v>
      </c>
      <c r="Y118" s="6">
        <f t="shared" si="52"/>
        <v>0</v>
      </c>
      <c r="Z118" s="6">
        <f t="shared" si="53"/>
        <v>0</v>
      </c>
      <c r="AA118" s="6">
        <v>332</v>
      </c>
      <c r="AB118" s="6">
        <v>332</v>
      </c>
      <c r="AC118" s="6">
        <v>335.43099999999998</v>
      </c>
      <c r="AD118" s="12">
        <f t="shared" si="54"/>
        <v>1.6652856763418732E-2</v>
      </c>
      <c r="AE118" s="12">
        <f t="shared" si="55"/>
        <v>1.6727473108359474E-2</v>
      </c>
      <c r="AF118" s="12">
        <f t="shared" si="56"/>
        <v>7.4616344940742207E-5</v>
      </c>
      <c r="AG118" s="12">
        <f t="shared" si="57"/>
        <v>2.7373876766916737E-2</v>
      </c>
      <c r="AH118" s="12">
        <f t="shared" si="58"/>
        <v>2.7519179193682165E-2</v>
      </c>
      <c r="AI118" s="12">
        <f t="shared" si="59"/>
        <v>1.4530242676542848E-4</v>
      </c>
      <c r="AJ118" s="1" t="s">
        <v>5</v>
      </c>
      <c r="AK118" s="1" t="s">
        <v>460</v>
      </c>
      <c r="AL118" s="1" t="s">
        <v>429</v>
      </c>
      <c r="AM118" s="1" t="s">
        <v>429</v>
      </c>
      <c r="AN118" s="1" t="s">
        <v>441</v>
      </c>
      <c r="AO118" s="1" t="s">
        <v>463</v>
      </c>
      <c r="AP118" s="1" t="s">
        <v>37</v>
      </c>
      <c r="AQ118" s="1" t="s">
        <v>513</v>
      </c>
      <c r="AR118" s="1" t="s">
        <v>519</v>
      </c>
      <c r="AS118" s="1" t="s">
        <v>562</v>
      </c>
      <c r="AT118" s="1" t="s">
        <v>14</v>
      </c>
      <c r="AU118" s="3">
        <v>4.09</v>
      </c>
      <c r="AV118" s="3">
        <f t="shared" si="60"/>
        <v>6.8110184162382612E-4</v>
      </c>
      <c r="AW118" s="3">
        <f t="shared" si="61"/>
        <v>6.8415365013190237E-4</v>
      </c>
      <c r="AX118" s="3">
        <f t="shared" si="62"/>
        <v>3.0518085080762525E-6</v>
      </c>
      <c r="AY118" s="3">
        <f t="shared" si="63"/>
        <v>1.1195915597668946E-3</v>
      </c>
      <c r="AZ118" s="3">
        <f t="shared" si="64"/>
        <v>1.1255344290216007E-3</v>
      </c>
      <c r="BA118" s="3">
        <f t="shared" si="65"/>
        <v>5.9428692547060756E-6</v>
      </c>
      <c r="BB118" s="3">
        <v>4.0490000000000004</v>
      </c>
      <c r="BC118" s="3">
        <f t="shared" si="66"/>
        <v>6.7427417035082447E-4</v>
      </c>
      <c r="BD118" s="3">
        <f t="shared" si="67"/>
        <v>6.772953861574751E-4</v>
      </c>
      <c r="BE118" s="3">
        <f t="shared" si="68"/>
        <v>3.0212158066506229E-6</v>
      </c>
      <c r="BF118" s="3">
        <f t="shared" si="69"/>
        <v>1.1083682702924588E-3</v>
      </c>
      <c r="BG118" s="3">
        <f t="shared" si="70"/>
        <v>1.1142515655521909E-3</v>
      </c>
      <c r="BH118" s="3">
        <f t="shared" si="71"/>
        <v>5.8832952597321752E-6</v>
      </c>
      <c r="BI118" s="9">
        <v>526</v>
      </c>
      <c r="BJ118" s="3">
        <f t="shared" si="72"/>
        <v>8.7594026575582531E-2</v>
      </c>
      <c r="BK118" s="3">
        <f t="shared" si="73"/>
        <v>8.7986508549970824E-2</v>
      </c>
      <c r="BL118" s="3">
        <f t="shared" si="74"/>
        <v>3.9248197438829235E-4</v>
      </c>
      <c r="BM118" s="3">
        <f t="shared" si="75"/>
        <v>0.14398659179398204</v>
      </c>
      <c r="BN118" s="3">
        <f t="shared" si="76"/>
        <v>0.1447508825587682</v>
      </c>
      <c r="BO118" s="3">
        <f t="shared" si="77"/>
        <v>7.6429076478615188E-4</v>
      </c>
      <c r="BP118" s="9">
        <v>2129.7740000000003</v>
      </c>
      <c r="BQ118" s="3">
        <f t="shared" si="78"/>
        <v>0.35466821360453371</v>
      </c>
      <c r="BR118" s="3">
        <f t="shared" si="79"/>
        <v>0.35625737311883193</v>
      </c>
      <c r="BS118" s="3">
        <f t="shared" si="80"/>
        <v>1.5891595142982218E-3</v>
      </c>
      <c r="BT118" s="3">
        <f t="shared" si="81"/>
        <v>0.5830017101738334</v>
      </c>
      <c r="BU118" s="3">
        <f t="shared" si="82"/>
        <v>0.58609632348045249</v>
      </c>
      <c r="BV118" s="3">
        <f t="shared" si="83"/>
        <v>3.0946133066190873E-3</v>
      </c>
      <c r="BW118" s="3">
        <v>8.23</v>
      </c>
      <c r="BX118" s="3">
        <f t="shared" si="84"/>
        <v>1.3705301116293616E-3</v>
      </c>
      <c r="BY118" s="3">
        <f t="shared" si="85"/>
        <v>1.3766710368179847E-3</v>
      </c>
      <c r="BZ118" s="3">
        <f t="shared" si="86"/>
        <v>6.1409251886231607E-6</v>
      </c>
      <c r="CA118" s="3">
        <f t="shared" si="87"/>
        <v>2.2528700579172475E-3</v>
      </c>
      <c r="CB118" s="3">
        <f t="shared" si="88"/>
        <v>2.2648284476400422E-3</v>
      </c>
      <c r="CC118" s="3">
        <f t="shared" si="89"/>
        <v>1.1958389722794682E-5</v>
      </c>
      <c r="CD118" s="3">
        <v>0.18</v>
      </c>
      <c r="CE118" s="3">
        <f t="shared" si="90"/>
        <v>2.9975142174153713E-5</v>
      </c>
      <c r="CF118" s="3">
        <f t="shared" si="91"/>
        <v>3.0109451595047049E-5</v>
      </c>
      <c r="CG118" s="3">
        <f t="shared" si="92"/>
        <v>1.3430942089333558E-7</v>
      </c>
      <c r="CH118" s="3">
        <f t="shared" si="93"/>
        <v>4.9272978180450124E-5</v>
      </c>
      <c r="CI118" s="3">
        <f t="shared" si="94"/>
        <v>4.95345225486279E-5</v>
      </c>
      <c r="CJ118" s="3">
        <f t="shared" si="95"/>
        <v>2.6154436817777608E-7</v>
      </c>
      <c r="CK118" s="3">
        <v>99</v>
      </c>
      <c r="CL118" s="3">
        <f t="shared" si="96"/>
        <v>1.6486328195784543E-2</v>
      </c>
      <c r="CM118" s="3">
        <f t="shared" si="97"/>
        <v>1.6560198377275879E-2</v>
      </c>
      <c r="CN118" s="3">
        <f t="shared" si="98"/>
        <v>7.3870181491336034E-5</v>
      </c>
      <c r="CO118" s="3">
        <f t="shared" si="99"/>
        <v>2.710013799924757E-2</v>
      </c>
      <c r="CP118" s="3">
        <f t="shared" si="100"/>
        <v>2.7243987401745346E-2</v>
      </c>
      <c r="CQ118" s="3">
        <f t="shared" si="101"/>
        <v>1.4384940249777614E-4</v>
      </c>
    </row>
    <row r="119" spans="1:95" x14ac:dyDescent="0.25">
      <c r="A119" s="1" t="s">
        <v>423</v>
      </c>
      <c r="B119" s="1" t="s">
        <v>589</v>
      </c>
      <c r="C119" s="2">
        <v>43403</v>
      </c>
      <c r="D119" s="2">
        <v>43405</v>
      </c>
      <c r="E119" s="2" t="s">
        <v>476</v>
      </c>
      <c r="F119" s="1" t="s">
        <v>503</v>
      </c>
      <c r="G119" s="1" t="s">
        <v>498</v>
      </c>
      <c r="H119" s="1" t="s">
        <v>429</v>
      </c>
      <c r="I119" s="1" t="s">
        <v>440</v>
      </c>
      <c r="J119" s="1">
        <v>-1</v>
      </c>
      <c r="K119" s="6">
        <v>0</v>
      </c>
      <c r="L119" s="1" t="s">
        <v>232</v>
      </c>
      <c r="M119" s="1" t="s">
        <v>228</v>
      </c>
      <c r="N119" s="1" t="str">
        <f t="shared" si="51"/>
        <v>ESV 7.75 of '26</v>
      </c>
      <c r="O119" s="3">
        <v>7.75</v>
      </c>
      <c r="P119" s="2">
        <v>46054</v>
      </c>
      <c r="Q119" s="8">
        <v>7.2630136986301368</v>
      </c>
      <c r="R119" s="3">
        <v>0.75619999999999998</v>
      </c>
      <c r="S119" s="9">
        <v>0</v>
      </c>
      <c r="T119" s="9">
        <v>1</v>
      </c>
      <c r="U119" s="6">
        <v>2014255</v>
      </c>
      <c r="V119" s="6">
        <v>1225369</v>
      </c>
      <c r="W119" s="6">
        <v>2005270</v>
      </c>
      <c r="X119" s="6">
        <v>1218899</v>
      </c>
      <c r="Y119" s="6">
        <f t="shared" si="52"/>
        <v>0</v>
      </c>
      <c r="Z119" s="6">
        <f t="shared" si="53"/>
        <v>0</v>
      </c>
      <c r="AA119" s="6">
        <v>1000</v>
      </c>
      <c r="AB119" s="6">
        <v>1000</v>
      </c>
      <c r="AC119" s="6">
        <v>963.125</v>
      </c>
      <c r="AD119" s="12">
        <f t="shared" si="54"/>
        <v>4.7815445412820123E-2</v>
      </c>
      <c r="AE119" s="12">
        <f t="shared" si="55"/>
        <v>4.8029691762206589E-2</v>
      </c>
      <c r="AF119" s="12">
        <f t="shared" si="56"/>
        <v>2.1424634938646547E-4</v>
      </c>
      <c r="AG119" s="12">
        <f t="shared" si="57"/>
        <v>7.8598773104264913E-2</v>
      </c>
      <c r="AH119" s="12">
        <f t="shared" si="58"/>
        <v>7.9015980815473646E-2</v>
      </c>
      <c r="AI119" s="12">
        <f t="shared" si="59"/>
        <v>4.1720771120873357E-4</v>
      </c>
      <c r="AJ119" s="1" t="s">
        <v>5</v>
      </c>
      <c r="AK119" s="1" t="s">
        <v>460</v>
      </c>
      <c r="AL119" s="1" t="s">
        <v>429</v>
      </c>
      <c r="AM119" s="1" t="s">
        <v>440</v>
      </c>
      <c r="AN119" s="1" t="s">
        <v>441</v>
      </c>
      <c r="AO119" s="1" t="s">
        <v>463</v>
      </c>
      <c r="AP119" s="1" t="s">
        <v>37</v>
      </c>
      <c r="AQ119" s="1" t="s">
        <v>513</v>
      </c>
      <c r="AR119" s="1" t="s">
        <v>519</v>
      </c>
      <c r="AS119" s="1" t="s">
        <v>562</v>
      </c>
      <c r="AT119" s="1" t="s">
        <v>14</v>
      </c>
      <c r="AU119" s="3">
        <v>5.28</v>
      </c>
      <c r="AV119" s="3">
        <f t="shared" si="60"/>
        <v>2.5246555177969028E-3</v>
      </c>
      <c r="AW119" s="3">
        <f t="shared" si="61"/>
        <v>2.535967725044508E-3</v>
      </c>
      <c r="AX119" s="3">
        <f t="shared" si="62"/>
        <v>1.1312207247605229E-5</v>
      </c>
      <c r="AY119" s="3">
        <f t="shared" si="63"/>
        <v>4.1500152199051878E-3</v>
      </c>
      <c r="AZ119" s="3">
        <f t="shared" si="64"/>
        <v>4.1720437870570093E-3</v>
      </c>
      <c r="BA119" s="3">
        <f t="shared" si="65"/>
        <v>2.2028567151821492E-5</v>
      </c>
      <c r="BB119" s="3">
        <v>5.2389999999999999</v>
      </c>
      <c r="BC119" s="3">
        <f t="shared" si="66"/>
        <v>2.5050511851776461E-3</v>
      </c>
      <c r="BD119" s="3">
        <f t="shared" si="67"/>
        <v>2.5162755514220032E-3</v>
      </c>
      <c r="BE119" s="3">
        <f t="shared" si="68"/>
        <v>1.1224366244357107E-5</v>
      </c>
      <c r="BF119" s="3">
        <f t="shared" si="69"/>
        <v>4.117789722932438E-3</v>
      </c>
      <c r="BG119" s="3">
        <f t="shared" si="70"/>
        <v>4.1396472349226644E-3</v>
      </c>
      <c r="BH119" s="3">
        <f t="shared" si="71"/>
        <v>2.1857511990226383E-5</v>
      </c>
      <c r="BI119" s="9">
        <v>581</v>
      </c>
      <c r="BJ119" s="3">
        <f t="shared" si="72"/>
        <v>0.27780773784848495</v>
      </c>
      <c r="BK119" s="3">
        <f t="shared" si="73"/>
        <v>0.27905250913842028</v>
      </c>
      <c r="BL119" s="3">
        <f t="shared" si="74"/>
        <v>1.2447712899353314E-3</v>
      </c>
      <c r="BM119" s="3">
        <f t="shared" si="75"/>
        <v>0.45665887173577913</v>
      </c>
      <c r="BN119" s="3">
        <f t="shared" si="76"/>
        <v>0.45908284853790193</v>
      </c>
      <c r="BO119" s="3">
        <f t="shared" si="77"/>
        <v>2.423976802122807E-3</v>
      </c>
      <c r="BP119" s="9">
        <v>3043.8589999999999</v>
      </c>
      <c r="BQ119" s="3">
        <f t="shared" si="78"/>
        <v>1.4554347385882125</v>
      </c>
      <c r="BR119" s="3">
        <f t="shared" si="79"/>
        <v>1.4619560953761839</v>
      </c>
      <c r="BS119" s="3">
        <f t="shared" si="80"/>
        <v>6.5213567879713885E-3</v>
      </c>
      <c r="BT119" s="3">
        <f t="shared" si="81"/>
        <v>2.3924358290237469</v>
      </c>
      <c r="BU119" s="3">
        <f t="shared" si="82"/>
        <v>2.405135043490068</v>
      </c>
      <c r="BV119" s="3">
        <f t="shared" si="83"/>
        <v>1.2699214466321163E-2</v>
      </c>
      <c r="BW119" s="3">
        <v>8.81</v>
      </c>
      <c r="BX119" s="3">
        <f t="shared" si="84"/>
        <v>4.2125407408694533E-3</v>
      </c>
      <c r="BY119" s="3">
        <f t="shared" si="85"/>
        <v>4.231415844250401E-3</v>
      </c>
      <c r="BZ119" s="3">
        <f t="shared" si="86"/>
        <v>1.8875103380947694E-5</v>
      </c>
      <c r="CA119" s="3">
        <f t="shared" si="87"/>
        <v>6.924551910485739E-3</v>
      </c>
      <c r="CB119" s="3">
        <f t="shared" si="88"/>
        <v>6.9613079098432293E-3</v>
      </c>
      <c r="CC119" s="3">
        <f t="shared" si="89"/>
        <v>3.6755999357490285E-5</v>
      </c>
      <c r="CD119" s="3">
        <v>0.34</v>
      </c>
      <c r="CE119" s="3">
        <f t="shared" si="90"/>
        <v>1.6257251440358843E-4</v>
      </c>
      <c r="CF119" s="3">
        <f t="shared" si="91"/>
        <v>1.6330095199150243E-4</v>
      </c>
      <c r="CG119" s="3">
        <f t="shared" si="92"/>
        <v>7.2843758791400759E-7</v>
      </c>
      <c r="CH119" s="3">
        <f t="shared" si="93"/>
        <v>2.6723582855450072E-4</v>
      </c>
      <c r="CI119" s="3">
        <f t="shared" si="94"/>
        <v>2.6865433477261041E-4</v>
      </c>
      <c r="CJ119" s="3">
        <f t="shared" si="95"/>
        <v>1.4185062181096861E-6</v>
      </c>
      <c r="CK119" s="3">
        <v>94.38</v>
      </c>
      <c r="CL119" s="3">
        <f t="shared" si="96"/>
        <v>4.5128217380619631E-2</v>
      </c>
      <c r="CM119" s="3">
        <f t="shared" si="97"/>
        <v>4.5330423085170581E-2</v>
      </c>
      <c r="CN119" s="3">
        <f t="shared" si="98"/>
        <v>2.0220570455094927E-4</v>
      </c>
      <c r="CO119" s="3">
        <f t="shared" si="99"/>
        <v>7.4181522055805221E-2</v>
      </c>
      <c r="CP119" s="3">
        <f t="shared" si="100"/>
        <v>7.4575282693644024E-2</v>
      </c>
      <c r="CQ119" s="3">
        <f t="shared" si="101"/>
        <v>3.9376063783880255E-4</v>
      </c>
    </row>
    <row r="120" spans="1:95" x14ac:dyDescent="0.25">
      <c r="A120" s="1" t="s">
        <v>423</v>
      </c>
      <c r="B120" s="1" t="s">
        <v>589</v>
      </c>
      <c r="C120" s="2">
        <v>43403</v>
      </c>
      <c r="D120" s="2">
        <v>43405</v>
      </c>
      <c r="E120" s="2" t="s">
        <v>476</v>
      </c>
      <c r="F120" s="1" t="s">
        <v>503</v>
      </c>
      <c r="G120" s="1" t="s">
        <v>498</v>
      </c>
      <c r="H120" s="1" t="s">
        <v>429</v>
      </c>
      <c r="I120" s="1" t="s">
        <v>440</v>
      </c>
      <c r="J120" s="1">
        <v>-1</v>
      </c>
      <c r="K120" s="6">
        <v>0</v>
      </c>
      <c r="L120" s="1" t="s">
        <v>233</v>
      </c>
      <c r="M120" s="1" t="s">
        <v>228</v>
      </c>
      <c r="N120" s="1" t="str">
        <f t="shared" si="51"/>
        <v>ESV 7.88 of '40</v>
      </c>
      <c r="O120" s="3">
        <v>7.875</v>
      </c>
      <c r="P120" s="2">
        <v>51363</v>
      </c>
      <c r="Q120" s="8">
        <v>21.80821917808219</v>
      </c>
      <c r="R120" s="3">
        <v>8.2301000000000002</v>
      </c>
      <c r="S120" s="9">
        <v>0</v>
      </c>
      <c r="T120" s="9">
        <v>1</v>
      </c>
      <c r="U120" s="6">
        <v>2014255</v>
      </c>
      <c r="V120" s="6">
        <v>1225369</v>
      </c>
      <c r="W120" s="6">
        <v>2005270</v>
      </c>
      <c r="X120" s="6">
        <v>1218899</v>
      </c>
      <c r="Y120" s="6">
        <f t="shared" si="52"/>
        <v>0</v>
      </c>
      <c r="Z120" s="6">
        <f t="shared" si="53"/>
        <v>0</v>
      </c>
      <c r="AA120" s="6">
        <v>300</v>
      </c>
      <c r="AB120" s="6">
        <v>300</v>
      </c>
      <c r="AC120" s="6">
        <v>274.23700000000002</v>
      </c>
      <c r="AD120" s="12">
        <f t="shared" si="54"/>
        <v>1.3614810438598886E-2</v>
      </c>
      <c r="AE120" s="12">
        <f t="shared" si="55"/>
        <v>1.3675814229505253E-2</v>
      </c>
      <c r="AF120" s="12">
        <f t="shared" si="56"/>
        <v>6.1003790906366887E-5</v>
      </c>
      <c r="AG120" s="12">
        <f t="shared" si="57"/>
        <v>2.2379952487781234E-2</v>
      </c>
      <c r="AH120" s="12">
        <f t="shared" si="58"/>
        <v>2.2498746819875973E-2</v>
      </c>
      <c r="AI120" s="12">
        <f t="shared" si="59"/>
        <v>1.1879433209473905E-4</v>
      </c>
      <c r="AJ120" s="1" t="s">
        <v>5</v>
      </c>
      <c r="AK120" s="1" t="s">
        <v>460</v>
      </c>
      <c r="AL120" s="1" t="s">
        <v>429</v>
      </c>
      <c r="AM120" s="1" t="s">
        <v>440</v>
      </c>
      <c r="AN120" s="1" t="s">
        <v>441</v>
      </c>
      <c r="AO120" s="1" t="s">
        <v>463</v>
      </c>
      <c r="AP120" s="1" t="s">
        <v>37</v>
      </c>
      <c r="AQ120" s="1" t="s">
        <v>513</v>
      </c>
      <c r="AR120" s="1" t="s">
        <v>519</v>
      </c>
      <c r="AS120" s="1" t="s">
        <v>562</v>
      </c>
      <c r="AT120" s="1" t="s">
        <v>14</v>
      </c>
      <c r="AU120" s="3">
        <v>9.59</v>
      </c>
      <c r="AV120" s="3">
        <f t="shared" si="60"/>
        <v>1.3056603210616332E-3</v>
      </c>
      <c r="AW120" s="3">
        <f t="shared" si="61"/>
        <v>1.3115105846095538E-3</v>
      </c>
      <c r="AX120" s="3">
        <f t="shared" si="62"/>
        <v>5.8502635479206356E-6</v>
      </c>
      <c r="AY120" s="3">
        <f t="shared" si="63"/>
        <v>2.1462374435782202E-3</v>
      </c>
      <c r="AZ120" s="3">
        <f t="shared" si="64"/>
        <v>2.1576298200261055E-3</v>
      </c>
      <c r="BA120" s="3">
        <f t="shared" si="65"/>
        <v>1.1392376447885277E-5</v>
      </c>
      <c r="BB120" s="3">
        <v>9.4770000000000003</v>
      </c>
      <c r="BC120" s="3">
        <f t="shared" si="66"/>
        <v>1.2902755852660164E-3</v>
      </c>
      <c r="BD120" s="3">
        <f t="shared" si="67"/>
        <v>1.2960569145302129E-3</v>
      </c>
      <c r="BE120" s="3">
        <f t="shared" si="68"/>
        <v>5.7813292641964789E-6</v>
      </c>
      <c r="BF120" s="3">
        <f t="shared" si="69"/>
        <v>2.1209480972670274E-3</v>
      </c>
      <c r="BG120" s="3">
        <f t="shared" si="70"/>
        <v>2.1322062361196457E-3</v>
      </c>
      <c r="BH120" s="3">
        <f t="shared" si="71"/>
        <v>1.1258138852618307E-5</v>
      </c>
      <c r="BI120" s="9">
        <v>575</v>
      </c>
      <c r="BJ120" s="3">
        <f t="shared" si="72"/>
        <v>7.8285160021943592E-2</v>
      </c>
      <c r="BK120" s="3">
        <f t="shared" si="73"/>
        <v>7.8635931819655211E-2</v>
      </c>
      <c r="BL120" s="3">
        <f t="shared" si="74"/>
        <v>3.507717977116187E-4</v>
      </c>
      <c r="BM120" s="3">
        <f t="shared" si="75"/>
        <v>0.12868472680474208</v>
      </c>
      <c r="BN120" s="3">
        <f t="shared" si="76"/>
        <v>0.12936779421428685</v>
      </c>
      <c r="BO120" s="3">
        <f t="shared" si="77"/>
        <v>6.8306740954476863E-4</v>
      </c>
      <c r="BP120" s="9">
        <v>5449.2750000000005</v>
      </c>
      <c r="BQ120" s="3">
        <f t="shared" si="78"/>
        <v>0.74190846152795953</v>
      </c>
      <c r="BR120" s="3">
        <f t="shared" si="79"/>
        <v>0.74523272585487255</v>
      </c>
      <c r="BS120" s="3">
        <f t="shared" si="80"/>
        <v>3.3242643269130179E-3</v>
      </c>
      <c r="BT120" s="3">
        <f t="shared" si="81"/>
        <v>1.2195451559285408</v>
      </c>
      <c r="BU120" s="3">
        <f t="shared" si="82"/>
        <v>1.2260185857687964</v>
      </c>
      <c r="BV120" s="3">
        <f t="shared" si="83"/>
        <v>6.4734298402555623E-3</v>
      </c>
      <c r="BW120" s="3">
        <v>8.9499999999999993</v>
      </c>
      <c r="BX120" s="3">
        <f t="shared" si="84"/>
        <v>1.2185255342546002E-3</v>
      </c>
      <c r="BY120" s="3">
        <f t="shared" si="85"/>
        <v>1.2239853735407202E-3</v>
      </c>
      <c r="BZ120" s="3">
        <f t="shared" si="86"/>
        <v>5.4598392861199621E-6</v>
      </c>
      <c r="CA120" s="3">
        <f t="shared" si="87"/>
        <v>2.0030057476564203E-3</v>
      </c>
      <c r="CB120" s="3">
        <f t="shared" si="88"/>
        <v>2.0136378403788993E-3</v>
      </c>
      <c r="CC120" s="3">
        <f t="shared" si="89"/>
        <v>1.0632092722479003E-5</v>
      </c>
      <c r="CD120" s="3">
        <v>1.48</v>
      </c>
      <c r="CE120" s="3">
        <f t="shared" si="90"/>
        <v>2.0149919449126351E-4</v>
      </c>
      <c r="CF120" s="3">
        <f t="shared" si="91"/>
        <v>2.0240205059667774E-4</v>
      </c>
      <c r="CG120" s="3">
        <f t="shared" si="92"/>
        <v>9.0285610541423361E-7</v>
      </c>
      <c r="CH120" s="3">
        <f t="shared" si="93"/>
        <v>3.3122329681916225E-4</v>
      </c>
      <c r="CI120" s="3">
        <f t="shared" si="94"/>
        <v>3.3298145293416439E-4</v>
      </c>
      <c r="CJ120" s="3">
        <f t="shared" si="95"/>
        <v>1.7581561150021435E-6</v>
      </c>
      <c r="CK120" s="3">
        <v>89.75</v>
      </c>
      <c r="CL120" s="3">
        <f t="shared" si="96"/>
        <v>1.22192923686425E-2</v>
      </c>
      <c r="CM120" s="3">
        <f t="shared" si="97"/>
        <v>1.2274043270980965E-2</v>
      </c>
      <c r="CN120" s="3">
        <f t="shared" si="98"/>
        <v>5.4750902338465343E-5</v>
      </c>
      <c r="CO120" s="3">
        <f t="shared" si="99"/>
        <v>2.0086007357783656E-2</v>
      </c>
      <c r="CP120" s="3">
        <f t="shared" si="100"/>
        <v>2.0192625270838684E-2</v>
      </c>
      <c r="CQ120" s="3">
        <f t="shared" si="101"/>
        <v>1.0661791305502724E-4</v>
      </c>
    </row>
    <row r="121" spans="1:95" x14ac:dyDescent="0.25">
      <c r="A121" s="1" t="s">
        <v>423</v>
      </c>
      <c r="B121" s="1" t="s">
        <v>476</v>
      </c>
      <c r="C121" s="2">
        <v>43403</v>
      </c>
      <c r="D121" s="2">
        <v>43405</v>
      </c>
      <c r="E121" s="2" t="s">
        <v>476</v>
      </c>
      <c r="F121" s="1" t="s">
        <v>503</v>
      </c>
      <c r="G121" s="1" t="s">
        <v>508</v>
      </c>
      <c r="H121" s="1">
        <v>350</v>
      </c>
      <c r="I121" s="1">
        <v>346</v>
      </c>
      <c r="J121" s="1">
        <v>0</v>
      </c>
      <c r="K121" s="6">
        <v>-4</v>
      </c>
      <c r="L121" s="1" t="s">
        <v>234</v>
      </c>
      <c r="M121" s="1" t="s">
        <v>235</v>
      </c>
      <c r="N121" s="1" t="str">
        <f t="shared" si="51"/>
        <v>EUROTG 8.75 of '22</v>
      </c>
      <c r="O121" s="3">
        <v>8.75</v>
      </c>
      <c r="P121" s="2">
        <v>44864</v>
      </c>
      <c r="Q121" s="8">
        <v>4.0027397260273974</v>
      </c>
      <c r="R121" s="3">
        <v>0.99729999999999996</v>
      </c>
      <c r="S121" s="9">
        <v>0</v>
      </c>
      <c r="T121" s="9">
        <v>1</v>
      </c>
      <c r="U121" s="6">
        <v>2014255</v>
      </c>
      <c r="V121" s="6">
        <v>1225369</v>
      </c>
      <c r="W121" s="6">
        <v>2005270</v>
      </c>
      <c r="X121" s="6">
        <v>1218899</v>
      </c>
      <c r="Y121" s="6">
        <f t="shared" si="52"/>
        <v>0</v>
      </c>
      <c r="Z121" s="6">
        <f t="shared" si="53"/>
        <v>0</v>
      </c>
      <c r="AA121" s="6">
        <v>346</v>
      </c>
      <c r="AB121" s="6">
        <v>346</v>
      </c>
      <c r="AC121" s="6">
        <v>349.42599999999999</v>
      </c>
      <c r="AD121" s="12">
        <f t="shared" si="54"/>
        <v>1.7347654591896258E-2</v>
      </c>
      <c r="AE121" s="12">
        <f t="shared" si="55"/>
        <v>1.7425384112862607E-2</v>
      </c>
      <c r="AF121" s="12">
        <f t="shared" si="56"/>
        <v>7.7729520966348525E-5</v>
      </c>
      <c r="AG121" s="12">
        <f t="shared" si="57"/>
        <v>0</v>
      </c>
      <c r="AH121" s="12">
        <f t="shared" si="58"/>
        <v>0</v>
      </c>
      <c r="AI121" s="12">
        <f t="shared" si="59"/>
        <v>0</v>
      </c>
      <c r="AJ121" s="1" t="s">
        <v>5</v>
      </c>
      <c r="AK121" s="1" t="s">
        <v>487</v>
      </c>
      <c r="AL121" s="1" t="s">
        <v>429</v>
      </c>
      <c r="AM121" s="1" t="s">
        <v>440</v>
      </c>
      <c r="AN121" s="1" t="s">
        <v>441</v>
      </c>
      <c r="AO121" s="1" t="s">
        <v>455</v>
      </c>
      <c r="AP121" s="1" t="s">
        <v>236</v>
      </c>
      <c r="AQ121" s="1" t="s">
        <v>513</v>
      </c>
      <c r="AR121" s="1" t="s">
        <v>523</v>
      </c>
      <c r="AS121" s="1" t="s">
        <v>563</v>
      </c>
      <c r="AT121" s="1" t="s">
        <v>14</v>
      </c>
      <c r="AU121" s="3">
        <v>2.93</v>
      </c>
      <c r="AV121" s="3">
        <f t="shared" si="60"/>
        <v>5.0828627954256037E-4</v>
      </c>
      <c r="AW121" s="3">
        <f t="shared" si="61"/>
        <v>5.1056375450687442E-4</v>
      </c>
      <c r="AX121" s="3">
        <f t="shared" si="62"/>
        <v>2.277474964314046E-6</v>
      </c>
      <c r="AY121" s="3">
        <f t="shared" si="63"/>
        <v>0</v>
      </c>
      <c r="AZ121" s="3">
        <f t="shared" si="64"/>
        <v>0</v>
      </c>
      <c r="BA121" s="3">
        <f t="shared" si="65"/>
        <v>0</v>
      </c>
      <c r="BB121" s="3">
        <v>2.9260000000000002</v>
      </c>
      <c r="BC121" s="3">
        <f t="shared" si="66"/>
        <v>5.0759237335888457E-4</v>
      </c>
      <c r="BD121" s="3">
        <f t="shared" si="67"/>
        <v>5.0986673914235983E-4</v>
      </c>
      <c r="BE121" s="3">
        <f t="shared" si="68"/>
        <v>2.2743657834752582E-6</v>
      </c>
      <c r="BF121" s="3">
        <f t="shared" si="69"/>
        <v>0</v>
      </c>
      <c r="BG121" s="3">
        <f t="shared" si="70"/>
        <v>0</v>
      </c>
      <c r="BH121" s="3">
        <f t="shared" si="71"/>
        <v>0</v>
      </c>
      <c r="BI121" s="9">
        <v>555</v>
      </c>
      <c r="BJ121" s="3">
        <f t="shared" si="72"/>
        <v>9.6279482985024242E-2</v>
      </c>
      <c r="BK121" s="3">
        <f t="shared" si="73"/>
        <v>9.6710881826387457E-2</v>
      </c>
      <c r="BL121" s="3">
        <f t="shared" si="74"/>
        <v>4.3139884136321471E-4</v>
      </c>
      <c r="BM121" s="3">
        <f t="shared" si="75"/>
        <v>0</v>
      </c>
      <c r="BN121" s="3">
        <f t="shared" si="76"/>
        <v>0</v>
      </c>
      <c r="BO121" s="3">
        <f t="shared" si="77"/>
        <v>0</v>
      </c>
      <c r="BP121" s="9">
        <v>1623.93</v>
      </c>
      <c r="BQ121" s="3">
        <f t="shared" si="78"/>
        <v>0.2817137672141809</v>
      </c>
      <c r="BR121" s="3">
        <f t="shared" si="79"/>
        <v>0.28297604022400974</v>
      </c>
      <c r="BS121" s="3">
        <f t="shared" si="80"/>
        <v>1.2622730098288404E-3</v>
      </c>
      <c r="BT121" s="3">
        <f t="shared" si="81"/>
        <v>0</v>
      </c>
      <c r="BU121" s="3">
        <f t="shared" si="82"/>
        <v>0</v>
      </c>
      <c r="BV121" s="3">
        <f t="shared" si="83"/>
        <v>0</v>
      </c>
      <c r="BW121" s="3">
        <v>8.42</v>
      </c>
      <c r="BX121" s="3">
        <f t="shared" si="84"/>
        <v>1.460672516637665E-3</v>
      </c>
      <c r="BY121" s="3">
        <f t="shared" si="85"/>
        <v>1.4672173423030314E-3</v>
      </c>
      <c r="BZ121" s="3">
        <f t="shared" si="86"/>
        <v>6.5448256653664102E-6</v>
      </c>
      <c r="CA121" s="3">
        <f t="shared" si="87"/>
        <v>0</v>
      </c>
      <c r="CB121" s="3">
        <f t="shared" si="88"/>
        <v>0</v>
      </c>
      <c r="CC121" s="3">
        <f t="shared" si="89"/>
        <v>0</v>
      </c>
      <c r="CD121" s="3">
        <v>0.11</v>
      </c>
      <c r="CE121" s="3">
        <f t="shared" si="90"/>
        <v>1.9082420051085885E-5</v>
      </c>
      <c r="CF121" s="3">
        <f t="shared" si="91"/>
        <v>1.9167922524148867E-5</v>
      </c>
      <c r="CG121" s="3">
        <f t="shared" si="92"/>
        <v>8.5502473062981388E-8</v>
      </c>
      <c r="CH121" s="3">
        <f t="shared" si="93"/>
        <v>0</v>
      </c>
      <c r="CI121" s="3">
        <f t="shared" si="94"/>
        <v>0</v>
      </c>
      <c r="CJ121" s="3">
        <f t="shared" si="95"/>
        <v>0</v>
      </c>
      <c r="CK121" s="3">
        <v>100.97</v>
      </c>
      <c r="CL121" s="3">
        <f t="shared" si="96"/>
        <v>1.7515926841437653E-2</v>
      </c>
      <c r="CM121" s="3">
        <f t="shared" si="97"/>
        <v>1.7594410338757374E-2</v>
      </c>
      <c r="CN121" s="3">
        <f t="shared" si="98"/>
        <v>7.8483497319720846E-5</v>
      </c>
      <c r="CO121" s="3">
        <f t="shared" si="99"/>
        <v>0</v>
      </c>
      <c r="CP121" s="3">
        <f t="shared" si="100"/>
        <v>0</v>
      </c>
      <c r="CQ121" s="3">
        <f t="shared" si="101"/>
        <v>0</v>
      </c>
    </row>
    <row r="122" spans="1:95" x14ac:dyDescent="0.25">
      <c r="A122" s="1" t="s">
        <v>423</v>
      </c>
      <c r="B122" s="1" t="s">
        <v>476</v>
      </c>
      <c r="C122" s="2">
        <v>43403</v>
      </c>
      <c r="D122" s="2">
        <v>43405</v>
      </c>
      <c r="E122" s="2" t="s">
        <v>476</v>
      </c>
      <c r="F122" s="1" t="s">
        <v>503</v>
      </c>
      <c r="G122" s="1" t="s">
        <v>498</v>
      </c>
      <c r="H122" s="1" t="s">
        <v>440</v>
      </c>
      <c r="I122" s="1" t="s">
        <v>429</v>
      </c>
      <c r="J122" s="1">
        <v>1</v>
      </c>
      <c r="K122" s="6">
        <v>0</v>
      </c>
      <c r="L122" s="1" t="s">
        <v>237</v>
      </c>
      <c r="M122" s="1" t="s">
        <v>238</v>
      </c>
      <c r="N122" s="1" t="str">
        <f t="shared" si="51"/>
        <v>EVERRE 7.00 of '20</v>
      </c>
      <c r="O122" s="3">
        <v>7</v>
      </c>
      <c r="P122" s="2">
        <v>43913</v>
      </c>
      <c r="Q122" s="8">
        <v>1.3972602739726028</v>
      </c>
      <c r="R122" s="3">
        <v>1.6027</v>
      </c>
      <c r="S122" s="9">
        <v>0</v>
      </c>
      <c r="T122" s="9">
        <v>1</v>
      </c>
      <c r="U122" s="6">
        <v>2014255</v>
      </c>
      <c r="V122" s="6">
        <v>1225369</v>
      </c>
      <c r="W122" s="6">
        <v>2005270</v>
      </c>
      <c r="X122" s="6">
        <v>1218899</v>
      </c>
      <c r="Y122" s="6">
        <f t="shared" si="52"/>
        <v>0</v>
      </c>
      <c r="Z122" s="6">
        <f t="shared" si="53"/>
        <v>0</v>
      </c>
      <c r="AA122" s="6">
        <v>500</v>
      </c>
      <c r="AB122" s="6">
        <v>500</v>
      </c>
      <c r="AC122" s="6">
        <v>498.73599999999999</v>
      </c>
      <c r="AD122" s="12">
        <f t="shared" si="54"/>
        <v>2.4760320813402473E-2</v>
      </c>
      <c r="AE122" s="12">
        <f t="shared" si="55"/>
        <v>2.4871264218783502E-2</v>
      </c>
      <c r="AF122" s="12">
        <f t="shared" si="56"/>
        <v>1.1094340538102959E-4</v>
      </c>
      <c r="AG122" s="12">
        <f t="shared" si="57"/>
        <v>0</v>
      </c>
      <c r="AH122" s="12">
        <f t="shared" si="58"/>
        <v>0</v>
      </c>
      <c r="AI122" s="12">
        <f t="shared" si="59"/>
        <v>0</v>
      </c>
      <c r="AJ122" s="1" t="s">
        <v>5</v>
      </c>
      <c r="AK122" s="1" t="s">
        <v>487</v>
      </c>
      <c r="AL122" s="1" t="s">
        <v>429</v>
      </c>
      <c r="AM122" s="1" t="s">
        <v>429</v>
      </c>
      <c r="AN122" s="1" t="s">
        <v>444</v>
      </c>
      <c r="AO122" s="1" t="s">
        <v>458</v>
      </c>
      <c r="AP122" s="1" t="s">
        <v>21</v>
      </c>
      <c r="AQ122" s="1" t="s">
        <v>513</v>
      </c>
      <c r="AR122" s="1" t="s">
        <v>517</v>
      </c>
      <c r="AS122" s="1" t="s">
        <v>518</v>
      </c>
      <c r="AT122" s="1" t="s">
        <v>14</v>
      </c>
      <c r="AU122" s="3">
        <v>1.29</v>
      </c>
      <c r="AV122" s="3">
        <f t="shared" si="60"/>
        <v>3.1940813849289188E-4</v>
      </c>
      <c r="AW122" s="3">
        <f t="shared" si="61"/>
        <v>3.2083930842230718E-4</v>
      </c>
      <c r="AX122" s="3">
        <f t="shared" si="62"/>
        <v>1.4311699294152999E-6</v>
      </c>
      <c r="AY122" s="3">
        <f t="shared" si="63"/>
        <v>0</v>
      </c>
      <c r="AZ122" s="3">
        <f t="shared" si="64"/>
        <v>0</v>
      </c>
      <c r="BA122" s="3">
        <f t="shared" si="65"/>
        <v>0</v>
      </c>
      <c r="BB122" s="3">
        <v>1.29</v>
      </c>
      <c r="BC122" s="3">
        <f t="shared" si="66"/>
        <v>3.1940813849289188E-4</v>
      </c>
      <c r="BD122" s="3">
        <f t="shared" si="67"/>
        <v>3.2083930842230718E-4</v>
      </c>
      <c r="BE122" s="3">
        <f t="shared" si="68"/>
        <v>1.4311699294152999E-6</v>
      </c>
      <c r="BF122" s="3">
        <f t="shared" si="69"/>
        <v>0</v>
      </c>
      <c r="BG122" s="3">
        <f t="shared" si="70"/>
        <v>0</v>
      </c>
      <c r="BH122" s="3">
        <f t="shared" si="71"/>
        <v>0</v>
      </c>
      <c r="BI122" s="9">
        <v>506</v>
      </c>
      <c r="BJ122" s="3">
        <f t="shared" si="72"/>
        <v>0.12528722331581651</v>
      </c>
      <c r="BK122" s="3">
        <f t="shared" si="73"/>
        <v>0.12584859694704453</v>
      </c>
      <c r="BL122" s="3">
        <f t="shared" si="74"/>
        <v>5.613736312280182E-4</v>
      </c>
      <c r="BM122" s="3">
        <f t="shared" si="75"/>
        <v>0</v>
      </c>
      <c r="BN122" s="3">
        <f t="shared" si="76"/>
        <v>0</v>
      </c>
      <c r="BO122" s="3">
        <f t="shared" si="77"/>
        <v>0</v>
      </c>
      <c r="BP122" s="9">
        <v>652.74</v>
      </c>
      <c r="BQ122" s="3">
        <f t="shared" si="78"/>
        <v>0.1616205180774033</v>
      </c>
      <c r="BR122" s="3">
        <f t="shared" si="79"/>
        <v>0.16234469006168745</v>
      </c>
      <c r="BS122" s="3">
        <f t="shared" si="80"/>
        <v>7.2417198428414986E-4</v>
      </c>
      <c r="BT122" s="3">
        <f t="shared" si="81"/>
        <v>0</v>
      </c>
      <c r="BU122" s="3">
        <f t="shared" si="82"/>
        <v>0</v>
      </c>
      <c r="BV122" s="3">
        <f t="shared" si="83"/>
        <v>0</v>
      </c>
      <c r="BW122" s="3">
        <v>7.76</v>
      </c>
      <c r="BX122" s="3">
        <f t="shared" si="84"/>
        <v>1.9214008951200317E-3</v>
      </c>
      <c r="BY122" s="3">
        <f t="shared" si="85"/>
        <v>1.9300101033775997E-3</v>
      </c>
      <c r="BZ122" s="3">
        <f t="shared" si="86"/>
        <v>8.6092082575680087E-6</v>
      </c>
      <c r="CA122" s="3">
        <f t="shared" si="87"/>
        <v>0</v>
      </c>
      <c r="CB122" s="3">
        <f t="shared" si="88"/>
        <v>0</v>
      </c>
      <c r="CC122" s="3">
        <f t="shared" si="89"/>
        <v>0</v>
      </c>
      <c r="CD122" s="3">
        <v>0.02</v>
      </c>
      <c r="CE122" s="3">
        <f t="shared" si="90"/>
        <v>4.9520641626804942E-6</v>
      </c>
      <c r="CF122" s="3">
        <f t="shared" si="91"/>
        <v>4.9742528437567004E-6</v>
      </c>
      <c r="CG122" s="3">
        <f t="shared" si="92"/>
        <v>2.2188681076206173E-8</v>
      </c>
      <c r="CH122" s="3">
        <f t="shared" si="93"/>
        <v>0</v>
      </c>
      <c r="CI122" s="3">
        <f t="shared" si="94"/>
        <v>0</v>
      </c>
      <c r="CJ122" s="3">
        <f t="shared" si="95"/>
        <v>0</v>
      </c>
      <c r="CK122" s="3">
        <v>99.01</v>
      </c>
      <c r="CL122" s="3">
        <f t="shared" si="96"/>
        <v>2.4515193637349789E-2</v>
      </c>
      <c r="CM122" s="3">
        <f t="shared" si="97"/>
        <v>2.4625038703017549E-2</v>
      </c>
      <c r="CN122" s="3">
        <f t="shared" si="98"/>
        <v>1.098450656677602E-4</v>
      </c>
      <c r="CO122" s="3">
        <f t="shared" si="99"/>
        <v>0</v>
      </c>
      <c r="CP122" s="3">
        <f t="shared" si="100"/>
        <v>0</v>
      </c>
      <c r="CQ122" s="3">
        <f t="shared" si="101"/>
        <v>0</v>
      </c>
    </row>
    <row r="123" spans="1:95" x14ac:dyDescent="0.25">
      <c r="A123" s="1" t="s">
        <v>423</v>
      </c>
      <c r="B123" s="1" t="s">
        <v>476</v>
      </c>
      <c r="C123" s="2">
        <v>43403</v>
      </c>
      <c r="D123" s="2">
        <v>43405</v>
      </c>
      <c r="E123" s="2" t="s">
        <v>476</v>
      </c>
      <c r="F123" s="1" t="s">
        <v>503</v>
      </c>
      <c r="G123" s="1" t="s">
        <v>498</v>
      </c>
      <c r="H123" s="1" t="s">
        <v>440</v>
      </c>
      <c r="I123" s="1" t="s">
        <v>429</v>
      </c>
      <c r="J123" s="1">
        <v>1</v>
      </c>
      <c r="K123" s="6">
        <v>0</v>
      </c>
      <c r="L123" s="1" t="s">
        <v>239</v>
      </c>
      <c r="M123" s="1" t="s">
        <v>238</v>
      </c>
      <c r="N123" s="1" t="str">
        <f t="shared" si="51"/>
        <v>EVERRE 8.25 of '22</v>
      </c>
      <c r="O123" s="3">
        <v>8.25</v>
      </c>
      <c r="P123" s="2">
        <v>44643</v>
      </c>
      <c r="Q123" s="8">
        <v>3.3972602739726026</v>
      </c>
      <c r="R123" s="3">
        <v>1.6027</v>
      </c>
      <c r="S123" s="9">
        <v>0</v>
      </c>
      <c r="T123" s="9">
        <v>1</v>
      </c>
      <c r="U123" s="6">
        <v>2014255</v>
      </c>
      <c r="V123" s="6">
        <v>1225369</v>
      </c>
      <c r="W123" s="6">
        <v>2005270</v>
      </c>
      <c r="X123" s="6">
        <v>1218899</v>
      </c>
      <c r="Y123" s="6">
        <f t="shared" si="52"/>
        <v>0</v>
      </c>
      <c r="Z123" s="6">
        <f t="shared" si="53"/>
        <v>0</v>
      </c>
      <c r="AA123" s="6">
        <v>1000</v>
      </c>
      <c r="AB123" s="6">
        <v>1000</v>
      </c>
      <c r="AC123" s="6">
        <v>945.80100000000004</v>
      </c>
      <c r="AD123" s="12">
        <f t="shared" si="54"/>
        <v>4.6955375560691175E-2</v>
      </c>
      <c r="AE123" s="12">
        <f t="shared" si="55"/>
        <v>4.7165768200790915E-2</v>
      </c>
      <c r="AF123" s="12">
        <f t="shared" si="56"/>
        <v>2.1039264009974079E-4</v>
      </c>
      <c r="AG123" s="12">
        <f t="shared" si="57"/>
        <v>0</v>
      </c>
      <c r="AH123" s="12">
        <f t="shared" si="58"/>
        <v>0</v>
      </c>
      <c r="AI123" s="12">
        <f t="shared" si="59"/>
        <v>0</v>
      </c>
      <c r="AJ123" s="1" t="s">
        <v>5</v>
      </c>
      <c r="AK123" s="1" t="s">
        <v>487</v>
      </c>
      <c r="AL123" s="1" t="s">
        <v>429</v>
      </c>
      <c r="AM123" s="1" t="s">
        <v>429</v>
      </c>
      <c r="AN123" s="1" t="s">
        <v>444</v>
      </c>
      <c r="AO123" s="1" t="s">
        <v>458</v>
      </c>
      <c r="AP123" s="1" t="s">
        <v>21</v>
      </c>
      <c r="AQ123" s="1" t="s">
        <v>513</v>
      </c>
      <c r="AR123" s="1" t="s">
        <v>517</v>
      </c>
      <c r="AS123" s="1" t="s">
        <v>518</v>
      </c>
      <c r="AT123" s="1" t="s">
        <v>14</v>
      </c>
      <c r="AU123" s="3">
        <v>2.84</v>
      </c>
      <c r="AV123" s="3">
        <f t="shared" si="60"/>
        <v>1.3335326659236293E-3</v>
      </c>
      <c r="AW123" s="3">
        <f t="shared" si="61"/>
        <v>1.3395078169024619E-3</v>
      </c>
      <c r="AX123" s="3">
        <f t="shared" si="62"/>
        <v>5.9751509788325951E-6</v>
      </c>
      <c r="AY123" s="3">
        <f t="shared" si="63"/>
        <v>0</v>
      </c>
      <c r="AZ123" s="3">
        <f t="shared" si="64"/>
        <v>0</v>
      </c>
      <c r="BA123" s="3">
        <f t="shared" si="65"/>
        <v>0</v>
      </c>
      <c r="BB123" s="3">
        <v>2.835</v>
      </c>
      <c r="BC123" s="3">
        <f t="shared" si="66"/>
        <v>1.3311848971455948E-3</v>
      </c>
      <c r="BD123" s="3">
        <f t="shared" si="67"/>
        <v>1.3371495284924223E-3</v>
      </c>
      <c r="BE123" s="3">
        <f t="shared" si="68"/>
        <v>5.9646313468274779E-6</v>
      </c>
      <c r="BF123" s="3">
        <f t="shared" si="69"/>
        <v>0</v>
      </c>
      <c r="BG123" s="3">
        <f t="shared" si="70"/>
        <v>0</v>
      </c>
      <c r="BH123" s="3">
        <f t="shared" si="71"/>
        <v>0</v>
      </c>
      <c r="BI123" s="9">
        <v>763</v>
      </c>
      <c r="BJ123" s="3">
        <f t="shared" si="72"/>
        <v>0.35826951552807362</v>
      </c>
      <c r="BK123" s="3">
        <f t="shared" si="73"/>
        <v>0.35987481137203464</v>
      </c>
      <c r="BL123" s="3">
        <f t="shared" si="74"/>
        <v>1.6052958439610188E-3</v>
      </c>
      <c r="BM123" s="3">
        <f t="shared" si="75"/>
        <v>0</v>
      </c>
      <c r="BN123" s="3">
        <f t="shared" si="76"/>
        <v>0</v>
      </c>
      <c r="BO123" s="3">
        <f t="shared" si="77"/>
        <v>0</v>
      </c>
      <c r="BP123" s="9">
        <v>2163.105</v>
      </c>
      <c r="BQ123" s="3">
        <f t="shared" si="78"/>
        <v>1.0156940765220888</v>
      </c>
      <c r="BR123" s="3">
        <f t="shared" si="79"/>
        <v>1.0202450902397182</v>
      </c>
      <c r="BS123" s="3">
        <f t="shared" si="80"/>
        <v>4.5510137176294485E-3</v>
      </c>
      <c r="BT123" s="3">
        <f t="shared" si="81"/>
        <v>0</v>
      </c>
      <c r="BU123" s="3">
        <f t="shared" si="82"/>
        <v>0</v>
      </c>
      <c r="BV123" s="3">
        <f t="shared" si="83"/>
        <v>0</v>
      </c>
      <c r="BW123" s="3">
        <v>10.49</v>
      </c>
      <c r="BX123" s="3">
        <f t="shared" si="84"/>
        <v>4.9256188963165042E-3</v>
      </c>
      <c r="BY123" s="3">
        <f t="shared" si="85"/>
        <v>4.9476890842629672E-3</v>
      </c>
      <c r="BZ123" s="3">
        <f t="shared" si="86"/>
        <v>2.2070187946462982E-5</v>
      </c>
      <c r="CA123" s="3">
        <f t="shared" si="87"/>
        <v>0</v>
      </c>
      <c r="CB123" s="3">
        <f t="shared" si="88"/>
        <v>0</v>
      </c>
      <c r="CC123" s="3">
        <f t="shared" si="89"/>
        <v>0</v>
      </c>
      <c r="CD123" s="3">
        <v>0.1</v>
      </c>
      <c r="CE123" s="3">
        <f t="shared" si="90"/>
        <v>4.6955375560691175E-5</v>
      </c>
      <c r="CF123" s="3">
        <f t="shared" si="91"/>
        <v>4.7165768200790916E-5</v>
      </c>
      <c r="CG123" s="3">
        <f t="shared" si="92"/>
        <v>2.1039264009974079E-7</v>
      </c>
      <c r="CH123" s="3">
        <f t="shared" si="93"/>
        <v>0</v>
      </c>
      <c r="CI123" s="3">
        <f t="shared" si="94"/>
        <v>0</v>
      </c>
      <c r="CJ123" s="3">
        <f t="shared" si="95"/>
        <v>0</v>
      </c>
      <c r="CK123" s="3">
        <v>93.71</v>
      </c>
      <c r="CL123" s="3">
        <f t="shared" si="96"/>
        <v>4.4001882437923696E-2</v>
      </c>
      <c r="CM123" s="3">
        <f t="shared" si="97"/>
        <v>4.419904138096116E-2</v>
      </c>
      <c r="CN123" s="3">
        <f t="shared" si="98"/>
        <v>1.9715894303746345E-4</v>
      </c>
      <c r="CO123" s="3">
        <f t="shared" si="99"/>
        <v>0</v>
      </c>
      <c r="CP123" s="3">
        <f t="shared" si="100"/>
        <v>0</v>
      </c>
      <c r="CQ123" s="3">
        <f t="shared" si="101"/>
        <v>0</v>
      </c>
    </row>
    <row r="124" spans="1:95" x14ac:dyDescent="0.25">
      <c r="A124" s="1" t="s">
        <v>423</v>
      </c>
      <c r="B124" s="1" t="s">
        <v>476</v>
      </c>
      <c r="C124" s="2">
        <v>43403</v>
      </c>
      <c r="D124" s="2">
        <v>43405</v>
      </c>
      <c r="E124" s="2" t="s">
        <v>476</v>
      </c>
      <c r="F124" s="1" t="s">
        <v>503</v>
      </c>
      <c r="G124" s="1" t="s">
        <v>498</v>
      </c>
      <c r="H124" s="1" t="s">
        <v>440</v>
      </c>
      <c r="I124" s="1" t="s">
        <v>429</v>
      </c>
      <c r="J124" s="1">
        <v>1</v>
      </c>
      <c r="K124" s="6">
        <v>0</v>
      </c>
      <c r="L124" s="1" t="s">
        <v>240</v>
      </c>
      <c r="M124" s="1" t="s">
        <v>238</v>
      </c>
      <c r="N124" s="1" t="str">
        <f t="shared" si="51"/>
        <v>EVERRE 9.50 of '24</v>
      </c>
      <c r="O124" s="3">
        <v>9.5</v>
      </c>
      <c r="P124" s="2">
        <v>45380</v>
      </c>
      <c r="Q124" s="8">
        <v>5.4164383561643836</v>
      </c>
      <c r="R124" s="3">
        <v>1.5863</v>
      </c>
      <c r="S124" s="9">
        <v>0</v>
      </c>
      <c r="T124" s="9">
        <v>1</v>
      </c>
      <c r="U124" s="6">
        <v>2014255</v>
      </c>
      <c r="V124" s="6">
        <v>1225369</v>
      </c>
      <c r="W124" s="6">
        <v>2005270</v>
      </c>
      <c r="X124" s="6">
        <v>1218899</v>
      </c>
      <c r="Y124" s="6">
        <f t="shared" si="52"/>
        <v>0</v>
      </c>
      <c r="Z124" s="6">
        <f t="shared" si="53"/>
        <v>0</v>
      </c>
      <c r="AA124" s="6">
        <v>1000</v>
      </c>
      <c r="AB124" s="6">
        <v>1000</v>
      </c>
      <c r="AC124" s="6">
        <v>895.54499999999996</v>
      </c>
      <c r="AD124" s="12">
        <f t="shared" si="54"/>
        <v>4.446035879270499E-2</v>
      </c>
      <c r="AE124" s="12">
        <f t="shared" si="55"/>
        <v>4.4659572027706991E-2</v>
      </c>
      <c r="AF124" s="12">
        <f t="shared" si="56"/>
        <v>1.9921323500200067E-4</v>
      </c>
      <c r="AG124" s="12">
        <f t="shared" si="57"/>
        <v>0</v>
      </c>
      <c r="AH124" s="12">
        <f t="shared" si="58"/>
        <v>0</v>
      </c>
      <c r="AI124" s="12">
        <f t="shared" si="59"/>
        <v>0</v>
      </c>
      <c r="AJ124" s="1" t="s">
        <v>5</v>
      </c>
      <c r="AK124" s="1" t="s">
        <v>487</v>
      </c>
      <c r="AL124" s="1" t="s">
        <v>429</v>
      </c>
      <c r="AM124" s="1" t="s">
        <v>429</v>
      </c>
      <c r="AN124" s="1" t="s">
        <v>444</v>
      </c>
      <c r="AO124" s="1" t="s">
        <v>458</v>
      </c>
      <c r="AP124" s="1" t="s">
        <v>21</v>
      </c>
      <c r="AQ124" s="1" t="s">
        <v>513</v>
      </c>
      <c r="AR124" s="1" t="s">
        <v>517</v>
      </c>
      <c r="AS124" s="1" t="s">
        <v>518</v>
      </c>
      <c r="AT124" s="1" t="s">
        <v>14</v>
      </c>
      <c r="AU124" s="3">
        <v>4</v>
      </c>
      <c r="AV124" s="3">
        <f t="shared" si="60"/>
        <v>1.7784143517081995E-3</v>
      </c>
      <c r="AW124" s="3">
        <f t="shared" si="61"/>
        <v>1.7863828811082796E-3</v>
      </c>
      <c r="AX124" s="3">
        <f t="shared" si="62"/>
        <v>7.9685294000801047E-6</v>
      </c>
      <c r="AY124" s="3">
        <f t="shared" si="63"/>
        <v>0</v>
      </c>
      <c r="AZ124" s="3">
        <f t="shared" si="64"/>
        <v>0</v>
      </c>
      <c r="BA124" s="3">
        <f t="shared" si="65"/>
        <v>0</v>
      </c>
      <c r="BB124" s="3">
        <v>3.9870000000000001</v>
      </c>
      <c r="BC124" s="3">
        <f t="shared" si="66"/>
        <v>1.7726345050651478E-3</v>
      </c>
      <c r="BD124" s="3">
        <f t="shared" si="67"/>
        <v>1.7805771367446778E-3</v>
      </c>
      <c r="BE124" s="3">
        <f t="shared" si="68"/>
        <v>7.9426316795300125E-6</v>
      </c>
      <c r="BF124" s="3">
        <f t="shared" si="69"/>
        <v>0</v>
      </c>
      <c r="BG124" s="3">
        <f t="shared" si="70"/>
        <v>0</v>
      </c>
      <c r="BH124" s="3">
        <f t="shared" si="71"/>
        <v>0</v>
      </c>
      <c r="BI124" s="9">
        <v>948</v>
      </c>
      <c r="BJ124" s="3">
        <f t="shared" si="72"/>
        <v>0.42148420135484327</v>
      </c>
      <c r="BK124" s="3">
        <f t="shared" si="73"/>
        <v>0.4233727428226623</v>
      </c>
      <c r="BL124" s="3">
        <f t="shared" si="74"/>
        <v>1.8885414678190271E-3</v>
      </c>
      <c r="BM124" s="3">
        <f t="shared" si="75"/>
        <v>0</v>
      </c>
      <c r="BN124" s="3">
        <f t="shared" si="76"/>
        <v>0</v>
      </c>
      <c r="BO124" s="3">
        <f t="shared" si="77"/>
        <v>0</v>
      </c>
      <c r="BP124" s="9">
        <v>3779.6759999999999</v>
      </c>
      <c r="BQ124" s="3">
        <f t="shared" si="78"/>
        <v>1.6804575108017601</v>
      </c>
      <c r="BR124" s="3">
        <f t="shared" si="79"/>
        <v>1.6879871256339545</v>
      </c>
      <c r="BS124" s="3">
        <f t="shared" si="80"/>
        <v>7.5296148321943868E-3</v>
      </c>
      <c r="BT124" s="3">
        <f t="shared" si="81"/>
        <v>0</v>
      </c>
      <c r="BU124" s="3">
        <f t="shared" si="82"/>
        <v>0</v>
      </c>
      <c r="BV124" s="3">
        <f t="shared" si="83"/>
        <v>0</v>
      </c>
      <c r="BW124" s="3">
        <v>12.42</v>
      </c>
      <c r="BX124" s="3">
        <f t="shared" si="84"/>
        <v>5.5219765620539594E-3</v>
      </c>
      <c r="BY124" s="3">
        <f t="shared" si="85"/>
        <v>5.5467188458412087E-3</v>
      </c>
      <c r="BZ124" s="3">
        <f t="shared" si="86"/>
        <v>2.4742283787249249E-5</v>
      </c>
      <c r="CA124" s="3">
        <f t="shared" si="87"/>
        <v>0</v>
      </c>
      <c r="CB124" s="3">
        <f t="shared" si="88"/>
        <v>0</v>
      </c>
      <c r="CC124" s="3">
        <f t="shared" si="89"/>
        <v>0</v>
      </c>
      <c r="CD124" s="3">
        <v>0.21</v>
      </c>
      <c r="CE124" s="3">
        <f t="shared" si="90"/>
        <v>9.3366753464680472E-5</v>
      </c>
      <c r="CF124" s="3">
        <f t="shared" si="91"/>
        <v>9.3785101258184682E-5</v>
      </c>
      <c r="CG124" s="3">
        <f t="shared" si="92"/>
        <v>4.1834779350420983E-7</v>
      </c>
      <c r="CH124" s="3">
        <f t="shared" si="93"/>
        <v>0</v>
      </c>
      <c r="CI124" s="3">
        <f t="shared" si="94"/>
        <v>0</v>
      </c>
      <c r="CJ124" s="3">
        <f t="shared" si="95"/>
        <v>0</v>
      </c>
      <c r="CK124" s="3">
        <v>88.71</v>
      </c>
      <c r="CL124" s="3">
        <f t="shared" si="96"/>
        <v>3.9440784285008593E-2</v>
      </c>
      <c r="CM124" s="3">
        <f t="shared" si="97"/>
        <v>3.9617506345778868E-2</v>
      </c>
      <c r="CN124" s="3">
        <f t="shared" si="98"/>
        <v>1.7672206077027491E-4</v>
      </c>
      <c r="CO124" s="3">
        <f t="shared" si="99"/>
        <v>0</v>
      </c>
      <c r="CP124" s="3">
        <f t="shared" si="100"/>
        <v>0</v>
      </c>
      <c r="CQ124" s="3">
        <f t="shared" si="101"/>
        <v>0</v>
      </c>
    </row>
    <row r="125" spans="1:95" x14ac:dyDescent="0.25">
      <c r="A125" s="1" t="s">
        <v>423</v>
      </c>
      <c r="B125" s="1" t="s">
        <v>476</v>
      </c>
      <c r="C125" s="2">
        <v>43403</v>
      </c>
      <c r="D125" s="2">
        <v>43405</v>
      </c>
      <c r="E125" s="2" t="s">
        <v>476</v>
      </c>
      <c r="F125" s="1" t="s">
        <v>503</v>
      </c>
      <c r="G125" s="1" t="s">
        <v>498</v>
      </c>
      <c r="H125" s="1" t="s">
        <v>440</v>
      </c>
      <c r="I125" s="1" t="s">
        <v>429</v>
      </c>
      <c r="J125" s="1">
        <v>1</v>
      </c>
      <c r="K125" s="6">
        <v>0</v>
      </c>
      <c r="L125" s="1" t="s">
        <v>241</v>
      </c>
      <c r="M125" s="1" t="s">
        <v>238</v>
      </c>
      <c r="N125" s="1" t="str">
        <f t="shared" si="51"/>
        <v>EVERRE 6.25 of '21</v>
      </c>
      <c r="O125" s="3">
        <v>6.25</v>
      </c>
      <c r="P125" s="2">
        <v>44375</v>
      </c>
      <c r="Q125" s="8">
        <v>2.6630136986301371</v>
      </c>
      <c r="R125" s="3">
        <v>1.337</v>
      </c>
      <c r="S125" s="9">
        <v>0</v>
      </c>
      <c r="T125" s="9">
        <v>1</v>
      </c>
      <c r="U125" s="6">
        <v>2014255</v>
      </c>
      <c r="V125" s="6">
        <v>1225369</v>
      </c>
      <c r="W125" s="6">
        <v>2005270</v>
      </c>
      <c r="X125" s="6">
        <v>1218899</v>
      </c>
      <c r="Y125" s="6">
        <f t="shared" si="52"/>
        <v>0</v>
      </c>
      <c r="Z125" s="6">
        <f t="shared" si="53"/>
        <v>0</v>
      </c>
      <c r="AA125" s="6">
        <v>598</v>
      </c>
      <c r="AB125" s="6">
        <v>598</v>
      </c>
      <c r="AC125" s="6">
        <v>570.62900000000002</v>
      </c>
      <c r="AD125" s="12">
        <f t="shared" si="54"/>
        <v>2.8329531265902284E-2</v>
      </c>
      <c r="AE125" s="12">
        <f t="shared" si="55"/>
        <v>2.8456467208904539E-2</v>
      </c>
      <c r="AF125" s="12">
        <f t="shared" si="56"/>
        <v>1.269359430022543E-4</v>
      </c>
      <c r="AG125" s="12">
        <f t="shared" si="57"/>
        <v>0</v>
      </c>
      <c r="AH125" s="12">
        <f t="shared" si="58"/>
        <v>0</v>
      </c>
      <c r="AI125" s="12">
        <f t="shared" si="59"/>
        <v>0</v>
      </c>
      <c r="AJ125" s="1" t="s">
        <v>5</v>
      </c>
      <c r="AK125" s="1" t="s">
        <v>487</v>
      </c>
      <c r="AL125" s="1" t="s">
        <v>429</v>
      </c>
      <c r="AM125" s="1" t="s">
        <v>429</v>
      </c>
      <c r="AN125" s="1" t="s">
        <v>444</v>
      </c>
      <c r="AO125" s="1" t="s">
        <v>458</v>
      </c>
      <c r="AP125" s="1" t="s">
        <v>21</v>
      </c>
      <c r="AQ125" s="1" t="s">
        <v>513</v>
      </c>
      <c r="AR125" s="1" t="s">
        <v>517</v>
      </c>
      <c r="AS125" s="1" t="s">
        <v>518</v>
      </c>
      <c r="AT125" s="1" t="s">
        <v>10</v>
      </c>
      <c r="AU125" s="3">
        <v>2.3199999999999998</v>
      </c>
      <c r="AV125" s="3">
        <f t="shared" si="60"/>
        <v>6.5724512536893289E-4</v>
      </c>
      <c r="AW125" s="3">
        <f t="shared" si="61"/>
        <v>6.6019003924658532E-4</v>
      </c>
      <c r="AX125" s="3">
        <f t="shared" si="62"/>
        <v>2.9449138776524312E-6</v>
      </c>
      <c r="AY125" s="3">
        <f t="shared" si="63"/>
        <v>0</v>
      </c>
      <c r="AZ125" s="3">
        <f t="shared" si="64"/>
        <v>0</v>
      </c>
      <c r="BA125" s="3">
        <f t="shared" si="65"/>
        <v>0</v>
      </c>
      <c r="BB125" s="3">
        <v>2.3210000000000002</v>
      </c>
      <c r="BC125" s="3">
        <f t="shared" si="66"/>
        <v>6.575284206815921E-4</v>
      </c>
      <c r="BD125" s="3">
        <f t="shared" si="67"/>
        <v>6.6047460391867438E-4</v>
      </c>
      <c r="BE125" s="3">
        <f t="shared" si="68"/>
        <v>2.9461832370822815E-6</v>
      </c>
      <c r="BF125" s="3">
        <f t="shared" si="69"/>
        <v>0</v>
      </c>
      <c r="BG125" s="3">
        <f t="shared" si="70"/>
        <v>0</v>
      </c>
      <c r="BH125" s="3">
        <f t="shared" si="71"/>
        <v>0</v>
      </c>
      <c r="BI125" s="9">
        <v>633</v>
      </c>
      <c r="BJ125" s="3">
        <f t="shared" si="72"/>
        <v>0.17932593291316146</v>
      </c>
      <c r="BK125" s="3">
        <f t="shared" si="73"/>
        <v>0.18012943743236573</v>
      </c>
      <c r="BL125" s="3">
        <f t="shared" si="74"/>
        <v>8.0350451920427335E-4</v>
      </c>
      <c r="BM125" s="3">
        <f t="shared" si="75"/>
        <v>0</v>
      </c>
      <c r="BN125" s="3">
        <f t="shared" si="76"/>
        <v>0</v>
      </c>
      <c r="BO125" s="3">
        <f t="shared" si="77"/>
        <v>0</v>
      </c>
      <c r="BP125" s="9">
        <v>1469.1930000000002</v>
      </c>
      <c r="BQ125" s="3">
        <f t="shared" si="78"/>
        <v>0.41621549029144778</v>
      </c>
      <c r="BR125" s="3">
        <f t="shared" si="79"/>
        <v>0.41808042428052095</v>
      </c>
      <c r="BS125" s="3">
        <f t="shared" si="80"/>
        <v>1.8649339890731698E-3</v>
      </c>
      <c r="BT125" s="3">
        <f t="shared" si="81"/>
        <v>0</v>
      </c>
      <c r="BU125" s="3">
        <f t="shared" si="82"/>
        <v>0</v>
      </c>
      <c r="BV125" s="3">
        <f t="shared" si="83"/>
        <v>0</v>
      </c>
      <c r="BW125" s="3">
        <v>9.16</v>
      </c>
      <c r="BX125" s="3">
        <f t="shared" si="84"/>
        <v>2.5949850639566492E-3</v>
      </c>
      <c r="BY125" s="3">
        <f t="shared" si="85"/>
        <v>2.606612396335656E-3</v>
      </c>
      <c r="BZ125" s="3">
        <f t="shared" si="86"/>
        <v>1.1627332379006861E-5</v>
      </c>
      <c r="CA125" s="3">
        <f t="shared" si="87"/>
        <v>0</v>
      </c>
      <c r="CB125" s="3">
        <f t="shared" si="88"/>
        <v>0</v>
      </c>
      <c r="CC125" s="3">
        <f t="shared" si="89"/>
        <v>0</v>
      </c>
      <c r="CD125" s="3">
        <v>7.0000000000000007E-2</v>
      </c>
      <c r="CE125" s="3">
        <f t="shared" si="90"/>
        <v>1.9830671886131599E-5</v>
      </c>
      <c r="CF125" s="3">
        <f t="shared" si="91"/>
        <v>1.9919527046233181E-5</v>
      </c>
      <c r="CG125" s="3">
        <f t="shared" si="92"/>
        <v>8.8855160101582208E-8</v>
      </c>
      <c r="CH125" s="3">
        <f t="shared" si="93"/>
        <v>0</v>
      </c>
      <c r="CI125" s="3">
        <f t="shared" si="94"/>
        <v>0</v>
      </c>
      <c r="CJ125" s="3">
        <f t="shared" si="95"/>
        <v>0</v>
      </c>
      <c r="CK125" s="3">
        <v>93.26</v>
      </c>
      <c r="CL125" s="3">
        <f t="shared" si="96"/>
        <v>2.6420120858580472E-2</v>
      </c>
      <c r="CM125" s="3">
        <f t="shared" si="97"/>
        <v>2.6538501319024375E-2</v>
      </c>
      <c r="CN125" s="3">
        <f t="shared" si="98"/>
        <v>1.1838046044390302E-4</v>
      </c>
      <c r="CO125" s="3">
        <f t="shared" si="99"/>
        <v>0</v>
      </c>
      <c r="CP125" s="3">
        <f t="shared" si="100"/>
        <v>0</v>
      </c>
      <c r="CQ125" s="3">
        <f t="shared" si="101"/>
        <v>0</v>
      </c>
    </row>
    <row r="126" spans="1:95" x14ac:dyDescent="0.25">
      <c r="A126" s="1" t="s">
        <v>423</v>
      </c>
      <c r="B126" s="1" t="s">
        <v>476</v>
      </c>
      <c r="C126" s="2">
        <v>43403</v>
      </c>
      <c r="D126" s="2">
        <v>43405</v>
      </c>
      <c r="E126" s="2" t="s">
        <v>476</v>
      </c>
      <c r="F126" s="1" t="s">
        <v>503</v>
      </c>
      <c r="G126" s="1" t="s">
        <v>498</v>
      </c>
      <c r="H126" s="1" t="s">
        <v>440</v>
      </c>
      <c r="I126" s="1" t="s">
        <v>429</v>
      </c>
      <c r="J126" s="1">
        <v>1</v>
      </c>
      <c r="K126" s="6">
        <v>0</v>
      </c>
      <c r="L126" s="1" t="s">
        <v>242</v>
      </c>
      <c r="M126" s="1" t="s">
        <v>238</v>
      </c>
      <c r="N126" s="1" t="str">
        <f t="shared" si="51"/>
        <v>EVERRE 7.50 of '23</v>
      </c>
      <c r="O126" s="3">
        <v>7.5</v>
      </c>
      <c r="P126" s="2">
        <v>45105</v>
      </c>
      <c r="Q126" s="8">
        <v>4.6630136986301371</v>
      </c>
      <c r="R126" s="3">
        <v>1.337</v>
      </c>
      <c r="S126" s="9">
        <v>0</v>
      </c>
      <c r="T126" s="9">
        <v>1</v>
      </c>
      <c r="U126" s="6">
        <v>2014255</v>
      </c>
      <c r="V126" s="6">
        <v>1225369</v>
      </c>
      <c r="W126" s="6">
        <v>2005270</v>
      </c>
      <c r="X126" s="6">
        <v>1218899</v>
      </c>
      <c r="Y126" s="6">
        <f t="shared" si="52"/>
        <v>0</v>
      </c>
      <c r="Z126" s="6">
        <f t="shared" si="53"/>
        <v>0</v>
      </c>
      <c r="AA126" s="6">
        <v>1345</v>
      </c>
      <c r="AB126" s="6">
        <v>1345</v>
      </c>
      <c r="AC126" s="6">
        <v>1204.7</v>
      </c>
      <c r="AD126" s="12">
        <f t="shared" si="54"/>
        <v>5.9808713395275173E-2</v>
      </c>
      <c r="AE126" s="12">
        <f t="shared" si="55"/>
        <v>6.007669790103079E-2</v>
      </c>
      <c r="AF126" s="12">
        <f t="shared" si="56"/>
        <v>2.6798450575561683E-4</v>
      </c>
      <c r="AG126" s="12">
        <f t="shared" si="57"/>
        <v>0</v>
      </c>
      <c r="AH126" s="12">
        <f t="shared" si="58"/>
        <v>0</v>
      </c>
      <c r="AI126" s="12">
        <f t="shared" si="59"/>
        <v>0</v>
      </c>
      <c r="AJ126" s="1" t="s">
        <v>5</v>
      </c>
      <c r="AK126" s="1" t="s">
        <v>487</v>
      </c>
      <c r="AL126" s="1" t="s">
        <v>429</v>
      </c>
      <c r="AM126" s="1" t="s">
        <v>429</v>
      </c>
      <c r="AN126" s="1" t="s">
        <v>444</v>
      </c>
      <c r="AO126" s="1" t="s">
        <v>458</v>
      </c>
      <c r="AP126" s="1" t="s">
        <v>21</v>
      </c>
      <c r="AQ126" s="1" t="s">
        <v>513</v>
      </c>
      <c r="AR126" s="1" t="s">
        <v>517</v>
      </c>
      <c r="AS126" s="1" t="s">
        <v>518</v>
      </c>
      <c r="AT126" s="1" t="s">
        <v>10</v>
      </c>
      <c r="AU126" s="3">
        <v>3.65</v>
      </c>
      <c r="AV126" s="3">
        <f t="shared" si="60"/>
        <v>2.183018038927544E-3</v>
      </c>
      <c r="AW126" s="3">
        <f t="shared" si="61"/>
        <v>2.1927994733876239E-3</v>
      </c>
      <c r="AX126" s="3">
        <f t="shared" si="62"/>
        <v>9.7814344600798304E-6</v>
      </c>
      <c r="AY126" s="3">
        <f t="shared" si="63"/>
        <v>0</v>
      </c>
      <c r="AZ126" s="3">
        <f t="shared" si="64"/>
        <v>0</v>
      </c>
      <c r="BA126" s="3">
        <f t="shared" si="65"/>
        <v>0</v>
      </c>
      <c r="BB126" s="3">
        <v>3.6440000000000001</v>
      </c>
      <c r="BC126" s="3">
        <f t="shared" si="66"/>
        <v>2.1794295161238274E-3</v>
      </c>
      <c r="BD126" s="3">
        <f t="shared" si="67"/>
        <v>2.189194871513562E-3</v>
      </c>
      <c r="BE126" s="3">
        <f t="shared" si="68"/>
        <v>9.7653553897346888E-6</v>
      </c>
      <c r="BF126" s="3">
        <f t="shared" si="69"/>
        <v>0</v>
      </c>
      <c r="BG126" s="3">
        <f t="shared" si="70"/>
        <v>0</v>
      </c>
      <c r="BH126" s="3">
        <f t="shared" si="71"/>
        <v>0</v>
      </c>
      <c r="BI126" s="9">
        <v>822</v>
      </c>
      <c r="BJ126" s="3">
        <f t="shared" si="72"/>
        <v>0.49162762410916194</v>
      </c>
      <c r="BK126" s="3">
        <f t="shared" si="73"/>
        <v>0.49383045674647308</v>
      </c>
      <c r="BL126" s="3">
        <f t="shared" si="74"/>
        <v>2.2028326373111362E-3</v>
      </c>
      <c r="BM126" s="3">
        <f t="shared" si="75"/>
        <v>0</v>
      </c>
      <c r="BN126" s="3">
        <f t="shared" si="76"/>
        <v>0</v>
      </c>
      <c r="BO126" s="3">
        <f t="shared" si="77"/>
        <v>0</v>
      </c>
      <c r="BP126" s="9">
        <v>2995.3679999999999</v>
      </c>
      <c r="BQ126" s="3">
        <f t="shared" si="78"/>
        <v>1.7914910622537861</v>
      </c>
      <c r="BR126" s="3">
        <f t="shared" si="79"/>
        <v>1.7995181843841479</v>
      </c>
      <c r="BS126" s="3">
        <f t="shared" si="80"/>
        <v>8.0271221303618301E-3</v>
      </c>
      <c r="BT126" s="3">
        <f t="shared" si="81"/>
        <v>0</v>
      </c>
      <c r="BU126" s="3">
        <f t="shared" si="82"/>
        <v>0</v>
      </c>
      <c r="BV126" s="3">
        <f t="shared" si="83"/>
        <v>0</v>
      </c>
      <c r="BW126" s="3">
        <v>11.14</v>
      </c>
      <c r="BX126" s="3">
        <f t="shared" si="84"/>
        <v>6.6626906722336548E-3</v>
      </c>
      <c r="BY126" s="3">
        <f t="shared" si="85"/>
        <v>6.6925441461748308E-3</v>
      </c>
      <c r="BZ126" s="3">
        <f t="shared" si="86"/>
        <v>2.9853473941176059E-5</v>
      </c>
      <c r="CA126" s="3">
        <f t="shared" si="87"/>
        <v>0</v>
      </c>
      <c r="CB126" s="3">
        <f t="shared" si="88"/>
        <v>0</v>
      </c>
      <c r="CC126" s="3">
        <f t="shared" si="89"/>
        <v>0</v>
      </c>
      <c r="CD126" s="3">
        <v>0.17</v>
      </c>
      <c r="CE126" s="3">
        <f t="shared" si="90"/>
        <v>1.016748127719678E-4</v>
      </c>
      <c r="CF126" s="3">
        <f t="shared" si="91"/>
        <v>1.0213038643175235E-4</v>
      </c>
      <c r="CG126" s="3">
        <f t="shared" si="92"/>
        <v>4.5557365978454625E-7</v>
      </c>
      <c r="CH126" s="3">
        <f t="shared" si="93"/>
        <v>0</v>
      </c>
      <c r="CI126" s="3">
        <f t="shared" si="94"/>
        <v>0</v>
      </c>
      <c r="CJ126" s="3">
        <f t="shared" si="95"/>
        <v>0</v>
      </c>
      <c r="CK126" s="3">
        <v>87.01</v>
      </c>
      <c r="CL126" s="3">
        <f t="shared" si="96"/>
        <v>5.2039561525228935E-2</v>
      </c>
      <c r="CM126" s="3">
        <f t="shared" si="97"/>
        <v>5.2272734843686892E-2</v>
      </c>
      <c r="CN126" s="3">
        <f t="shared" si="98"/>
        <v>2.3317331845795763E-4</v>
      </c>
      <c r="CO126" s="3">
        <f t="shared" si="99"/>
        <v>0</v>
      </c>
      <c r="CP126" s="3">
        <f t="shared" si="100"/>
        <v>0</v>
      </c>
      <c r="CQ126" s="3">
        <f t="shared" si="101"/>
        <v>0</v>
      </c>
    </row>
    <row r="127" spans="1:95" x14ac:dyDescent="0.25">
      <c r="A127" s="1" t="s">
        <v>423</v>
      </c>
      <c r="B127" s="1" t="s">
        <v>476</v>
      </c>
      <c r="C127" s="2">
        <v>43403</v>
      </c>
      <c r="D127" s="2">
        <v>43405</v>
      </c>
      <c r="E127" s="2" t="s">
        <v>476</v>
      </c>
      <c r="F127" s="1" t="s">
        <v>503</v>
      </c>
      <c r="G127" s="1" t="s">
        <v>498</v>
      </c>
      <c r="H127" s="1" t="s">
        <v>440</v>
      </c>
      <c r="I127" s="1" t="s">
        <v>429</v>
      </c>
      <c r="J127" s="1">
        <v>1</v>
      </c>
      <c r="K127" s="6">
        <v>0</v>
      </c>
      <c r="L127" s="1" t="s">
        <v>243</v>
      </c>
      <c r="M127" s="1" t="s">
        <v>238</v>
      </c>
      <c r="N127" s="1" t="str">
        <f t="shared" si="51"/>
        <v>EVERRE 8.75 of '25</v>
      </c>
      <c r="O127" s="3">
        <v>8.75</v>
      </c>
      <c r="P127" s="2">
        <v>45836</v>
      </c>
      <c r="Q127" s="8">
        <v>6.6657534246575345</v>
      </c>
      <c r="R127" s="3">
        <v>1.337</v>
      </c>
      <c r="S127" s="9">
        <v>0</v>
      </c>
      <c r="T127" s="9">
        <v>1</v>
      </c>
      <c r="U127" s="6">
        <v>2014255</v>
      </c>
      <c r="V127" s="6">
        <v>1225369</v>
      </c>
      <c r="W127" s="6">
        <v>2005270</v>
      </c>
      <c r="X127" s="6">
        <v>1218899</v>
      </c>
      <c r="Y127" s="6">
        <f t="shared" si="52"/>
        <v>0</v>
      </c>
      <c r="Z127" s="6">
        <f t="shared" si="53"/>
        <v>0</v>
      </c>
      <c r="AA127" s="6">
        <v>4680</v>
      </c>
      <c r="AB127" s="6">
        <v>4680</v>
      </c>
      <c r="AC127" s="6">
        <v>4040.8829999999998</v>
      </c>
      <c r="AD127" s="12">
        <f t="shared" si="54"/>
        <v>0.200614271777903</v>
      </c>
      <c r="AE127" s="12">
        <f t="shared" si="55"/>
        <v>0.20151316281597989</v>
      </c>
      <c r="AF127" s="12">
        <f t="shared" si="56"/>
        <v>8.9889103807688775E-4</v>
      </c>
      <c r="AG127" s="12">
        <f t="shared" si="57"/>
        <v>0</v>
      </c>
      <c r="AH127" s="12">
        <f t="shared" si="58"/>
        <v>0</v>
      </c>
      <c r="AI127" s="12">
        <f t="shared" si="59"/>
        <v>0</v>
      </c>
      <c r="AJ127" s="1" t="s">
        <v>5</v>
      </c>
      <c r="AK127" s="1" t="s">
        <v>487</v>
      </c>
      <c r="AL127" s="1" t="s">
        <v>429</v>
      </c>
      <c r="AM127" s="1" t="s">
        <v>429</v>
      </c>
      <c r="AN127" s="1" t="s">
        <v>444</v>
      </c>
      <c r="AO127" s="1" t="s">
        <v>458</v>
      </c>
      <c r="AP127" s="1" t="s">
        <v>21</v>
      </c>
      <c r="AQ127" s="1" t="s">
        <v>513</v>
      </c>
      <c r="AR127" s="1" t="s">
        <v>517</v>
      </c>
      <c r="AS127" s="1" t="s">
        <v>518</v>
      </c>
      <c r="AT127" s="1" t="s">
        <v>10</v>
      </c>
      <c r="AU127" s="3">
        <v>4.58</v>
      </c>
      <c r="AV127" s="3">
        <f t="shared" si="60"/>
        <v>9.1881336474279578E-3</v>
      </c>
      <c r="AW127" s="3">
        <f t="shared" si="61"/>
        <v>9.2293028569718789E-3</v>
      </c>
      <c r="AX127" s="3">
        <f t="shared" si="62"/>
        <v>4.1169209543921031E-5</v>
      </c>
      <c r="AY127" s="3">
        <f t="shared" si="63"/>
        <v>0</v>
      </c>
      <c r="AZ127" s="3">
        <f t="shared" si="64"/>
        <v>0</v>
      </c>
      <c r="BA127" s="3">
        <f t="shared" si="65"/>
        <v>0</v>
      </c>
      <c r="BB127" s="3">
        <v>4.5609999999999999</v>
      </c>
      <c r="BC127" s="3">
        <f t="shared" si="66"/>
        <v>9.1500169357901558E-3</v>
      </c>
      <c r="BD127" s="3">
        <f t="shared" si="67"/>
        <v>9.1910153560368427E-3</v>
      </c>
      <c r="BE127" s="3">
        <f t="shared" si="68"/>
        <v>4.0998420246686831E-5</v>
      </c>
      <c r="BF127" s="3">
        <f t="shared" si="69"/>
        <v>0</v>
      </c>
      <c r="BG127" s="3">
        <f t="shared" si="70"/>
        <v>0</v>
      </c>
      <c r="BH127" s="3">
        <f t="shared" si="71"/>
        <v>0</v>
      </c>
      <c r="BI127" s="9">
        <v>953</v>
      </c>
      <c r="BJ127" s="3">
        <f t="shared" si="72"/>
        <v>1.9118540100434156</v>
      </c>
      <c r="BK127" s="3">
        <f t="shared" si="73"/>
        <v>1.9204204416362882</v>
      </c>
      <c r="BL127" s="3">
        <f t="shared" si="74"/>
        <v>8.5664315928726253E-3</v>
      </c>
      <c r="BM127" s="3">
        <f t="shared" si="75"/>
        <v>0</v>
      </c>
      <c r="BN127" s="3">
        <f t="shared" si="76"/>
        <v>0</v>
      </c>
      <c r="BO127" s="3">
        <f t="shared" si="77"/>
        <v>0</v>
      </c>
      <c r="BP127" s="9">
        <v>4346.6329999999998</v>
      </c>
      <c r="BQ127" s="3">
        <f t="shared" si="78"/>
        <v>8.7199661398080188</v>
      </c>
      <c r="BR127" s="3">
        <f t="shared" si="79"/>
        <v>8.7590376343031107</v>
      </c>
      <c r="BS127" s="3">
        <f t="shared" si="80"/>
        <v>3.9071494495091841E-2</v>
      </c>
      <c r="BT127" s="3">
        <f t="shared" si="81"/>
        <v>0</v>
      </c>
      <c r="BU127" s="3">
        <f t="shared" si="82"/>
        <v>0</v>
      </c>
      <c r="BV127" s="3">
        <f t="shared" si="83"/>
        <v>0</v>
      </c>
      <c r="BW127" s="3">
        <v>12.5</v>
      </c>
      <c r="BX127" s="3">
        <f t="shared" si="84"/>
        <v>2.5076783972237875E-2</v>
      </c>
      <c r="BY127" s="3">
        <f t="shared" si="85"/>
        <v>2.5189145351997486E-2</v>
      </c>
      <c r="BZ127" s="3">
        <f t="shared" si="86"/>
        <v>1.1236137975961097E-4</v>
      </c>
      <c r="CA127" s="3">
        <f t="shared" si="87"/>
        <v>0</v>
      </c>
      <c r="CB127" s="3">
        <f t="shared" si="88"/>
        <v>0</v>
      </c>
      <c r="CC127" s="3">
        <f t="shared" si="89"/>
        <v>0</v>
      </c>
      <c r="CD127" s="3">
        <v>0.28000000000000003</v>
      </c>
      <c r="CE127" s="3">
        <f t="shared" si="90"/>
        <v>5.6171996097812847E-4</v>
      </c>
      <c r="CF127" s="3">
        <f t="shared" si="91"/>
        <v>5.6423685588474369E-4</v>
      </c>
      <c r="CG127" s="3">
        <f t="shared" si="92"/>
        <v>2.5168949066152165E-6</v>
      </c>
      <c r="CH127" s="3">
        <f t="shared" si="93"/>
        <v>0</v>
      </c>
      <c r="CI127" s="3">
        <f t="shared" si="94"/>
        <v>0</v>
      </c>
      <c r="CJ127" s="3">
        <f t="shared" si="95"/>
        <v>0</v>
      </c>
      <c r="CK127" s="3">
        <v>83.35</v>
      </c>
      <c r="CL127" s="3">
        <f t="shared" si="96"/>
        <v>0.16721199552688215</v>
      </c>
      <c r="CM127" s="3">
        <f t="shared" si="97"/>
        <v>0.1679612212071192</v>
      </c>
      <c r="CN127" s="3">
        <f t="shared" si="98"/>
        <v>7.4922568023705338E-4</v>
      </c>
      <c r="CO127" s="3">
        <f t="shared" si="99"/>
        <v>0</v>
      </c>
      <c r="CP127" s="3">
        <f t="shared" si="100"/>
        <v>0</v>
      </c>
      <c r="CQ127" s="3">
        <f t="shared" si="101"/>
        <v>0</v>
      </c>
    </row>
    <row r="128" spans="1:95" x14ac:dyDescent="0.25">
      <c r="A128" s="1" t="s">
        <v>423</v>
      </c>
      <c r="B128" s="1" t="s">
        <v>589</v>
      </c>
      <c r="C128" s="2">
        <v>43403</v>
      </c>
      <c r="D128" s="2">
        <v>43405</v>
      </c>
      <c r="E128" s="2" t="s">
        <v>476</v>
      </c>
      <c r="F128" s="1" t="s">
        <v>503</v>
      </c>
      <c r="G128" s="1" t="s">
        <v>508</v>
      </c>
      <c r="H128" s="1">
        <v>850</v>
      </c>
      <c r="I128" s="1">
        <v>550</v>
      </c>
      <c r="J128" s="1">
        <v>0</v>
      </c>
      <c r="K128" s="6">
        <v>-300</v>
      </c>
      <c r="L128" s="1" t="s">
        <v>244</v>
      </c>
      <c r="M128" s="1" t="s">
        <v>245</v>
      </c>
      <c r="N128" s="1" t="str">
        <f t="shared" si="51"/>
        <v>EVHC 6.25 of '24</v>
      </c>
      <c r="O128" s="3">
        <v>6.25</v>
      </c>
      <c r="P128" s="2">
        <v>45627</v>
      </c>
      <c r="Q128" s="8">
        <v>6.0931506849315067</v>
      </c>
      <c r="R128" s="3">
        <v>1.9110198494182067</v>
      </c>
      <c r="S128" s="9">
        <v>0</v>
      </c>
      <c r="T128" s="9">
        <v>1</v>
      </c>
      <c r="U128" s="6">
        <v>2014255</v>
      </c>
      <c r="V128" s="6">
        <v>1225369</v>
      </c>
      <c r="W128" s="6">
        <v>2005270</v>
      </c>
      <c r="X128" s="6">
        <v>1218899</v>
      </c>
      <c r="Y128" s="6">
        <f t="shared" si="52"/>
        <v>0</v>
      </c>
      <c r="Z128" s="6">
        <f t="shared" si="53"/>
        <v>0</v>
      </c>
      <c r="AA128" s="6">
        <v>550</v>
      </c>
      <c r="AB128" s="6">
        <v>550</v>
      </c>
      <c r="AC128" s="6">
        <v>593.17499999999995</v>
      </c>
      <c r="AD128" s="12">
        <f t="shared" si="54"/>
        <v>2.9448853298117663E-2</v>
      </c>
      <c r="AE128" s="12">
        <f t="shared" si="55"/>
        <v>2.9580804579931876E-2</v>
      </c>
      <c r="AF128" s="12">
        <f t="shared" si="56"/>
        <v>1.3195128181421253E-4</v>
      </c>
      <c r="AG128" s="12">
        <f t="shared" si="57"/>
        <v>4.8407867344448893E-2</v>
      </c>
      <c r="AH128" s="12">
        <f t="shared" si="58"/>
        <v>4.8664819644613701E-2</v>
      </c>
      <c r="AI128" s="12">
        <f t="shared" si="59"/>
        <v>2.5695230016480747E-4</v>
      </c>
      <c r="AJ128" s="1" t="s">
        <v>5</v>
      </c>
      <c r="AK128" s="1" t="s">
        <v>460</v>
      </c>
      <c r="AL128" s="1" t="s">
        <v>429</v>
      </c>
      <c r="AM128" s="1" t="s">
        <v>440</v>
      </c>
      <c r="AN128" s="1" t="s">
        <v>453</v>
      </c>
      <c r="AO128" s="1" t="s">
        <v>482</v>
      </c>
      <c r="AP128" s="1" t="s">
        <v>24</v>
      </c>
      <c r="AQ128" s="1" t="s">
        <v>513</v>
      </c>
      <c r="AR128" s="1" t="s">
        <v>545</v>
      </c>
      <c r="AS128" s="1" t="s">
        <v>566</v>
      </c>
      <c r="AT128" s="1" t="s">
        <v>14</v>
      </c>
      <c r="AU128" s="3">
        <v>3.0000000000000001E-3</v>
      </c>
      <c r="AV128" s="3">
        <f t="shared" si="60"/>
        <v>8.8346559894352993E-7</v>
      </c>
      <c r="AW128" s="3">
        <f t="shared" si="61"/>
        <v>8.8742413739795626E-7</v>
      </c>
      <c r="AX128" s="3">
        <f t="shared" si="62"/>
        <v>3.958538454426328E-9</v>
      </c>
      <c r="AY128" s="3">
        <f t="shared" si="63"/>
        <v>1.452236020333467E-6</v>
      </c>
      <c r="AZ128" s="3">
        <f t="shared" si="64"/>
        <v>1.4599445893384111E-6</v>
      </c>
      <c r="BA128" s="3">
        <f t="shared" si="65"/>
        <v>7.7085690049441359E-9</v>
      </c>
      <c r="BB128" s="3">
        <v>1E-3</v>
      </c>
      <c r="BC128" s="3">
        <f t="shared" si="66"/>
        <v>2.9448853298117666E-7</v>
      </c>
      <c r="BD128" s="3">
        <f t="shared" si="67"/>
        <v>2.9580804579931879E-7</v>
      </c>
      <c r="BE128" s="3">
        <f t="shared" si="68"/>
        <v>1.319512818142127E-9</v>
      </c>
      <c r="BF128" s="3">
        <f t="shared" si="69"/>
        <v>4.8407867344448899E-7</v>
      </c>
      <c r="BG128" s="3">
        <f t="shared" si="70"/>
        <v>4.8664819644613707E-7</v>
      </c>
      <c r="BH128" s="3">
        <f t="shared" si="71"/>
        <v>2.5695230016480806E-9</v>
      </c>
      <c r="BI128" s="9">
        <v>0</v>
      </c>
      <c r="BJ128" s="3">
        <f t="shared" si="72"/>
        <v>0</v>
      </c>
      <c r="BK128" s="3">
        <f t="shared" si="73"/>
        <v>0</v>
      </c>
      <c r="BL128" s="3">
        <f t="shared" si="74"/>
        <v>0</v>
      </c>
      <c r="BM128" s="3">
        <f t="shared" si="75"/>
        <v>0</v>
      </c>
      <c r="BN128" s="3">
        <f t="shared" si="76"/>
        <v>0</v>
      </c>
      <c r="BO128" s="3">
        <f t="shared" si="77"/>
        <v>0</v>
      </c>
      <c r="BP128" s="9">
        <v>0</v>
      </c>
      <c r="BQ128" s="3">
        <f t="shared" si="78"/>
        <v>0</v>
      </c>
      <c r="BR128" s="3">
        <f t="shared" si="79"/>
        <v>0</v>
      </c>
      <c r="BS128" s="3">
        <f t="shared" si="80"/>
        <v>0</v>
      </c>
      <c r="BT128" s="3">
        <f t="shared" si="81"/>
        <v>0</v>
      </c>
      <c r="BU128" s="3">
        <f t="shared" si="82"/>
        <v>0</v>
      </c>
      <c r="BV128" s="3">
        <f t="shared" si="83"/>
        <v>0</v>
      </c>
      <c r="BW128" s="3">
        <v>1E-3</v>
      </c>
      <c r="BX128" s="3">
        <f t="shared" si="84"/>
        <v>2.9448853298117666E-7</v>
      </c>
      <c r="BY128" s="3">
        <f t="shared" si="85"/>
        <v>2.9580804579931879E-7</v>
      </c>
      <c r="BZ128" s="3">
        <f t="shared" si="86"/>
        <v>1.319512818142127E-9</v>
      </c>
      <c r="CA128" s="3">
        <f t="shared" si="87"/>
        <v>4.8407867344448899E-7</v>
      </c>
      <c r="CB128" s="3">
        <f t="shared" si="88"/>
        <v>4.8664819644613707E-7</v>
      </c>
      <c r="CC128" s="3">
        <f t="shared" si="89"/>
        <v>2.5695230016480806E-9</v>
      </c>
      <c r="CD128" s="3">
        <v>0</v>
      </c>
      <c r="CE128" s="3">
        <f t="shared" si="90"/>
        <v>0</v>
      </c>
      <c r="CF128" s="3">
        <f t="shared" si="91"/>
        <v>0</v>
      </c>
      <c r="CG128" s="3">
        <f t="shared" si="92"/>
        <v>0</v>
      </c>
      <c r="CH128" s="3">
        <f t="shared" si="93"/>
        <v>0</v>
      </c>
      <c r="CI128" s="3">
        <f t="shared" si="94"/>
        <v>0</v>
      </c>
      <c r="CJ128" s="3">
        <f t="shared" si="95"/>
        <v>0</v>
      </c>
      <c r="CK128" s="3">
        <v>107.85</v>
      </c>
      <c r="CL128" s="3">
        <f t="shared" si="96"/>
        <v>3.17605882820199E-2</v>
      </c>
      <c r="CM128" s="3">
        <f t="shared" si="97"/>
        <v>3.190289773945653E-2</v>
      </c>
      <c r="CN128" s="3">
        <f t="shared" si="98"/>
        <v>1.4230945743663043E-4</v>
      </c>
      <c r="CO128" s="3">
        <f t="shared" si="99"/>
        <v>5.220788493098813E-2</v>
      </c>
      <c r="CP128" s="3">
        <f t="shared" si="100"/>
        <v>5.2485007986715876E-2</v>
      </c>
      <c r="CQ128" s="3">
        <f t="shared" si="101"/>
        <v>2.7712305572774598E-4</v>
      </c>
    </row>
    <row r="129" spans="1:95" x14ac:dyDescent="0.25">
      <c r="A129" s="1" t="s">
        <v>423</v>
      </c>
      <c r="B129" s="1" t="s">
        <v>589</v>
      </c>
      <c r="C129" s="2">
        <v>43403</v>
      </c>
      <c r="D129" s="2">
        <v>43405</v>
      </c>
      <c r="E129" s="2" t="s">
        <v>476</v>
      </c>
      <c r="F129" s="1" t="s">
        <v>503</v>
      </c>
      <c r="G129" s="1" t="s">
        <v>508</v>
      </c>
      <c r="H129" s="1">
        <v>500</v>
      </c>
      <c r="I129" s="1">
        <v>500</v>
      </c>
      <c r="J129" s="1">
        <v>0</v>
      </c>
      <c r="K129" s="6">
        <v>0</v>
      </c>
      <c r="L129" s="1" t="s">
        <v>246</v>
      </c>
      <c r="M129" s="1" t="s">
        <v>247</v>
      </c>
      <c r="N129" s="1" t="str">
        <f t="shared" si="51"/>
        <v>FANG 4.75 of '24</v>
      </c>
      <c r="O129" s="3">
        <v>4.75</v>
      </c>
      <c r="P129" s="2">
        <v>45597</v>
      </c>
      <c r="Q129" s="8">
        <v>6.0109589041095894</v>
      </c>
      <c r="R129" s="3">
        <v>1.2658</v>
      </c>
      <c r="S129" s="9">
        <v>0</v>
      </c>
      <c r="T129" s="9">
        <v>1</v>
      </c>
      <c r="U129" s="6">
        <v>2014255</v>
      </c>
      <c r="V129" s="6">
        <v>1225369</v>
      </c>
      <c r="W129" s="6">
        <v>2005270</v>
      </c>
      <c r="X129" s="6">
        <v>1218899</v>
      </c>
      <c r="Y129" s="6">
        <f t="shared" si="52"/>
        <v>0</v>
      </c>
      <c r="Z129" s="6">
        <f t="shared" si="53"/>
        <v>0</v>
      </c>
      <c r="AA129" s="6">
        <v>500</v>
      </c>
      <c r="AB129" s="6">
        <v>500</v>
      </c>
      <c r="AC129" s="6">
        <v>486.25</v>
      </c>
      <c r="AD129" s="12">
        <f t="shared" si="54"/>
        <v>2.4140439020878687E-2</v>
      </c>
      <c r="AE129" s="12">
        <f t="shared" si="55"/>
        <v>2.4248604926019938E-2</v>
      </c>
      <c r="AF129" s="12">
        <f t="shared" si="56"/>
        <v>1.0816590514125049E-4</v>
      </c>
      <c r="AG129" s="12">
        <f t="shared" si="57"/>
        <v>3.9681924383593838E-2</v>
      </c>
      <c r="AH129" s="12">
        <f t="shared" si="58"/>
        <v>3.9892558776403957E-2</v>
      </c>
      <c r="AI129" s="12">
        <f t="shared" si="59"/>
        <v>2.1063439281011898E-4</v>
      </c>
      <c r="AJ129" s="1" t="s">
        <v>5</v>
      </c>
      <c r="AK129" s="1" t="s">
        <v>460</v>
      </c>
      <c r="AL129" s="1" t="s">
        <v>430</v>
      </c>
      <c r="AM129" s="1" t="s">
        <v>439</v>
      </c>
      <c r="AN129" s="1" t="s">
        <v>453</v>
      </c>
      <c r="AO129" s="1" t="s">
        <v>482</v>
      </c>
      <c r="AP129" s="1" t="s">
        <v>24</v>
      </c>
      <c r="AQ129" s="1" t="s">
        <v>513</v>
      </c>
      <c r="AR129" s="1" t="s">
        <v>519</v>
      </c>
      <c r="AS129" s="1" t="s">
        <v>533</v>
      </c>
      <c r="AT129" s="1" t="s">
        <v>14</v>
      </c>
      <c r="AU129" s="3">
        <v>4.7300000000000004</v>
      </c>
      <c r="AV129" s="3">
        <f t="shared" si="60"/>
        <v>1.1418427656875621E-3</v>
      </c>
      <c r="AW129" s="3">
        <f t="shared" si="61"/>
        <v>1.1469590130007432E-3</v>
      </c>
      <c r="AX129" s="3">
        <f t="shared" si="62"/>
        <v>5.1162473131811069E-6</v>
      </c>
      <c r="AY129" s="3">
        <f t="shared" si="63"/>
        <v>1.8769550233439887E-3</v>
      </c>
      <c r="AZ129" s="3">
        <f t="shared" si="64"/>
        <v>1.8869180301239073E-3</v>
      </c>
      <c r="BA129" s="3">
        <f t="shared" si="65"/>
        <v>9.9630067799186262E-6</v>
      </c>
      <c r="BB129" s="3">
        <v>4.3689999999999998</v>
      </c>
      <c r="BC129" s="3">
        <f t="shared" si="66"/>
        <v>1.0546957808221899E-3</v>
      </c>
      <c r="BD129" s="3">
        <f t="shared" si="67"/>
        <v>1.059421549217811E-3</v>
      </c>
      <c r="BE129" s="3">
        <f t="shared" si="68"/>
        <v>4.7257683956211313E-6</v>
      </c>
      <c r="BF129" s="3">
        <f t="shared" si="69"/>
        <v>1.7337032763192148E-3</v>
      </c>
      <c r="BG129" s="3">
        <f t="shared" si="70"/>
        <v>1.7429058929410886E-3</v>
      </c>
      <c r="BH129" s="3">
        <f t="shared" si="71"/>
        <v>9.2026166218738253E-6</v>
      </c>
      <c r="BI129" s="9">
        <v>219</v>
      </c>
      <c r="BJ129" s="3">
        <f t="shared" si="72"/>
        <v>5.2867561455724327E-2</v>
      </c>
      <c r="BK129" s="3">
        <f t="shared" si="73"/>
        <v>5.3104444787983665E-2</v>
      </c>
      <c r="BL129" s="3">
        <f t="shared" si="74"/>
        <v>2.3688333225933833E-4</v>
      </c>
      <c r="BM129" s="3">
        <f t="shared" si="75"/>
        <v>8.6903414400070503E-2</v>
      </c>
      <c r="BN129" s="3">
        <f t="shared" si="76"/>
        <v>8.7364703720324663E-2</v>
      </c>
      <c r="BO129" s="3">
        <f t="shared" si="77"/>
        <v>4.6128932025416014E-4</v>
      </c>
      <c r="BP129" s="9">
        <v>956.81099999999992</v>
      </c>
      <c r="BQ129" s="3">
        <f t="shared" si="78"/>
        <v>0.23097837600005958</v>
      </c>
      <c r="BR129" s="3">
        <f t="shared" si="79"/>
        <v>0.23201331927870061</v>
      </c>
      <c r="BS129" s="3">
        <f t="shared" si="80"/>
        <v>1.0349432786410373E-3</v>
      </c>
      <c r="BT129" s="3">
        <f t="shared" si="81"/>
        <v>0.37968101751390804</v>
      </c>
      <c r="BU129" s="3">
        <f t="shared" si="82"/>
        <v>0.38169639055409843</v>
      </c>
      <c r="BV129" s="3">
        <f t="shared" si="83"/>
        <v>2.0153730401903935E-3</v>
      </c>
      <c r="BW129" s="3">
        <v>5.29</v>
      </c>
      <c r="BX129" s="3">
        <f t="shared" si="84"/>
        <v>1.2770292242044825E-3</v>
      </c>
      <c r="BY129" s="3">
        <f t="shared" si="85"/>
        <v>1.2827512005864547E-3</v>
      </c>
      <c r="BZ129" s="3">
        <f t="shared" si="86"/>
        <v>5.7219763819722162E-6</v>
      </c>
      <c r="CA129" s="3">
        <f t="shared" si="87"/>
        <v>2.0991737998921141E-3</v>
      </c>
      <c r="CB129" s="3">
        <f t="shared" si="88"/>
        <v>2.1103163592717691E-3</v>
      </c>
      <c r="CC129" s="3">
        <f t="shared" si="89"/>
        <v>1.1142559379655019E-5</v>
      </c>
      <c r="CD129" s="3">
        <v>-0.06</v>
      </c>
      <c r="CE129" s="3">
        <f t="shared" si="90"/>
        <v>-1.4484263412527212E-5</v>
      </c>
      <c r="CF129" s="3">
        <f t="shared" si="91"/>
        <v>-1.4549162955611963E-5</v>
      </c>
      <c r="CG129" s="3">
        <f t="shared" si="92"/>
        <v>-6.48995430847513E-8</v>
      </c>
      <c r="CH129" s="3">
        <f t="shared" si="93"/>
        <v>-2.3809154630156304E-5</v>
      </c>
      <c r="CI129" s="3">
        <f t="shared" si="94"/>
        <v>-2.3935535265842372E-5</v>
      </c>
      <c r="CJ129" s="3">
        <f t="shared" si="95"/>
        <v>-1.2638063568606823E-7</v>
      </c>
      <c r="CK129" s="3">
        <v>97.25</v>
      </c>
      <c r="CL129" s="3">
        <f t="shared" si="96"/>
        <v>2.3476576947804525E-2</v>
      </c>
      <c r="CM129" s="3">
        <f t="shared" si="97"/>
        <v>2.3581768290554389E-2</v>
      </c>
      <c r="CN129" s="3">
        <f t="shared" si="98"/>
        <v>1.0519134274986422E-4</v>
      </c>
      <c r="CO129" s="3">
        <f t="shared" si="99"/>
        <v>3.8590671463045005E-2</v>
      </c>
      <c r="CP129" s="3">
        <f t="shared" si="100"/>
        <v>3.8795513410052843E-2</v>
      </c>
      <c r="CQ129" s="3">
        <f t="shared" si="101"/>
        <v>2.0484194700783748E-4</v>
      </c>
    </row>
    <row r="130" spans="1:95" x14ac:dyDescent="0.25">
      <c r="A130" s="1" t="s">
        <v>423</v>
      </c>
      <c r="B130" s="1" t="s">
        <v>476</v>
      </c>
      <c r="C130" s="2">
        <v>43403</v>
      </c>
      <c r="D130" s="2">
        <v>43405</v>
      </c>
      <c r="E130" s="2" t="s">
        <v>476</v>
      </c>
      <c r="F130" s="1" t="s">
        <v>503</v>
      </c>
      <c r="G130" s="1" t="s">
        <v>498</v>
      </c>
      <c r="H130" s="1" t="s">
        <v>435</v>
      </c>
      <c r="I130" s="1" t="s">
        <v>440</v>
      </c>
      <c r="J130" s="1">
        <v>-2</v>
      </c>
      <c r="K130" s="6">
        <v>0</v>
      </c>
      <c r="L130" s="1" t="s">
        <v>248</v>
      </c>
      <c r="M130" s="1" t="s">
        <v>249</v>
      </c>
      <c r="N130" s="1" t="str">
        <f t="shared" si="51"/>
        <v>FCFIN 9.25 of '22</v>
      </c>
      <c r="O130" s="3">
        <v>9.25</v>
      </c>
      <c r="P130" s="2">
        <v>44644</v>
      </c>
      <c r="Q130" s="8">
        <v>3.4</v>
      </c>
      <c r="R130" s="3">
        <v>2.6</v>
      </c>
      <c r="S130" s="9">
        <v>0</v>
      </c>
      <c r="T130" s="9">
        <v>1</v>
      </c>
      <c r="U130" s="6">
        <v>2014255</v>
      </c>
      <c r="V130" s="6">
        <v>1225369</v>
      </c>
      <c r="W130" s="6">
        <v>2005270</v>
      </c>
      <c r="X130" s="6">
        <v>1218899</v>
      </c>
      <c r="Y130" s="6">
        <f t="shared" si="52"/>
        <v>0</v>
      </c>
      <c r="Z130" s="6">
        <f t="shared" si="53"/>
        <v>0</v>
      </c>
      <c r="AA130" s="6">
        <v>300</v>
      </c>
      <c r="AB130" s="6">
        <v>300</v>
      </c>
      <c r="AC130" s="6">
        <v>204.602</v>
      </c>
      <c r="AD130" s="12">
        <f t="shared" si="54"/>
        <v>1.0157700986220713E-2</v>
      </c>
      <c r="AE130" s="12">
        <f t="shared" si="55"/>
        <v>1.0203214529714203E-2</v>
      </c>
      <c r="AF130" s="12">
        <f t="shared" si="56"/>
        <v>4.5513543493490294E-5</v>
      </c>
      <c r="AG130" s="12">
        <f t="shared" si="57"/>
        <v>0</v>
      </c>
      <c r="AH130" s="12">
        <f t="shared" si="58"/>
        <v>0</v>
      </c>
      <c r="AI130" s="12">
        <f t="shared" si="59"/>
        <v>0</v>
      </c>
      <c r="AJ130" s="1" t="s">
        <v>5</v>
      </c>
      <c r="AK130" s="1" t="s">
        <v>487</v>
      </c>
      <c r="AL130" s="1" t="s">
        <v>429</v>
      </c>
      <c r="AM130" s="1" t="s">
        <v>440</v>
      </c>
      <c r="AN130" s="1" t="s">
        <v>441</v>
      </c>
      <c r="AO130" s="1" t="s">
        <v>481</v>
      </c>
      <c r="AP130" s="1" t="s">
        <v>250</v>
      </c>
      <c r="AQ130" s="1" t="s">
        <v>511</v>
      </c>
      <c r="AR130" s="1" t="s">
        <v>512</v>
      </c>
      <c r="AS130" s="1" t="s">
        <v>512</v>
      </c>
      <c r="AT130" s="1" t="s">
        <v>63</v>
      </c>
      <c r="AU130" s="3">
        <v>2.2000000000000002</v>
      </c>
      <c r="AV130" s="3">
        <f t="shared" si="60"/>
        <v>2.234694216968557E-4</v>
      </c>
      <c r="AW130" s="3">
        <f t="shared" si="61"/>
        <v>2.2447071965371249E-4</v>
      </c>
      <c r="AX130" s="3">
        <f t="shared" si="62"/>
        <v>1.0012979568567915E-6</v>
      </c>
      <c r="AY130" s="3">
        <f t="shared" si="63"/>
        <v>0</v>
      </c>
      <c r="AZ130" s="3">
        <f t="shared" si="64"/>
        <v>0</v>
      </c>
      <c r="BA130" s="3">
        <f t="shared" si="65"/>
        <v>0</v>
      </c>
      <c r="BB130" s="3">
        <v>4.8609999999999998</v>
      </c>
      <c r="BC130" s="3">
        <f t="shared" si="66"/>
        <v>4.9376584494018885E-4</v>
      </c>
      <c r="BD130" s="3">
        <f t="shared" si="67"/>
        <v>4.9597825828940744E-4</v>
      </c>
      <c r="BE130" s="3">
        <f t="shared" si="68"/>
        <v>2.212413349218594E-6</v>
      </c>
      <c r="BF130" s="3">
        <f t="shared" si="69"/>
        <v>0</v>
      </c>
      <c r="BG130" s="3">
        <f t="shared" si="70"/>
        <v>0</v>
      </c>
      <c r="BH130" s="3">
        <f t="shared" si="71"/>
        <v>0</v>
      </c>
      <c r="BI130" s="9">
        <v>1464</v>
      </c>
      <c r="BJ130" s="3">
        <f t="shared" si="72"/>
        <v>0.14870874243827123</v>
      </c>
      <c r="BK130" s="3">
        <f t="shared" si="73"/>
        <v>0.14937506071501594</v>
      </c>
      <c r="BL130" s="3">
        <f t="shared" si="74"/>
        <v>6.6631827674470956E-4</v>
      </c>
      <c r="BM130" s="3">
        <f t="shared" si="75"/>
        <v>0</v>
      </c>
      <c r="BN130" s="3">
        <f t="shared" si="76"/>
        <v>0</v>
      </c>
      <c r="BO130" s="3">
        <f t="shared" si="77"/>
        <v>0</v>
      </c>
      <c r="BP130" s="9">
        <v>7116.5039999999999</v>
      </c>
      <c r="BQ130" s="3">
        <f t="shared" si="78"/>
        <v>0.72287319699243646</v>
      </c>
      <c r="BR130" s="3">
        <f t="shared" si="79"/>
        <v>0.72611217013569251</v>
      </c>
      <c r="BS130" s="3">
        <f t="shared" si="80"/>
        <v>3.238973143256052E-3</v>
      </c>
      <c r="BT130" s="3">
        <f t="shared" si="81"/>
        <v>0</v>
      </c>
      <c r="BU130" s="3">
        <f t="shared" si="82"/>
        <v>0</v>
      </c>
      <c r="BV130" s="3">
        <f t="shared" si="83"/>
        <v>0</v>
      </c>
      <c r="BW130" s="3">
        <v>17.54</v>
      </c>
      <c r="BX130" s="3">
        <f t="shared" si="84"/>
        <v>1.7816607529831129E-3</v>
      </c>
      <c r="BY130" s="3">
        <f t="shared" si="85"/>
        <v>1.7896438285118711E-3</v>
      </c>
      <c r="BZ130" s="3">
        <f t="shared" si="86"/>
        <v>7.9830755287581961E-6</v>
      </c>
      <c r="CA130" s="3">
        <f t="shared" si="87"/>
        <v>0</v>
      </c>
      <c r="CB130" s="3">
        <f t="shared" si="88"/>
        <v>0</v>
      </c>
      <c r="CC130" s="3">
        <f t="shared" si="89"/>
        <v>0</v>
      </c>
      <c r="CD130" s="3">
        <v>0.05</v>
      </c>
      <c r="CE130" s="3">
        <f t="shared" si="90"/>
        <v>5.078850493110357E-6</v>
      </c>
      <c r="CF130" s="3">
        <f t="shared" si="91"/>
        <v>5.1016072648571021E-6</v>
      </c>
      <c r="CG130" s="3">
        <f t="shared" si="92"/>
        <v>2.2756771746745106E-8</v>
      </c>
      <c r="CH130" s="3">
        <f t="shared" si="93"/>
        <v>0</v>
      </c>
      <c r="CI130" s="3">
        <f t="shared" si="94"/>
        <v>0</v>
      </c>
      <c r="CJ130" s="3">
        <f t="shared" si="95"/>
        <v>0</v>
      </c>
      <c r="CK130" s="3">
        <v>67.25</v>
      </c>
      <c r="CL130" s="3">
        <f t="shared" si="96"/>
        <v>6.8310539132334291E-3</v>
      </c>
      <c r="CM130" s="3">
        <f t="shared" si="97"/>
        <v>6.8616617712328022E-3</v>
      </c>
      <c r="CN130" s="3">
        <f t="shared" si="98"/>
        <v>3.0607857999373142E-5</v>
      </c>
      <c r="CO130" s="3">
        <f t="shared" si="99"/>
        <v>0</v>
      </c>
      <c r="CP130" s="3">
        <f t="shared" si="100"/>
        <v>0</v>
      </c>
      <c r="CQ130" s="3">
        <f t="shared" si="101"/>
        <v>0</v>
      </c>
    </row>
    <row r="131" spans="1:95" x14ac:dyDescent="0.25">
      <c r="A131" s="1" t="s">
        <v>423</v>
      </c>
      <c r="B131" s="1" t="s">
        <v>476</v>
      </c>
      <c r="C131" s="2">
        <v>43403</v>
      </c>
      <c r="D131" s="2">
        <v>43405</v>
      </c>
      <c r="E131" s="2" t="s">
        <v>476</v>
      </c>
      <c r="F131" s="1" t="s">
        <v>503</v>
      </c>
      <c r="G131" s="1" t="s">
        <v>498</v>
      </c>
      <c r="H131" s="1" t="s">
        <v>439</v>
      </c>
      <c r="I131" s="1" t="s">
        <v>435</v>
      </c>
      <c r="J131" s="1">
        <v>-1</v>
      </c>
      <c r="K131" s="6">
        <v>0</v>
      </c>
      <c r="L131" s="1" t="s">
        <v>251</v>
      </c>
      <c r="M131" s="1" t="s">
        <v>249</v>
      </c>
      <c r="N131" s="1" t="str">
        <f t="shared" ref="N131:N194" si="102">M131&amp;" "&amp;TEXT(O131,"0.00")&amp;" of '"&amp;RIGHT(TEXT(P131,"MM/DD/YYYY"),2)</f>
        <v>FCFIN 6.00 of '23</v>
      </c>
      <c r="O131" s="3">
        <v>6</v>
      </c>
      <c r="P131" s="2">
        <v>44957</v>
      </c>
      <c r="Q131" s="8">
        <v>4.2575342465753421</v>
      </c>
      <c r="R131" s="3">
        <v>0.75890000000000002</v>
      </c>
      <c r="S131" s="9">
        <v>0</v>
      </c>
      <c r="T131" s="9">
        <v>1</v>
      </c>
      <c r="U131" s="6">
        <v>2014255</v>
      </c>
      <c r="V131" s="6">
        <v>1225369</v>
      </c>
      <c r="W131" s="6">
        <v>2005270</v>
      </c>
      <c r="X131" s="6">
        <v>1218899</v>
      </c>
      <c r="Y131" s="6">
        <f t="shared" ref="Y131:Y194" si="103">IF(F131="ADD",AC131,IF(F131="REMOVE",AC131*-1,0))</f>
        <v>0</v>
      </c>
      <c r="Z131" s="6">
        <f t="shared" ref="Z131:Z194" si="104">IF($F131="ADD",AB131,IF($F131="REMOVE",AB131*-1,0))</f>
        <v>0</v>
      </c>
      <c r="AA131" s="6">
        <v>300</v>
      </c>
      <c r="AB131" s="6">
        <v>300</v>
      </c>
      <c r="AC131" s="6">
        <v>233.767</v>
      </c>
      <c r="AD131" s="12">
        <f t="shared" ref="AD131:AD194" si="105">IF($F131="ADD",0,$AC131/$U131*100)</f>
        <v>1.1605630866002567E-2</v>
      </c>
      <c r="AE131" s="12">
        <f t="shared" ref="AE131:AE194" si="106">IF($F131="REMOVE",0,$AC131/$W131*100)</f>
        <v>1.165763213931291E-2</v>
      </c>
      <c r="AF131" s="12">
        <f t="shared" ref="AF131:AF194" si="107">AE131-AD131</f>
        <v>5.2001273310342544E-5</v>
      </c>
      <c r="AG131" s="12">
        <f t="shared" ref="AG131:AG194" si="108">IF(AND($B131="YES",$F131="ADD"),0,IF(AND($B131="YES",$F131&lt;&gt;"ADD"),$AC131/$V131*100,0))</f>
        <v>0</v>
      </c>
      <c r="AH131" s="12">
        <f t="shared" ref="AH131:AH194" si="109">IF(AND($B131="YES",$F131="REMOVE"),0,IF(AND($B131="YES",$F131&lt;&gt;"REMOVE"),$AC131/$X131*100,0))</f>
        <v>0</v>
      </c>
      <c r="AI131" s="12">
        <f t="shared" ref="AI131:AI194" si="110">AH131-AG131</f>
        <v>0</v>
      </c>
      <c r="AJ131" s="1" t="s">
        <v>5</v>
      </c>
      <c r="AK131" s="1" t="s">
        <v>487</v>
      </c>
      <c r="AL131" s="1" t="s">
        <v>429</v>
      </c>
      <c r="AM131" s="1" t="s">
        <v>435</v>
      </c>
      <c r="AN131" s="1" t="s">
        <v>441</v>
      </c>
      <c r="AO131" s="1" t="s">
        <v>481</v>
      </c>
      <c r="AP131" s="1" t="s">
        <v>250</v>
      </c>
      <c r="AQ131" s="1" t="s">
        <v>511</v>
      </c>
      <c r="AR131" s="1" t="s">
        <v>512</v>
      </c>
      <c r="AS131" s="1" t="s">
        <v>512</v>
      </c>
      <c r="AT131" s="1" t="s">
        <v>14</v>
      </c>
      <c r="AU131" s="3">
        <v>3.44</v>
      </c>
      <c r="AV131" s="3">
        <f t="shared" ref="AV131:AV194" si="111">$AD131/100*AU131</f>
        <v>3.9923370179048828E-4</v>
      </c>
      <c r="AW131" s="3">
        <f t="shared" ref="AW131:AW194" si="112">IF($F131="REMOVE",$AD131/100*-1*AU131,$AE131/100*AU131)</f>
        <v>4.010225455923641E-4</v>
      </c>
      <c r="AX131" s="3">
        <f t="shared" ref="AX131:AX194" si="113">AW131-AV131</f>
        <v>1.7888438018758284E-6</v>
      </c>
      <c r="AY131" s="3">
        <f t="shared" ref="AY131:AY194" si="114">$AG131/100*AU131</f>
        <v>0</v>
      </c>
      <c r="AZ131" s="3">
        <f t="shared" ref="AZ131:AZ194" si="115">IF($F131="REMOVE",$AG131/100*-1*AU131,$AH131/100*AU131)</f>
        <v>0</v>
      </c>
      <c r="BA131" s="3">
        <f t="shared" ref="BA131:BA194" si="116">AZ131-AY131</f>
        <v>0</v>
      </c>
      <c r="BB131" s="3">
        <v>3.43</v>
      </c>
      <c r="BC131" s="3">
        <f t="shared" ref="BC131:BC194" si="117">$AD131/100*BB131</f>
        <v>3.9807313870388804E-4</v>
      </c>
      <c r="BD131" s="3">
        <f t="shared" ref="BD131:BD194" si="118">IF($F131="REMOVE",$AD131/100*-1*BB131,$AE131/100*BB131)</f>
        <v>3.9985678237843285E-4</v>
      </c>
      <c r="BE131" s="3">
        <f t="shared" ref="BE131:BE194" si="119">BD131-BC131</f>
        <v>1.7836436745448099E-6</v>
      </c>
      <c r="BF131" s="3">
        <f t="shared" ref="BF131:BF194" si="120">$AG131/100*BB131</f>
        <v>0</v>
      </c>
      <c r="BG131" s="3">
        <f t="shared" ref="BG131:BG194" si="121">IF($F131="REMOVE",$AG131/100*-1*BB131,$AH131/100*BB131)</f>
        <v>0</v>
      </c>
      <c r="BH131" s="3">
        <f t="shared" ref="BH131:BH194" si="122">BG131-BF131</f>
        <v>0</v>
      </c>
      <c r="BI131" s="9">
        <v>1057</v>
      </c>
      <c r="BJ131" s="3">
        <f t="shared" ref="BJ131:BJ194" si="123">$AD131/100*BI131</f>
        <v>0.12267151825364712</v>
      </c>
      <c r="BK131" s="3">
        <f t="shared" ref="BK131:BK194" si="124">IF($F131="REMOVE",$AD131/100*-1*BI131,$AE131/100*BI131)</f>
        <v>0.12322117171253746</v>
      </c>
      <c r="BL131" s="3">
        <f t="shared" ref="BL131:BL194" si="125">BK131-BJ131</f>
        <v>5.4965345889033956E-4</v>
      </c>
      <c r="BM131" s="3">
        <f t="shared" ref="BM131:BM194" si="126">$AG131/100*BI131</f>
        <v>0</v>
      </c>
      <c r="BN131" s="3">
        <f t="shared" ref="BN131:BN194" si="127">IF($F131="REMOVE",$AG131/100*-1*BI131,$AH131/100*BI131)</f>
        <v>0</v>
      </c>
      <c r="BO131" s="3">
        <f t="shared" ref="BO131:BO194" si="128">BN131-BM131</f>
        <v>0</v>
      </c>
      <c r="BP131" s="9">
        <v>3625.51</v>
      </c>
      <c r="BQ131" s="3">
        <f t="shared" ref="BQ131:BQ194" si="129">$AD131/100*BP131</f>
        <v>0.42076330761000968</v>
      </c>
      <c r="BR131" s="3">
        <f t="shared" ref="BR131:BR194" si="130">IF($F131="REMOVE",$AD131/100*-1*BP131,$AE131/100*BP131)</f>
        <v>0.42264861897400352</v>
      </c>
      <c r="BS131" s="3">
        <f t="shared" ref="BS131:BS194" si="131">BR131-BQ131</f>
        <v>1.8853113639938357E-3</v>
      </c>
      <c r="BT131" s="3">
        <f t="shared" ref="BT131:BT194" si="132">$AG131/100*BP131</f>
        <v>0</v>
      </c>
      <c r="BU131" s="3">
        <f t="shared" ref="BU131:BU194" si="133">IF($F131="REMOVE",$AG131/100*-1*BP131,$AH131/100*BP131)</f>
        <v>0</v>
      </c>
      <c r="BV131" s="3">
        <f t="shared" ref="BV131:BV194" si="134">BU131-BT131</f>
        <v>0</v>
      </c>
      <c r="BW131" s="3">
        <v>13.5</v>
      </c>
      <c r="BX131" s="3">
        <f t="shared" ref="BX131:BX194" si="135">$AD131/100*BW131</f>
        <v>1.5667601669103466E-3</v>
      </c>
      <c r="BY131" s="3">
        <f t="shared" ref="BY131:BY194" si="136">IF($F131="REMOVE",$AD131/100*-1*BW131,$AE131/100*BW131)</f>
        <v>1.5737803388072428E-3</v>
      </c>
      <c r="BZ131" s="3">
        <f t="shared" ref="BZ131:BZ194" si="137">BY131-BX131</f>
        <v>7.0201718968961827E-6</v>
      </c>
      <c r="CA131" s="3">
        <f t="shared" ref="CA131:CA194" si="138">$AG131/100*BW131</f>
        <v>0</v>
      </c>
      <c r="CB131" s="3">
        <f t="shared" ref="CB131:CB194" si="139">IF($F131="REMOVE",$AG131/100*-1*BW131,$AH131/100*BW131)</f>
        <v>0</v>
      </c>
      <c r="CC131" s="3">
        <f t="shared" ref="CC131:CC194" si="140">CB131-CA131</f>
        <v>0</v>
      </c>
      <c r="CD131" s="3">
        <v>0.15</v>
      </c>
      <c r="CE131" s="3">
        <f t="shared" ref="CE131:CE194" si="141">$AD131/100*CD131</f>
        <v>1.740844629900385E-5</v>
      </c>
      <c r="CF131" s="3">
        <f t="shared" ref="CF131:CF194" si="142">IF($F131="REMOVE",$AD131/100*-1*CD131,$AE131/100*CD131)</f>
        <v>1.7486448208969364E-5</v>
      </c>
      <c r="CG131" s="3">
        <f t="shared" ref="CG131:CG194" si="143">CF131-CE131</f>
        <v>7.8001909965514195E-8</v>
      </c>
      <c r="CH131" s="3">
        <f t="shared" ref="CH131:CH194" si="144">$AG131/100*CD131</f>
        <v>0</v>
      </c>
      <c r="CI131" s="3">
        <f t="shared" ref="CI131:CI194" si="145">IF($F131="REMOVE",$AG131/100*-1*CD131,$AH131/100*CD131)</f>
        <v>0</v>
      </c>
      <c r="CJ131" s="3">
        <f t="shared" ref="CJ131:CJ194" si="146">CI131-CH131</f>
        <v>0</v>
      </c>
      <c r="CK131" s="3">
        <v>76.319999999999993</v>
      </c>
      <c r="CL131" s="3">
        <f t="shared" ref="CL131:CL194" si="147">$AD131/100*CK131</f>
        <v>8.857417476933159E-3</v>
      </c>
      <c r="CM131" s="3">
        <f t="shared" ref="CM131:CM194" si="148">IF($F131="REMOVE",$AD131/100*-1*CK131,$AE131/100*CK131)</f>
        <v>8.8971048487236117E-3</v>
      </c>
      <c r="CN131" s="3">
        <f t="shared" ref="CN131:CN194" si="149">CM131-CL131</f>
        <v>3.9687371790452647E-5</v>
      </c>
      <c r="CO131" s="3">
        <f t="shared" ref="CO131:CO194" si="150">$AG131/100*CK131</f>
        <v>0</v>
      </c>
      <c r="CP131" s="3">
        <f t="shared" ref="CP131:CP194" si="151">IF($F131="REMOVE",$AG131/100*-1*CK131,$AH131/100*CK131)</f>
        <v>0</v>
      </c>
      <c r="CQ131" s="3">
        <f t="shared" ref="CQ131:CQ194" si="152">CP131-CO131</f>
        <v>0</v>
      </c>
    </row>
    <row r="132" spans="1:95" x14ac:dyDescent="0.25">
      <c r="A132" s="1" t="s">
        <v>423</v>
      </c>
      <c r="B132" s="1" t="s">
        <v>589</v>
      </c>
      <c r="C132" s="2">
        <v>43403</v>
      </c>
      <c r="D132" s="2">
        <v>43405</v>
      </c>
      <c r="E132" s="2" t="s">
        <v>476</v>
      </c>
      <c r="F132" s="1" t="s">
        <v>503</v>
      </c>
      <c r="G132" s="1" t="s">
        <v>498</v>
      </c>
      <c r="H132" s="1" t="s">
        <v>437</v>
      </c>
      <c r="I132" s="1" t="s">
        <v>432</v>
      </c>
      <c r="J132" s="1">
        <v>-1</v>
      </c>
      <c r="K132" s="6">
        <v>0</v>
      </c>
      <c r="L132" s="1" t="s">
        <v>252</v>
      </c>
      <c r="M132" s="1" t="s">
        <v>253</v>
      </c>
      <c r="N132" s="1" t="str">
        <f t="shared" si="102"/>
        <v>GLBMRN 7.00 of '28</v>
      </c>
      <c r="O132" s="3">
        <v>7</v>
      </c>
      <c r="P132" s="2">
        <v>46905</v>
      </c>
      <c r="Q132" s="8">
        <v>9.5945205479452049</v>
      </c>
      <c r="R132" s="3">
        <v>20.427399999999999</v>
      </c>
      <c r="S132" s="9">
        <v>0</v>
      </c>
      <c r="T132" s="9">
        <v>1</v>
      </c>
      <c r="U132" s="6">
        <v>2014255</v>
      </c>
      <c r="V132" s="6">
        <v>1225369</v>
      </c>
      <c r="W132" s="6">
        <v>2005270</v>
      </c>
      <c r="X132" s="6">
        <v>1218899</v>
      </c>
      <c r="Y132" s="6">
        <f t="shared" si="103"/>
        <v>0</v>
      </c>
      <c r="Z132" s="6">
        <f t="shared" si="104"/>
        <v>0</v>
      </c>
      <c r="AA132" s="6">
        <v>300</v>
      </c>
      <c r="AB132" s="6">
        <v>300</v>
      </c>
      <c r="AC132" s="6">
        <v>303.5</v>
      </c>
      <c r="AD132" s="12">
        <f t="shared" si="105"/>
        <v>1.5067605640795232E-2</v>
      </c>
      <c r="AE132" s="12">
        <f t="shared" si="106"/>
        <v>1.5135118961536352E-2</v>
      </c>
      <c r="AF132" s="12">
        <f t="shared" si="107"/>
        <v>6.7513320741119376E-5</v>
      </c>
      <c r="AG132" s="12">
        <f t="shared" si="108"/>
        <v>2.4768049461019501E-2</v>
      </c>
      <c r="AH132" s="12">
        <f t="shared" si="109"/>
        <v>2.489951997663465E-2</v>
      </c>
      <c r="AI132" s="12">
        <f t="shared" si="110"/>
        <v>1.3147051561514939E-4</v>
      </c>
      <c r="AJ132" s="1" t="s">
        <v>5</v>
      </c>
      <c r="AK132" s="1" t="s">
        <v>460</v>
      </c>
      <c r="AL132" s="1" t="s">
        <v>432</v>
      </c>
      <c r="AM132" s="1" t="s">
        <v>432</v>
      </c>
      <c r="AN132" s="1" t="s">
        <v>453</v>
      </c>
      <c r="AO132" s="1" t="s">
        <v>482</v>
      </c>
      <c r="AP132" s="1" t="s">
        <v>24</v>
      </c>
      <c r="AQ132" s="1" t="s">
        <v>513</v>
      </c>
      <c r="AR132" s="1" t="s">
        <v>519</v>
      </c>
      <c r="AS132" s="1" t="s">
        <v>562</v>
      </c>
      <c r="AT132" s="1" t="s">
        <v>14</v>
      </c>
      <c r="AU132" s="3">
        <v>6.69</v>
      </c>
      <c r="AV132" s="3">
        <f t="shared" si="111"/>
        <v>1.0080228173692011E-3</v>
      </c>
      <c r="AW132" s="3">
        <f t="shared" si="112"/>
        <v>1.0125394585267819E-3</v>
      </c>
      <c r="AX132" s="3">
        <f t="shared" si="113"/>
        <v>4.5166411575807853E-6</v>
      </c>
      <c r="AY132" s="3">
        <f t="shared" si="114"/>
        <v>1.6569825089422046E-3</v>
      </c>
      <c r="AZ132" s="3">
        <f t="shared" si="115"/>
        <v>1.6657778864368582E-3</v>
      </c>
      <c r="BA132" s="3">
        <f t="shared" si="116"/>
        <v>8.7953774946536185E-6</v>
      </c>
      <c r="BB132" s="3">
        <v>6.6580000000000004</v>
      </c>
      <c r="BC132" s="3">
        <f t="shared" si="117"/>
        <v>1.0032011835641465E-3</v>
      </c>
      <c r="BD132" s="3">
        <f t="shared" si="118"/>
        <v>1.0076962204590904E-3</v>
      </c>
      <c r="BE132" s="3">
        <f t="shared" si="119"/>
        <v>4.4950368949438907E-6</v>
      </c>
      <c r="BF132" s="3">
        <f t="shared" si="120"/>
        <v>1.6490567331146784E-3</v>
      </c>
      <c r="BG132" s="3">
        <f t="shared" si="121"/>
        <v>1.657810040044335E-3</v>
      </c>
      <c r="BH132" s="3">
        <f t="shared" si="122"/>
        <v>8.7533069296566197E-6</v>
      </c>
      <c r="BI132" s="9">
        <v>421</v>
      </c>
      <c r="BJ132" s="3">
        <f t="shared" si="123"/>
        <v>6.3434619747747931E-2</v>
      </c>
      <c r="BK132" s="3">
        <f t="shared" si="124"/>
        <v>6.3718850828068038E-2</v>
      </c>
      <c r="BL132" s="3">
        <f t="shared" si="125"/>
        <v>2.8423108032010758E-4</v>
      </c>
      <c r="BM132" s="3">
        <f t="shared" si="126"/>
        <v>0.10427348823089209</v>
      </c>
      <c r="BN132" s="3">
        <f t="shared" si="127"/>
        <v>0.10482697910163187</v>
      </c>
      <c r="BO132" s="3">
        <f t="shared" si="128"/>
        <v>5.5349087073977565E-4</v>
      </c>
      <c r="BP132" s="9">
        <v>2803.018</v>
      </c>
      <c r="BQ132" s="3">
        <f t="shared" si="129"/>
        <v>0.42234769828050567</v>
      </c>
      <c r="BR132" s="3">
        <f t="shared" si="130"/>
        <v>0.42424010881327701</v>
      </c>
      <c r="BS132" s="3">
        <f t="shared" si="131"/>
        <v>1.8924105327713381E-3</v>
      </c>
      <c r="BT132" s="3">
        <f t="shared" si="132"/>
        <v>0.69425288464127954</v>
      </c>
      <c r="BU132" s="3">
        <f t="shared" si="133"/>
        <v>0.69793802685866502</v>
      </c>
      <c r="BV132" s="3">
        <f t="shared" si="134"/>
        <v>3.6851422173854731E-3</v>
      </c>
      <c r="BW132" s="3">
        <v>7.26</v>
      </c>
      <c r="BX132" s="3">
        <f t="shared" si="135"/>
        <v>1.0939081695217339E-3</v>
      </c>
      <c r="BY132" s="3">
        <f t="shared" si="136"/>
        <v>1.0988096366075391E-3</v>
      </c>
      <c r="BZ132" s="3">
        <f t="shared" si="137"/>
        <v>4.9014670858052271E-6</v>
      </c>
      <c r="CA132" s="3">
        <f t="shared" si="138"/>
        <v>1.7981603908700156E-3</v>
      </c>
      <c r="CB132" s="3">
        <f t="shared" si="139"/>
        <v>1.8077051503036755E-3</v>
      </c>
      <c r="CC132" s="3">
        <f t="shared" si="140"/>
        <v>9.5447594336598406E-6</v>
      </c>
      <c r="CD132" s="3">
        <v>0.57999999999999996</v>
      </c>
      <c r="CE132" s="3">
        <f t="shared" si="141"/>
        <v>8.7392112716612336E-5</v>
      </c>
      <c r="CF132" s="3">
        <f t="shared" si="142"/>
        <v>8.7783689976910834E-5</v>
      </c>
      <c r="CG132" s="3">
        <f t="shared" si="143"/>
        <v>3.9157726029849852E-7</v>
      </c>
      <c r="CH132" s="3">
        <f t="shared" si="144"/>
        <v>1.4365468687391308E-4</v>
      </c>
      <c r="CI132" s="3">
        <f t="shared" si="145"/>
        <v>1.4441721586448095E-4</v>
      </c>
      <c r="CJ132" s="3">
        <f t="shared" si="146"/>
        <v>7.6252899056786553E-7</v>
      </c>
      <c r="CK132" s="3">
        <v>98.25</v>
      </c>
      <c r="CL132" s="3">
        <f t="shared" si="147"/>
        <v>1.4803922542081314E-2</v>
      </c>
      <c r="CM132" s="3">
        <f t="shared" si="148"/>
        <v>1.4870254379709465E-2</v>
      </c>
      <c r="CN132" s="3">
        <f t="shared" si="149"/>
        <v>6.6331837628150203E-5</v>
      </c>
      <c r="CO132" s="3">
        <f t="shared" si="150"/>
        <v>2.4334608595451657E-2</v>
      </c>
      <c r="CP132" s="3">
        <f t="shared" si="151"/>
        <v>2.4463778377043541E-2</v>
      </c>
      <c r="CQ132" s="3">
        <f t="shared" si="152"/>
        <v>1.2916978159188339E-4</v>
      </c>
    </row>
    <row r="133" spans="1:95" x14ac:dyDescent="0.25">
      <c r="A133" s="1" t="s">
        <v>423</v>
      </c>
      <c r="B133" s="1" t="s">
        <v>476</v>
      </c>
      <c r="C133" s="2">
        <v>43403</v>
      </c>
      <c r="D133" s="2">
        <v>43405</v>
      </c>
      <c r="E133" s="2" t="s">
        <v>476</v>
      </c>
      <c r="F133" s="1" t="s">
        <v>503</v>
      </c>
      <c r="G133" s="1" t="s">
        <v>498</v>
      </c>
      <c r="H133" s="1" t="s">
        <v>439</v>
      </c>
      <c r="I133" s="1" t="s">
        <v>435</v>
      </c>
      <c r="J133" s="1">
        <v>-1</v>
      </c>
      <c r="K133" s="6">
        <v>0</v>
      </c>
      <c r="L133" s="1" t="s">
        <v>254</v>
      </c>
      <c r="M133" s="1" t="s">
        <v>255</v>
      </c>
      <c r="N133" s="1" t="str">
        <f t="shared" si="102"/>
        <v>GOME 5.00 of '20</v>
      </c>
      <c r="O133" s="3">
        <v>5</v>
      </c>
      <c r="P133" s="2">
        <v>43900</v>
      </c>
      <c r="Q133" s="8">
        <v>1.3616438356164384</v>
      </c>
      <c r="R133" s="3">
        <v>1.6384000000000001</v>
      </c>
      <c r="S133" s="9">
        <v>0</v>
      </c>
      <c r="T133" s="9">
        <v>1</v>
      </c>
      <c r="U133" s="6">
        <v>2014255</v>
      </c>
      <c r="V133" s="6">
        <v>1225369</v>
      </c>
      <c r="W133" s="6">
        <v>2005270</v>
      </c>
      <c r="X133" s="6">
        <v>1218899</v>
      </c>
      <c r="Y133" s="6">
        <f t="shared" si="103"/>
        <v>0</v>
      </c>
      <c r="Z133" s="6">
        <f t="shared" si="104"/>
        <v>0</v>
      </c>
      <c r="AA133" s="6">
        <v>500</v>
      </c>
      <c r="AB133" s="6">
        <v>500</v>
      </c>
      <c r="AC133" s="6">
        <v>451.07299999999998</v>
      </c>
      <c r="AD133" s="12">
        <f t="shared" si="105"/>
        <v>2.2394036504811952E-2</v>
      </c>
      <c r="AE133" s="12">
        <f t="shared" si="106"/>
        <v>2.2494377315772938E-2</v>
      </c>
      <c r="AF133" s="12">
        <f t="shared" si="107"/>
        <v>1.0034081096098671E-4</v>
      </c>
      <c r="AG133" s="12">
        <f t="shared" si="108"/>
        <v>0</v>
      </c>
      <c r="AH133" s="12">
        <f t="shared" si="109"/>
        <v>0</v>
      </c>
      <c r="AI133" s="12">
        <f t="shared" si="110"/>
        <v>0</v>
      </c>
      <c r="AJ133" s="1" t="s">
        <v>5</v>
      </c>
      <c r="AK133" s="1" t="s">
        <v>487</v>
      </c>
      <c r="AL133" s="1" t="s">
        <v>429</v>
      </c>
      <c r="AM133" s="1" t="s">
        <v>435</v>
      </c>
      <c r="AN133" s="1" t="s">
        <v>444</v>
      </c>
      <c r="AO133" s="1" t="s">
        <v>458</v>
      </c>
      <c r="AP133" s="1" t="s">
        <v>21</v>
      </c>
      <c r="AQ133" s="1" t="s">
        <v>513</v>
      </c>
      <c r="AR133" s="1" t="s">
        <v>523</v>
      </c>
      <c r="AS133" s="1" t="s">
        <v>524</v>
      </c>
      <c r="AT133" s="1" t="s">
        <v>14</v>
      </c>
      <c r="AU133" s="3">
        <v>1.23</v>
      </c>
      <c r="AV133" s="3">
        <f t="shared" si="111"/>
        <v>2.7544664900918704E-4</v>
      </c>
      <c r="AW133" s="3">
        <f t="shared" si="112"/>
        <v>2.7668084098400711E-4</v>
      </c>
      <c r="AX133" s="3">
        <f t="shared" si="113"/>
        <v>1.2341919748200692E-6</v>
      </c>
      <c r="AY133" s="3">
        <f t="shared" si="114"/>
        <v>0</v>
      </c>
      <c r="AZ133" s="3">
        <f t="shared" si="115"/>
        <v>0</v>
      </c>
      <c r="BA133" s="3">
        <f t="shared" si="116"/>
        <v>0</v>
      </c>
      <c r="BB133" s="3">
        <v>1.232</v>
      </c>
      <c r="BC133" s="3">
        <f t="shared" si="117"/>
        <v>2.7589452973928325E-4</v>
      </c>
      <c r="BD133" s="3">
        <f t="shared" si="118"/>
        <v>2.771307285303226E-4</v>
      </c>
      <c r="BE133" s="3">
        <f t="shared" si="119"/>
        <v>1.2361987910393477E-6</v>
      </c>
      <c r="BF133" s="3">
        <f t="shared" si="120"/>
        <v>0</v>
      </c>
      <c r="BG133" s="3">
        <f t="shared" si="121"/>
        <v>0</v>
      </c>
      <c r="BH133" s="3">
        <f t="shared" si="122"/>
        <v>0</v>
      </c>
      <c r="BI133" s="9">
        <v>1104</v>
      </c>
      <c r="BJ133" s="3">
        <f t="shared" si="123"/>
        <v>0.24723016301312395</v>
      </c>
      <c r="BK133" s="3">
        <f t="shared" si="124"/>
        <v>0.24833792556613324</v>
      </c>
      <c r="BL133" s="3">
        <f t="shared" si="125"/>
        <v>1.1077625530092894E-3</v>
      </c>
      <c r="BM133" s="3">
        <f t="shared" si="126"/>
        <v>0</v>
      </c>
      <c r="BN133" s="3">
        <f t="shared" si="127"/>
        <v>0</v>
      </c>
      <c r="BO133" s="3">
        <f t="shared" si="128"/>
        <v>0</v>
      </c>
      <c r="BP133" s="9">
        <v>1360.1279999999999</v>
      </c>
      <c r="BQ133" s="3">
        <f t="shared" si="129"/>
        <v>0.3045875608321687</v>
      </c>
      <c r="BR133" s="3">
        <f t="shared" si="130"/>
        <v>0.3059523242974761</v>
      </c>
      <c r="BS133" s="3">
        <f t="shared" si="131"/>
        <v>1.3647634653073948E-3</v>
      </c>
      <c r="BT133" s="3">
        <f t="shared" si="132"/>
        <v>0</v>
      </c>
      <c r="BU133" s="3">
        <f t="shared" si="133"/>
        <v>0</v>
      </c>
      <c r="BV133" s="3">
        <f t="shared" si="134"/>
        <v>0</v>
      </c>
      <c r="BW133" s="3">
        <v>13.71</v>
      </c>
      <c r="BX133" s="3">
        <f t="shared" si="135"/>
        <v>3.0702224048097188E-3</v>
      </c>
      <c r="BY133" s="3">
        <f t="shared" si="136"/>
        <v>3.0839791299924701E-3</v>
      </c>
      <c r="BZ133" s="3">
        <f t="shared" si="137"/>
        <v>1.3756725182751273E-5</v>
      </c>
      <c r="CA133" s="3">
        <f t="shared" si="138"/>
        <v>0</v>
      </c>
      <c r="CB133" s="3">
        <f t="shared" si="139"/>
        <v>0</v>
      </c>
      <c r="CC133" s="3">
        <f t="shared" si="140"/>
        <v>0</v>
      </c>
      <c r="CD133" s="3">
        <v>0.02</v>
      </c>
      <c r="CE133" s="3">
        <f t="shared" si="141"/>
        <v>4.4788073009623904E-6</v>
      </c>
      <c r="CF133" s="3">
        <f t="shared" si="142"/>
        <v>4.4988754631545876E-6</v>
      </c>
      <c r="CG133" s="3">
        <f t="shared" si="143"/>
        <v>2.0068162192197225E-8</v>
      </c>
      <c r="CH133" s="3">
        <f t="shared" si="144"/>
        <v>0</v>
      </c>
      <c r="CI133" s="3">
        <f t="shared" si="145"/>
        <v>0</v>
      </c>
      <c r="CJ133" s="3">
        <f t="shared" si="146"/>
        <v>0</v>
      </c>
      <c r="CK133" s="3">
        <v>89.51</v>
      </c>
      <c r="CL133" s="3">
        <f t="shared" si="147"/>
        <v>2.0044902075457179E-2</v>
      </c>
      <c r="CM133" s="3">
        <f t="shared" si="148"/>
        <v>2.0134717135348357E-2</v>
      </c>
      <c r="CN133" s="3">
        <f t="shared" si="149"/>
        <v>8.9815059891178856E-5</v>
      </c>
      <c r="CO133" s="3">
        <f t="shared" si="150"/>
        <v>0</v>
      </c>
      <c r="CP133" s="3">
        <f t="shared" si="151"/>
        <v>0</v>
      </c>
      <c r="CQ133" s="3">
        <f t="shared" si="152"/>
        <v>0</v>
      </c>
    </row>
    <row r="134" spans="1:95" x14ac:dyDescent="0.25">
      <c r="A134" s="1" t="s">
        <v>423</v>
      </c>
      <c r="B134" s="1" t="s">
        <v>589</v>
      </c>
      <c r="C134" s="2">
        <v>43403</v>
      </c>
      <c r="D134" s="2">
        <v>43405</v>
      </c>
      <c r="E134" s="2" t="s">
        <v>476</v>
      </c>
      <c r="F134" s="1" t="s">
        <v>503</v>
      </c>
      <c r="G134" s="1" t="s">
        <v>498</v>
      </c>
      <c r="H134" s="1" t="s">
        <v>440</v>
      </c>
      <c r="I134" s="1" t="s">
        <v>429</v>
      </c>
      <c r="J134" s="1">
        <v>1</v>
      </c>
      <c r="K134" s="6">
        <v>0</v>
      </c>
      <c r="L134" s="1" t="s">
        <v>256</v>
      </c>
      <c r="M134" s="1" t="s">
        <v>257</v>
      </c>
      <c r="N134" s="1" t="str">
        <f t="shared" si="102"/>
        <v>GRTWST 9.00 of '21</v>
      </c>
      <c r="O134" s="3">
        <v>9</v>
      </c>
      <c r="P134" s="2">
        <v>44469</v>
      </c>
      <c r="Q134" s="8">
        <v>2.9205479452054797</v>
      </c>
      <c r="R134" s="3">
        <v>2.1013999999999999</v>
      </c>
      <c r="S134" s="9">
        <v>0</v>
      </c>
      <c r="T134" s="9">
        <v>1</v>
      </c>
      <c r="U134" s="6">
        <v>2014255</v>
      </c>
      <c r="V134" s="6">
        <v>1225369</v>
      </c>
      <c r="W134" s="6">
        <v>2005270</v>
      </c>
      <c r="X134" s="6">
        <v>1218899</v>
      </c>
      <c r="Y134" s="6">
        <f t="shared" si="103"/>
        <v>0</v>
      </c>
      <c r="Z134" s="6">
        <f t="shared" si="104"/>
        <v>0</v>
      </c>
      <c r="AA134" s="6">
        <v>300</v>
      </c>
      <c r="AB134" s="6">
        <v>300</v>
      </c>
      <c r="AC134" s="6">
        <v>287.32499999999999</v>
      </c>
      <c r="AD134" s="12">
        <f t="shared" si="105"/>
        <v>1.4264579211668829E-2</v>
      </c>
      <c r="AE134" s="12">
        <f t="shared" si="106"/>
        <v>1.432849441721065E-2</v>
      </c>
      <c r="AF134" s="12">
        <f t="shared" si="107"/>
        <v>6.3915205541820869E-5</v>
      </c>
      <c r="AG134" s="12">
        <f t="shared" si="108"/>
        <v>2.3448038917256758E-2</v>
      </c>
      <c r="AH134" s="12">
        <f t="shared" si="109"/>
        <v>2.3572502725820597E-2</v>
      </c>
      <c r="AI134" s="12">
        <f t="shared" si="110"/>
        <v>1.2446380856383915E-4</v>
      </c>
      <c r="AJ134" s="1" t="s">
        <v>5</v>
      </c>
      <c r="AK134" s="1" t="s">
        <v>460</v>
      </c>
      <c r="AL134" s="1" t="s">
        <v>429</v>
      </c>
      <c r="AM134" s="1" t="s">
        <v>429</v>
      </c>
      <c r="AN134" s="1" t="s">
        <v>453</v>
      </c>
      <c r="AO134" s="1" t="s">
        <v>482</v>
      </c>
      <c r="AP134" s="1" t="s">
        <v>24</v>
      </c>
      <c r="AQ134" s="1" t="s">
        <v>513</v>
      </c>
      <c r="AR134" s="1" t="s">
        <v>519</v>
      </c>
      <c r="AS134" s="1" t="s">
        <v>533</v>
      </c>
      <c r="AT134" s="1" t="s">
        <v>14</v>
      </c>
      <c r="AU134" s="3">
        <v>2.4700000000000002</v>
      </c>
      <c r="AV134" s="3">
        <f t="shared" si="111"/>
        <v>3.5233510652822012E-4</v>
      </c>
      <c r="AW134" s="3">
        <f t="shared" si="112"/>
        <v>3.5391381210510308E-4</v>
      </c>
      <c r="AX134" s="3">
        <f t="shared" si="113"/>
        <v>1.5787055768829621E-6</v>
      </c>
      <c r="AY134" s="3">
        <f t="shared" si="114"/>
        <v>5.7916656125624189E-4</v>
      </c>
      <c r="AZ134" s="3">
        <f t="shared" si="115"/>
        <v>5.8224081732776876E-4</v>
      </c>
      <c r="BA134" s="3">
        <f t="shared" si="116"/>
        <v>3.0742560715268756E-6</v>
      </c>
      <c r="BB134" s="3">
        <v>2.4620000000000002</v>
      </c>
      <c r="BC134" s="3">
        <f t="shared" si="117"/>
        <v>3.5119394019128661E-4</v>
      </c>
      <c r="BD134" s="3">
        <f t="shared" si="118"/>
        <v>3.5276753255172622E-4</v>
      </c>
      <c r="BE134" s="3">
        <f t="shared" si="119"/>
        <v>1.57359236043961E-6</v>
      </c>
      <c r="BF134" s="3">
        <f t="shared" si="120"/>
        <v>5.7729071814286142E-4</v>
      </c>
      <c r="BG134" s="3">
        <f t="shared" si="121"/>
        <v>5.8035501710970315E-4</v>
      </c>
      <c r="BH134" s="3">
        <f t="shared" si="122"/>
        <v>3.0642989668417308E-6</v>
      </c>
      <c r="BI134" s="9">
        <v>820</v>
      </c>
      <c r="BJ134" s="3">
        <f t="shared" si="123"/>
        <v>0.11696954953568441</v>
      </c>
      <c r="BK134" s="3">
        <f t="shared" si="124"/>
        <v>0.11749365422112733</v>
      </c>
      <c r="BL134" s="3">
        <f t="shared" si="125"/>
        <v>5.241046854429221E-4</v>
      </c>
      <c r="BM134" s="3">
        <f t="shared" si="126"/>
        <v>0.1922739191215054</v>
      </c>
      <c r="BN134" s="3">
        <f t="shared" si="127"/>
        <v>0.19329452235172889</v>
      </c>
      <c r="BO134" s="3">
        <f t="shared" si="128"/>
        <v>1.020603230223488E-3</v>
      </c>
      <c r="BP134" s="9">
        <v>2018.8400000000001</v>
      </c>
      <c r="BQ134" s="3">
        <f t="shared" si="129"/>
        <v>0.28797903095685501</v>
      </c>
      <c r="BR134" s="3">
        <f t="shared" si="130"/>
        <v>0.28926937669241548</v>
      </c>
      <c r="BS134" s="3">
        <f t="shared" si="131"/>
        <v>1.2903457355604719E-3</v>
      </c>
      <c r="BT134" s="3">
        <f t="shared" si="132"/>
        <v>0.47337838887714634</v>
      </c>
      <c r="BU134" s="3">
        <f t="shared" si="133"/>
        <v>0.4758911140299566</v>
      </c>
      <c r="BV134" s="3">
        <f t="shared" si="134"/>
        <v>2.5127251528102579E-3</v>
      </c>
      <c r="BW134" s="3">
        <v>11.05</v>
      </c>
      <c r="BX134" s="3">
        <f t="shared" si="135"/>
        <v>1.5762360028894057E-3</v>
      </c>
      <c r="BY134" s="3">
        <f t="shared" si="136"/>
        <v>1.5832986331017769E-3</v>
      </c>
      <c r="BZ134" s="3">
        <f t="shared" si="137"/>
        <v>7.0626302123711748E-6</v>
      </c>
      <c r="CA134" s="3">
        <f t="shared" si="138"/>
        <v>2.5910083003568719E-3</v>
      </c>
      <c r="CB134" s="3">
        <f t="shared" si="139"/>
        <v>2.6047615512031761E-3</v>
      </c>
      <c r="CC134" s="3">
        <f t="shared" si="140"/>
        <v>1.3753250846304261E-5</v>
      </c>
      <c r="CD134" s="3">
        <v>0.08</v>
      </c>
      <c r="CE134" s="3">
        <f t="shared" si="141"/>
        <v>1.1411663369335064E-5</v>
      </c>
      <c r="CF134" s="3">
        <f t="shared" si="142"/>
        <v>1.1462795533768519E-5</v>
      </c>
      <c r="CG134" s="3">
        <f t="shared" si="143"/>
        <v>5.1132164433455158E-8</v>
      </c>
      <c r="CH134" s="3">
        <f t="shared" si="144"/>
        <v>1.8758431133805406E-5</v>
      </c>
      <c r="CI134" s="3">
        <f t="shared" si="145"/>
        <v>1.8858002180656478E-5</v>
      </c>
      <c r="CJ134" s="3">
        <f t="shared" si="146"/>
        <v>9.9571046851071673E-8</v>
      </c>
      <c r="CK134" s="3">
        <v>95</v>
      </c>
      <c r="CL134" s="3">
        <f t="shared" si="147"/>
        <v>1.3551350251085389E-2</v>
      </c>
      <c r="CM134" s="3">
        <f t="shared" si="148"/>
        <v>1.3612069696350117E-2</v>
      </c>
      <c r="CN134" s="3">
        <f t="shared" si="149"/>
        <v>6.0719445264728611E-5</v>
      </c>
      <c r="CO134" s="3">
        <f t="shared" si="150"/>
        <v>2.2275636971393918E-2</v>
      </c>
      <c r="CP134" s="3">
        <f t="shared" si="151"/>
        <v>2.2393877589529567E-2</v>
      </c>
      <c r="CQ134" s="3">
        <f t="shared" si="152"/>
        <v>1.1824061813564893E-4</v>
      </c>
    </row>
    <row r="135" spans="1:95" x14ac:dyDescent="0.25">
      <c r="A135" s="1" t="s">
        <v>423</v>
      </c>
      <c r="B135" s="1" t="s">
        <v>589</v>
      </c>
      <c r="C135" s="2">
        <v>43403</v>
      </c>
      <c r="D135" s="2">
        <v>43405</v>
      </c>
      <c r="E135" s="2" t="s">
        <v>476</v>
      </c>
      <c r="F135" s="1" t="s">
        <v>503</v>
      </c>
      <c r="G135" s="1" t="s">
        <v>498</v>
      </c>
      <c r="H135" s="1" t="s">
        <v>429</v>
      </c>
      <c r="I135" s="1" t="s">
        <v>435</v>
      </c>
      <c r="J135" s="1">
        <v>1</v>
      </c>
      <c r="K135" s="6">
        <v>0</v>
      </c>
      <c r="L135" s="1" t="s">
        <v>258</v>
      </c>
      <c r="M135" s="1" t="s">
        <v>259</v>
      </c>
      <c r="N135" s="1" t="str">
        <f t="shared" si="102"/>
        <v>HCC 8.00 of '24</v>
      </c>
      <c r="O135" s="3">
        <v>8</v>
      </c>
      <c r="P135" s="2">
        <v>45597</v>
      </c>
      <c r="Q135" s="8">
        <v>6.0109589041095894</v>
      </c>
      <c r="R135" s="3">
        <v>0.98899999999999999</v>
      </c>
      <c r="S135" s="9">
        <v>0</v>
      </c>
      <c r="T135" s="9">
        <v>1</v>
      </c>
      <c r="U135" s="6">
        <v>2014255</v>
      </c>
      <c r="V135" s="6">
        <v>1225369</v>
      </c>
      <c r="W135" s="6">
        <v>2005270</v>
      </c>
      <c r="X135" s="6">
        <v>1218899</v>
      </c>
      <c r="Y135" s="6">
        <f t="shared" si="103"/>
        <v>0</v>
      </c>
      <c r="Z135" s="6">
        <f t="shared" si="104"/>
        <v>0</v>
      </c>
      <c r="AA135" s="6">
        <v>475</v>
      </c>
      <c r="AB135" s="6">
        <v>475</v>
      </c>
      <c r="AC135" s="6">
        <v>491.625</v>
      </c>
      <c r="AD135" s="12">
        <f t="shared" si="105"/>
        <v>2.4407287061469378E-2</v>
      </c>
      <c r="AE135" s="12">
        <f t="shared" si="106"/>
        <v>2.4516648630857691E-2</v>
      </c>
      <c r="AF135" s="12">
        <f t="shared" si="107"/>
        <v>1.0936156938831307E-4</v>
      </c>
      <c r="AG135" s="12">
        <f t="shared" si="108"/>
        <v>4.0120567763669561E-2</v>
      </c>
      <c r="AH135" s="12">
        <f t="shared" si="109"/>
        <v>4.0333530505808929E-2</v>
      </c>
      <c r="AI135" s="12">
        <f t="shared" si="110"/>
        <v>2.1296274213936789E-4</v>
      </c>
      <c r="AJ135" s="1" t="s">
        <v>5</v>
      </c>
      <c r="AK135" s="1" t="s">
        <v>460</v>
      </c>
      <c r="AL135" s="1" t="s">
        <v>429</v>
      </c>
      <c r="AM135" s="1" t="s">
        <v>435</v>
      </c>
      <c r="AN135" s="1" t="s">
        <v>453</v>
      </c>
      <c r="AO135" s="1" t="s">
        <v>482</v>
      </c>
      <c r="AP135" s="1" t="s">
        <v>24</v>
      </c>
      <c r="AQ135" s="1" t="s">
        <v>513</v>
      </c>
      <c r="AR135" s="1" t="s">
        <v>514</v>
      </c>
      <c r="AS135" s="1" t="s">
        <v>555</v>
      </c>
      <c r="AT135" s="1" t="s">
        <v>10</v>
      </c>
      <c r="AU135" s="3">
        <v>3.85</v>
      </c>
      <c r="AV135" s="3">
        <f t="shared" si="111"/>
        <v>9.3968055186657103E-4</v>
      </c>
      <c r="AW135" s="3">
        <f t="shared" si="112"/>
        <v>9.4389097228802111E-4</v>
      </c>
      <c r="AX135" s="3">
        <f t="shared" si="113"/>
        <v>4.2104204214500835E-6</v>
      </c>
      <c r="AY135" s="3">
        <f t="shared" si="114"/>
        <v>1.5446418589012783E-3</v>
      </c>
      <c r="AZ135" s="3">
        <f t="shared" si="115"/>
        <v>1.5528409244736439E-3</v>
      </c>
      <c r="BA135" s="3">
        <f t="shared" si="116"/>
        <v>8.1990655723656464E-6</v>
      </c>
      <c r="BB135" s="3">
        <v>3.4740000000000002</v>
      </c>
      <c r="BC135" s="3">
        <f t="shared" si="117"/>
        <v>8.4790915251544622E-4</v>
      </c>
      <c r="BD135" s="3">
        <f t="shared" si="118"/>
        <v>8.5170837343599628E-4</v>
      </c>
      <c r="BE135" s="3">
        <f t="shared" si="119"/>
        <v>3.799220920550051E-6</v>
      </c>
      <c r="BF135" s="3">
        <f t="shared" si="120"/>
        <v>1.3937885241098807E-3</v>
      </c>
      <c r="BG135" s="3">
        <f t="shared" si="121"/>
        <v>1.4011868497718024E-3</v>
      </c>
      <c r="BH135" s="3">
        <f t="shared" si="122"/>
        <v>7.3983256619217317E-6</v>
      </c>
      <c r="BI135" s="9">
        <v>389</v>
      </c>
      <c r="BJ135" s="3">
        <f t="shared" si="123"/>
        <v>9.4944346669115873E-2</v>
      </c>
      <c r="BK135" s="3">
        <f t="shared" si="124"/>
        <v>9.536976317403642E-2</v>
      </c>
      <c r="BL135" s="3">
        <f t="shared" si="125"/>
        <v>4.2541650492054772E-4</v>
      </c>
      <c r="BM135" s="3">
        <f t="shared" si="126"/>
        <v>0.1560690086006746</v>
      </c>
      <c r="BN135" s="3">
        <f t="shared" si="127"/>
        <v>0.15689743366759673</v>
      </c>
      <c r="BO135" s="3">
        <f t="shared" si="128"/>
        <v>8.2842506692212825E-4</v>
      </c>
      <c r="BP135" s="9">
        <v>1351.386</v>
      </c>
      <c r="BQ135" s="3">
        <f t="shared" si="129"/>
        <v>0.32983666032850856</v>
      </c>
      <c r="BR135" s="3">
        <f t="shared" si="130"/>
        <v>0.33131455726660253</v>
      </c>
      <c r="BS135" s="3">
        <f t="shared" si="131"/>
        <v>1.4778969380939699E-3</v>
      </c>
      <c r="BT135" s="3">
        <f t="shared" si="132"/>
        <v>0.54218373587874358</v>
      </c>
      <c r="BU135" s="3">
        <f t="shared" si="133"/>
        <v>0.54506168456123105</v>
      </c>
      <c r="BV135" s="3">
        <f t="shared" si="134"/>
        <v>2.8779486824874745E-3</v>
      </c>
      <c r="BW135" s="3">
        <v>6.98</v>
      </c>
      <c r="BX135" s="3">
        <f t="shared" si="135"/>
        <v>1.7036286368905626E-3</v>
      </c>
      <c r="BY135" s="3">
        <f t="shared" si="136"/>
        <v>1.7112620744338669E-3</v>
      </c>
      <c r="BZ135" s="3">
        <f t="shared" si="137"/>
        <v>7.6334375433042678E-6</v>
      </c>
      <c r="CA135" s="3">
        <f t="shared" si="138"/>
        <v>2.8004156299041359E-3</v>
      </c>
      <c r="CB135" s="3">
        <f t="shared" si="139"/>
        <v>2.8152804293054634E-3</v>
      </c>
      <c r="CC135" s="3">
        <f t="shared" si="140"/>
        <v>1.4864799401327535E-5</v>
      </c>
      <c r="CD135" s="3">
        <v>-0.32</v>
      </c>
      <c r="CE135" s="3">
        <f t="shared" si="141"/>
        <v>-7.8103318596702006E-5</v>
      </c>
      <c r="CF135" s="3">
        <f t="shared" si="142"/>
        <v>-7.8453275618744613E-5</v>
      </c>
      <c r="CG135" s="3">
        <f t="shared" si="143"/>
        <v>-3.499570220426068E-7</v>
      </c>
      <c r="CH135" s="3">
        <f t="shared" si="144"/>
        <v>-1.2838581684374261E-4</v>
      </c>
      <c r="CI135" s="3">
        <f t="shared" si="145"/>
        <v>-1.2906729761858859E-4</v>
      </c>
      <c r="CJ135" s="3">
        <f t="shared" si="146"/>
        <v>-6.8148077484597594E-7</v>
      </c>
      <c r="CK135" s="3">
        <v>103.5</v>
      </c>
      <c r="CL135" s="3">
        <f t="shared" si="147"/>
        <v>2.5261542108620805E-2</v>
      </c>
      <c r="CM135" s="3">
        <f t="shared" si="148"/>
        <v>2.537473133293771E-2</v>
      </c>
      <c r="CN135" s="3">
        <f t="shared" si="149"/>
        <v>1.1318922431690498E-4</v>
      </c>
      <c r="CO135" s="3">
        <f t="shared" si="150"/>
        <v>4.1524787635397999E-2</v>
      </c>
      <c r="CP135" s="3">
        <f t="shared" si="151"/>
        <v>4.1745204073512246E-2</v>
      </c>
      <c r="CQ135" s="3">
        <f t="shared" si="152"/>
        <v>2.2041643811424733E-4</v>
      </c>
    </row>
    <row r="136" spans="1:95" x14ac:dyDescent="0.25">
      <c r="A136" s="1" t="s">
        <v>423</v>
      </c>
      <c r="B136" s="1" t="s">
        <v>476</v>
      </c>
      <c r="C136" s="2">
        <v>43403</v>
      </c>
      <c r="D136" s="2">
        <v>43405</v>
      </c>
      <c r="E136" s="2" t="s">
        <v>476</v>
      </c>
      <c r="F136" s="1" t="s">
        <v>503</v>
      </c>
      <c r="G136" s="1" t="s">
        <v>508</v>
      </c>
      <c r="H136" s="1">
        <v>385</v>
      </c>
      <c r="I136" s="1">
        <v>368</v>
      </c>
      <c r="J136" s="1">
        <v>0</v>
      </c>
      <c r="K136" s="6">
        <v>-17</v>
      </c>
      <c r="L136" s="1" t="s">
        <v>260</v>
      </c>
      <c r="M136" s="1" t="s">
        <v>261</v>
      </c>
      <c r="N136" s="1" t="str">
        <f t="shared" si="102"/>
        <v>HTGLOB 7.00 of '21</v>
      </c>
      <c r="O136" s="3">
        <v>7</v>
      </c>
      <c r="P136" s="2">
        <v>44391</v>
      </c>
      <c r="Q136" s="8">
        <v>2.7068493150684931</v>
      </c>
      <c r="R136" s="3">
        <v>2.2932000000000001</v>
      </c>
      <c r="S136" s="9">
        <v>0</v>
      </c>
      <c r="T136" s="9">
        <v>1</v>
      </c>
      <c r="U136" s="6">
        <v>2014255</v>
      </c>
      <c r="V136" s="6">
        <v>1225369</v>
      </c>
      <c r="W136" s="6">
        <v>2005270</v>
      </c>
      <c r="X136" s="6">
        <v>1218899</v>
      </c>
      <c r="Y136" s="6">
        <f t="shared" si="103"/>
        <v>0</v>
      </c>
      <c r="Z136" s="6">
        <f t="shared" si="104"/>
        <v>0</v>
      </c>
      <c r="AA136" s="6">
        <v>368</v>
      </c>
      <c r="AB136" s="6">
        <v>368</v>
      </c>
      <c r="AC136" s="6">
        <v>382.72800000000001</v>
      </c>
      <c r="AD136" s="12">
        <f t="shared" si="105"/>
        <v>1.9000970582175543E-2</v>
      </c>
      <c r="AE136" s="12">
        <f t="shared" si="106"/>
        <v>1.9086108105142951E-2</v>
      </c>
      <c r="AF136" s="12">
        <f t="shared" si="107"/>
        <v>8.513752296740798E-5</v>
      </c>
      <c r="AG136" s="12">
        <f t="shared" si="108"/>
        <v>0</v>
      </c>
      <c r="AH136" s="12">
        <f t="shared" si="109"/>
        <v>0</v>
      </c>
      <c r="AI136" s="12">
        <f t="shared" si="110"/>
        <v>0</v>
      </c>
      <c r="AJ136" s="1" t="s">
        <v>5</v>
      </c>
      <c r="AK136" s="1" t="s">
        <v>487</v>
      </c>
      <c r="AL136" s="1" t="s">
        <v>430</v>
      </c>
      <c r="AM136" s="1" t="s">
        <v>439</v>
      </c>
      <c r="AN136" s="1" t="s">
        <v>444</v>
      </c>
      <c r="AO136" s="1" t="s">
        <v>468</v>
      </c>
      <c r="AP136" s="1" t="s">
        <v>102</v>
      </c>
      <c r="AQ136" s="1" t="s">
        <v>513</v>
      </c>
      <c r="AR136" s="1" t="s">
        <v>538</v>
      </c>
      <c r="AS136" s="1" t="s">
        <v>539</v>
      </c>
      <c r="AT136" s="1" t="s">
        <v>10</v>
      </c>
      <c r="AU136" s="3">
        <v>2.35</v>
      </c>
      <c r="AV136" s="3">
        <f t="shared" si="111"/>
        <v>4.4652280868112524E-4</v>
      </c>
      <c r="AW136" s="3">
        <f t="shared" si="112"/>
        <v>4.4852354047085935E-4</v>
      </c>
      <c r="AX136" s="3">
        <f t="shared" si="113"/>
        <v>2.0007317897341101E-6</v>
      </c>
      <c r="AY136" s="3">
        <f t="shared" si="114"/>
        <v>0</v>
      </c>
      <c r="AZ136" s="3">
        <f t="shared" si="115"/>
        <v>0</v>
      </c>
      <c r="BA136" s="3">
        <f t="shared" si="116"/>
        <v>0</v>
      </c>
      <c r="BB136" s="3">
        <v>2.3170000000000002</v>
      </c>
      <c r="BC136" s="3">
        <f t="shared" si="117"/>
        <v>4.4025248838900732E-4</v>
      </c>
      <c r="BD136" s="3">
        <f t="shared" si="118"/>
        <v>4.422251247961622E-4</v>
      </c>
      <c r="BE136" s="3">
        <f t="shared" si="119"/>
        <v>1.9726364071548808E-6</v>
      </c>
      <c r="BF136" s="3">
        <f t="shared" si="120"/>
        <v>0</v>
      </c>
      <c r="BG136" s="3">
        <f t="shared" si="121"/>
        <v>0</v>
      </c>
      <c r="BH136" s="3">
        <f t="shared" si="122"/>
        <v>0</v>
      </c>
      <c r="BI136" s="9">
        <v>336</v>
      </c>
      <c r="BJ136" s="3">
        <f t="shared" si="123"/>
        <v>6.3843261156109818E-2</v>
      </c>
      <c r="BK136" s="3">
        <f t="shared" si="124"/>
        <v>6.4129323233280314E-2</v>
      </c>
      <c r="BL136" s="3">
        <f t="shared" si="125"/>
        <v>2.8606207717049581E-4</v>
      </c>
      <c r="BM136" s="3">
        <f t="shared" si="126"/>
        <v>0</v>
      </c>
      <c r="BN136" s="3">
        <f t="shared" si="127"/>
        <v>0</v>
      </c>
      <c r="BO136" s="3">
        <f t="shared" si="128"/>
        <v>0</v>
      </c>
      <c r="BP136" s="9">
        <v>778.51200000000006</v>
      </c>
      <c r="BQ136" s="3">
        <f t="shared" si="129"/>
        <v>0.14792483609870646</v>
      </c>
      <c r="BR136" s="3">
        <f t="shared" si="130"/>
        <v>0.1485876419315105</v>
      </c>
      <c r="BS136" s="3">
        <f t="shared" si="131"/>
        <v>6.6280583280403649E-4</v>
      </c>
      <c r="BT136" s="3">
        <f t="shared" si="132"/>
        <v>0</v>
      </c>
      <c r="BU136" s="3">
        <f t="shared" si="133"/>
        <v>0</v>
      </c>
      <c r="BV136" s="3">
        <f t="shared" si="134"/>
        <v>0</v>
      </c>
      <c r="BW136" s="3">
        <v>6.2</v>
      </c>
      <c r="BX136" s="3">
        <f t="shared" si="135"/>
        <v>1.1780601760948836E-3</v>
      </c>
      <c r="BY136" s="3">
        <f t="shared" si="136"/>
        <v>1.1833387025188629E-3</v>
      </c>
      <c r="BZ136" s="3">
        <f t="shared" si="137"/>
        <v>5.2785264239793312E-6</v>
      </c>
      <c r="CA136" s="3">
        <f t="shared" si="138"/>
        <v>0</v>
      </c>
      <c r="CB136" s="3">
        <f t="shared" si="139"/>
        <v>0</v>
      </c>
      <c r="CC136" s="3">
        <f t="shared" si="140"/>
        <v>0</v>
      </c>
      <c r="CD136" s="3">
        <v>0</v>
      </c>
      <c r="CE136" s="3">
        <f t="shared" si="141"/>
        <v>0</v>
      </c>
      <c r="CF136" s="3">
        <f t="shared" si="142"/>
        <v>0</v>
      </c>
      <c r="CG136" s="3">
        <f t="shared" si="143"/>
        <v>0</v>
      </c>
      <c r="CH136" s="3">
        <f t="shared" si="144"/>
        <v>0</v>
      </c>
      <c r="CI136" s="3">
        <f t="shared" si="145"/>
        <v>0</v>
      </c>
      <c r="CJ136" s="3">
        <f t="shared" si="146"/>
        <v>0</v>
      </c>
      <c r="CK136" s="3">
        <v>101.95</v>
      </c>
      <c r="CL136" s="3">
        <f t="shared" si="147"/>
        <v>1.9371489508527965E-2</v>
      </c>
      <c r="CM136" s="3">
        <f t="shared" si="148"/>
        <v>1.9458287213193239E-2</v>
      </c>
      <c r="CN136" s="3">
        <f t="shared" si="149"/>
        <v>8.6797704665273617E-5</v>
      </c>
      <c r="CO136" s="3">
        <f t="shared" si="150"/>
        <v>0</v>
      </c>
      <c r="CP136" s="3">
        <f t="shared" si="151"/>
        <v>0</v>
      </c>
      <c r="CQ136" s="3">
        <f t="shared" si="152"/>
        <v>0</v>
      </c>
    </row>
    <row r="137" spans="1:95" x14ac:dyDescent="0.25">
      <c r="A137" s="1" t="s">
        <v>423</v>
      </c>
      <c r="B137" s="1" t="s">
        <v>589</v>
      </c>
      <c r="C137" s="2">
        <v>43403</v>
      </c>
      <c r="D137" s="2">
        <v>43405</v>
      </c>
      <c r="E137" s="2" t="s">
        <v>476</v>
      </c>
      <c r="F137" s="1" t="s">
        <v>503</v>
      </c>
      <c r="G137" s="1" t="s">
        <v>508</v>
      </c>
      <c r="H137" s="1">
        <v>350</v>
      </c>
      <c r="I137" s="1">
        <v>262</v>
      </c>
      <c r="J137" s="1">
        <v>0</v>
      </c>
      <c r="K137" s="6">
        <v>-88</v>
      </c>
      <c r="L137" s="1" t="s">
        <v>262</v>
      </c>
      <c r="M137" s="1" t="s">
        <v>263</v>
      </c>
      <c r="N137" s="1" t="str">
        <f t="shared" si="102"/>
        <v>IILG 5.63 of '23</v>
      </c>
      <c r="O137" s="3">
        <v>5.625</v>
      </c>
      <c r="P137" s="2">
        <v>45031</v>
      </c>
      <c r="Q137" s="8">
        <v>4.4602739726027396</v>
      </c>
      <c r="R137" s="3">
        <v>2.3983572895277208</v>
      </c>
      <c r="S137" s="9">
        <v>0</v>
      </c>
      <c r="T137" s="9">
        <v>1</v>
      </c>
      <c r="U137" s="6">
        <v>2014255</v>
      </c>
      <c r="V137" s="6">
        <v>1225369</v>
      </c>
      <c r="W137" s="6">
        <v>2005270</v>
      </c>
      <c r="X137" s="6">
        <v>1218899</v>
      </c>
      <c r="Y137" s="6">
        <f t="shared" si="103"/>
        <v>0</v>
      </c>
      <c r="Z137" s="6">
        <f t="shared" si="104"/>
        <v>0</v>
      </c>
      <c r="AA137" s="6">
        <v>262</v>
      </c>
      <c r="AB137" s="6">
        <v>262</v>
      </c>
      <c r="AC137" s="6">
        <v>262.98511999999999</v>
      </c>
      <c r="AD137" s="12">
        <f t="shared" si="105"/>
        <v>1.3056197949117663E-2</v>
      </c>
      <c r="AE137" s="12">
        <f t="shared" si="106"/>
        <v>1.3114698768744359E-2</v>
      </c>
      <c r="AF137" s="12">
        <f t="shared" si="107"/>
        <v>5.8500819626695899E-5</v>
      </c>
      <c r="AG137" s="12">
        <f t="shared" si="108"/>
        <v>2.1461708269100981E-2</v>
      </c>
      <c r="AH137" s="12">
        <f t="shared" si="109"/>
        <v>2.1575628497521124E-2</v>
      </c>
      <c r="AI137" s="12">
        <f t="shared" si="110"/>
        <v>1.139202284201439E-4</v>
      </c>
      <c r="AJ137" s="1" t="s">
        <v>5</v>
      </c>
      <c r="AK137" s="1" t="s">
        <v>460</v>
      </c>
      <c r="AL137" s="1" t="s">
        <v>429</v>
      </c>
      <c r="AM137" s="1" t="s">
        <v>435</v>
      </c>
      <c r="AN137" s="1" t="s">
        <v>453</v>
      </c>
      <c r="AO137" s="1" t="s">
        <v>482</v>
      </c>
      <c r="AP137" s="1" t="s">
        <v>24</v>
      </c>
      <c r="AQ137" s="1" t="s">
        <v>513</v>
      </c>
      <c r="AR137" s="1" t="s">
        <v>529</v>
      </c>
      <c r="AS137" s="1" t="s">
        <v>549</v>
      </c>
      <c r="AT137" s="1" t="s">
        <v>14</v>
      </c>
      <c r="AU137" s="3">
        <v>3.0266371251546627</v>
      </c>
      <c r="AV137" s="3">
        <f t="shared" si="111"/>
        <v>3.9516373426167688E-4</v>
      </c>
      <c r="AW137" s="3">
        <f t="shared" si="112"/>
        <v>3.9693434178701822E-4</v>
      </c>
      <c r="AX137" s="3">
        <f t="shared" si="113"/>
        <v>1.7706075253413455E-6</v>
      </c>
      <c r="AY137" s="3">
        <f t="shared" si="114"/>
        <v>6.4956803016499843E-4</v>
      </c>
      <c r="AZ137" s="3">
        <f t="shared" si="115"/>
        <v>6.5301598209142344E-4</v>
      </c>
      <c r="BA137" s="3">
        <f t="shared" si="116"/>
        <v>3.4479519264250108E-6</v>
      </c>
      <c r="BB137" s="3">
        <v>2.8512504275089419</v>
      </c>
      <c r="BC137" s="3">
        <f t="shared" si="117"/>
        <v>3.7226489984063107E-4</v>
      </c>
      <c r="BD137" s="3">
        <f t="shared" si="118"/>
        <v>3.7393290471033345E-4</v>
      </c>
      <c r="BE137" s="3">
        <f t="shared" si="119"/>
        <v>1.6680048697023772E-6</v>
      </c>
      <c r="BF137" s="3">
        <f t="shared" si="120"/>
        <v>6.1192704877346363E-4</v>
      </c>
      <c r="BG137" s="3">
        <f t="shared" si="121"/>
        <v>6.1517519977331207E-4</v>
      </c>
      <c r="BH137" s="3">
        <f t="shared" si="122"/>
        <v>3.2481509998484419E-6</v>
      </c>
      <c r="BI137" s="9">
        <v>238.54982858945834</v>
      </c>
      <c r="BJ137" s="3">
        <f t="shared" si="123"/>
        <v>3.1145537827920559E-2</v>
      </c>
      <c r="BK137" s="3">
        <f t="shared" si="124"/>
        <v>3.1285091432863468E-2</v>
      </c>
      <c r="BL137" s="3">
        <f t="shared" si="125"/>
        <v>1.3955360494290886E-4</v>
      </c>
      <c r="BM137" s="3">
        <f t="shared" si="126"/>
        <v>5.119686828831E-2</v>
      </c>
      <c r="BN137" s="3">
        <f t="shared" si="127"/>
        <v>5.1468624797934966E-2</v>
      </c>
      <c r="BO137" s="3">
        <f t="shared" si="128"/>
        <v>2.7175650962496523E-4</v>
      </c>
      <c r="BP137" s="9">
        <v>680.16530074787795</v>
      </c>
      <c r="BQ137" s="3">
        <f t="shared" si="129"/>
        <v>8.8803728046854422E-2</v>
      </c>
      <c r="BR137" s="3">
        <f t="shared" si="130"/>
        <v>8.9201630322608319E-2</v>
      </c>
      <c r="BS137" s="3">
        <f t="shared" si="131"/>
        <v>3.9790227575389747E-4</v>
      </c>
      <c r="BT137" s="3">
        <f t="shared" si="132"/>
        <v>0.14597509259416289</v>
      </c>
      <c r="BU137" s="3">
        <f t="shared" si="133"/>
        <v>0.14674993845840942</v>
      </c>
      <c r="BV137" s="3">
        <f t="shared" si="134"/>
        <v>7.7484586424653168E-4</v>
      </c>
      <c r="BW137" s="3">
        <v>5.3880622999999996</v>
      </c>
      <c r="BX137" s="3">
        <f t="shared" si="135"/>
        <v>7.0347607950978198E-4</v>
      </c>
      <c r="BY137" s="3">
        <f t="shared" si="136"/>
        <v>7.0662814011727894E-4</v>
      </c>
      <c r="BZ137" s="3">
        <f t="shared" si="137"/>
        <v>3.1520606074969667E-6</v>
      </c>
      <c r="CA137" s="3">
        <f t="shared" si="138"/>
        <v>1.1563702121834124E-3</v>
      </c>
      <c r="CB137" s="3">
        <f t="shared" si="139"/>
        <v>1.162508305062992E-3</v>
      </c>
      <c r="CC137" s="3">
        <f t="shared" si="140"/>
        <v>6.1380928795796118E-6</v>
      </c>
      <c r="CD137" s="3">
        <v>-0.56366820128094042</v>
      </c>
      <c r="CE137" s="3">
        <f t="shared" si="141"/>
        <v>-7.3593636135470565E-5</v>
      </c>
      <c r="CF137" s="3">
        <f t="shared" si="142"/>
        <v>-7.3923386653194966E-5</v>
      </c>
      <c r="CG137" s="3">
        <f t="shared" si="143"/>
        <v>-3.2975051772440097E-7</v>
      </c>
      <c r="CH137" s="3">
        <f t="shared" si="144"/>
        <v>-1.2097282496460435E-4</v>
      </c>
      <c r="CI137" s="3">
        <f t="shared" si="145"/>
        <v>-1.216149570670353E-4</v>
      </c>
      <c r="CJ137" s="3">
        <f t="shared" si="146"/>
        <v>-6.4213210243094828E-7</v>
      </c>
      <c r="CK137" s="3">
        <v>100.376</v>
      </c>
      <c r="CL137" s="3">
        <f t="shared" si="147"/>
        <v>1.3105289253406345E-2</v>
      </c>
      <c r="CM137" s="3">
        <f t="shared" si="148"/>
        <v>1.3164010036114839E-2</v>
      </c>
      <c r="CN137" s="3">
        <f t="shared" si="149"/>
        <v>5.8720782708493457E-5</v>
      </c>
      <c r="CO137" s="3">
        <f t="shared" si="150"/>
        <v>2.1542404292192802E-2</v>
      </c>
      <c r="CP137" s="3">
        <f t="shared" si="151"/>
        <v>2.1656752860671803E-2</v>
      </c>
      <c r="CQ137" s="3">
        <f t="shared" si="152"/>
        <v>1.1434856847900021E-4</v>
      </c>
    </row>
    <row r="138" spans="1:95" x14ac:dyDescent="0.25">
      <c r="A138" s="1" t="s">
        <v>423</v>
      </c>
      <c r="B138" s="1" t="s">
        <v>589</v>
      </c>
      <c r="C138" s="2">
        <v>43403</v>
      </c>
      <c r="D138" s="2">
        <v>43405</v>
      </c>
      <c r="E138" s="2" t="s">
        <v>476</v>
      </c>
      <c r="F138" s="1" t="s">
        <v>503</v>
      </c>
      <c r="G138" s="1" t="s">
        <v>498</v>
      </c>
      <c r="H138" s="1" t="s">
        <v>439</v>
      </c>
      <c r="I138" s="1" t="s">
        <v>435</v>
      </c>
      <c r="J138" s="1">
        <v>-1</v>
      </c>
      <c r="K138" s="6">
        <v>0</v>
      </c>
      <c r="L138" s="1" t="s">
        <v>262</v>
      </c>
      <c r="M138" s="1" t="s">
        <v>263</v>
      </c>
      <c r="N138" s="1" t="str">
        <f t="shared" si="102"/>
        <v>IILG 5.63 of '23</v>
      </c>
      <c r="O138" s="3">
        <v>5.625</v>
      </c>
      <c r="P138" s="2">
        <v>45031</v>
      </c>
      <c r="Q138" s="8">
        <v>4.4602739726027396</v>
      </c>
      <c r="R138" s="3">
        <v>2.3983572895277208</v>
      </c>
      <c r="S138" s="9">
        <v>0</v>
      </c>
      <c r="T138" s="9">
        <v>1</v>
      </c>
      <c r="U138" s="6">
        <v>2014255</v>
      </c>
      <c r="V138" s="6">
        <v>1225369</v>
      </c>
      <c r="W138" s="6">
        <v>2005270</v>
      </c>
      <c r="X138" s="6">
        <v>1218899</v>
      </c>
      <c r="Y138" s="6">
        <f t="shared" si="103"/>
        <v>0</v>
      </c>
      <c r="Z138" s="6">
        <f t="shared" si="104"/>
        <v>0</v>
      </c>
      <c r="AA138" s="6">
        <v>262</v>
      </c>
      <c r="AB138" s="6">
        <v>262</v>
      </c>
      <c r="AC138" s="6">
        <v>262.98511999999999</v>
      </c>
      <c r="AD138" s="12">
        <f t="shared" si="105"/>
        <v>1.3056197949117663E-2</v>
      </c>
      <c r="AE138" s="12">
        <f t="shared" si="106"/>
        <v>1.3114698768744359E-2</v>
      </c>
      <c r="AF138" s="12">
        <f t="shared" si="107"/>
        <v>5.8500819626695899E-5</v>
      </c>
      <c r="AG138" s="12">
        <f t="shared" si="108"/>
        <v>2.1461708269100981E-2</v>
      </c>
      <c r="AH138" s="12">
        <f t="shared" si="109"/>
        <v>2.1575628497521124E-2</v>
      </c>
      <c r="AI138" s="12">
        <f t="shared" si="110"/>
        <v>1.139202284201439E-4</v>
      </c>
      <c r="AJ138" s="1" t="s">
        <v>5</v>
      </c>
      <c r="AK138" s="1" t="s">
        <v>460</v>
      </c>
      <c r="AL138" s="1" t="s">
        <v>429</v>
      </c>
      <c r="AM138" s="1" t="s">
        <v>435</v>
      </c>
      <c r="AN138" s="1" t="s">
        <v>453</v>
      </c>
      <c r="AO138" s="1" t="s">
        <v>482</v>
      </c>
      <c r="AP138" s="1" t="s">
        <v>24</v>
      </c>
      <c r="AQ138" s="1" t="s">
        <v>513</v>
      </c>
      <c r="AR138" s="1" t="s">
        <v>529</v>
      </c>
      <c r="AS138" s="1" t="s">
        <v>549</v>
      </c>
      <c r="AT138" s="1" t="s">
        <v>14</v>
      </c>
      <c r="AU138" s="3">
        <v>3.0266371251546627</v>
      </c>
      <c r="AV138" s="3">
        <f t="shared" si="111"/>
        <v>3.9516373426167688E-4</v>
      </c>
      <c r="AW138" s="3">
        <f t="shared" si="112"/>
        <v>3.9693434178701822E-4</v>
      </c>
      <c r="AX138" s="3">
        <f t="shared" si="113"/>
        <v>1.7706075253413455E-6</v>
      </c>
      <c r="AY138" s="3">
        <f t="shared" si="114"/>
        <v>6.4956803016499843E-4</v>
      </c>
      <c r="AZ138" s="3">
        <f t="shared" si="115"/>
        <v>6.5301598209142344E-4</v>
      </c>
      <c r="BA138" s="3">
        <f t="shared" si="116"/>
        <v>3.4479519264250108E-6</v>
      </c>
      <c r="BB138" s="3">
        <v>2.8512504275089419</v>
      </c>
      <c r="BC138" s="3">
        <f t="shared" si="117"/>
        <v>3.7226489984063107E-4</v>
      </c>
      <c r="BD138" s="3">
        <f t="shared" si="118"/>
        <v>3.7393290471033345E-4</v>
      </c>
      <c r="BE138" s="3">
        <f t="shared" si="119"/>
        <v>1.6680048697023772E-6</v>
      </c>
      <c r="BF138" s="3">
        <f t="shared" si="120"/>
        <v>6.1192704877346363E-4</v>
      </c>
      <c r="BG138" s="3">
        <f t="shared" si="121"/>
        <v>6.1517519977331207E-4</v>
      </c>
      <c r="BH138" s="3">
        <f t="shared" si="122"/>
        <v>3.2481509998484419E-6</v>
      </c>
      <c r="BI138" s="9">
        <v>238.54982858945834</v>
      </c>
      <c r="BJ138" s="3">
        <f t="shared" si="123"/>
        <v>3.1145537827920559E-2</v>
      </c>
      <c r="BK138" s="3">
        <f t="shared" si="124"/>
        <v>3.1285091432863468E-2</v>
      </c>
      <c r="BL138" s="3">
        <f t="shared" si="125"/>
        <v>1.3955360494290886E-4</v>
      </c>
      <c r="BM138" s="3">
        <f t="shared" si="126"/>
        <v>5.119686828831E-2</v>
      </c>
      <c r="BN138" s="3">
        <f t="shared" si="127"/>
        <v>5.1468624797934966E-2</v>
      </c>
      <c r="BO138" s="3">
        <f t="shared" si="128"/>
        <v>2.7175650962496523E-4</v>
      </c>
      <c r="BP138" s="9">
        <v>680.16530074787795</v>
      </c>
      <c r="BQ138" s="3">
        <f t="shared" si="129"/>
        <v>8.8803728046854422E-2</v>
      </c>
      <c r="BR138" s="3">
        <f t="shared" si="130"/>
        <v>8.9201630322608319E-2</v>
      </c>
      <c r="BS138" s="3">
        <f t="shared" si="131"/>
        <v>3.9790227575389747E-4</v>
      </c>
      <c r="BT138" s="3">
        <f t="shared" si="132"/>
        <v>0.14597509259416289</v>
      </c>
      <c r="BU138" s="3">
        <f t="shared" si="133"/>
        <v>0.14674993845840942</v>
      </c>
      <c r="BV138" s="3">
        <f t="shared" si="134"/>
        <v>7.7484586424653168E-4</v>
      </c>
      <c r="BW138" s="3">
        <v>5.3880622999999996</v>
      </c>
      <c r="BX138" s="3">
        <f t="shared" si="135"/>
        <v>7.0347607950978198E-4</v>
      </c>
      <c r="BY138" s="3">
        <f t="shared" si="136"/>
        <v>7.0662814011727894E-4</v>
      </c>
      <c r="BZ138" s="3">
        <f t="shared" si="137"/>
        <v>3.1520606074969667E-6</v>
      </c>
      <c r="CA138" s="3">
        <f t="shared" si="138"/>
        <v>1.1563702121834124E-3</v>
      </c>
      <c r="CB138" s="3">
        <f t="shared" si="139"/>
        <v>1.162508305062992E-3</v>
      </c>
      <c r="CC138" s="3">
        <f t="shared" si="140"/>
        <v>6.1380928795796118E-6</v>
      </c>
      <c r="CD138" s="3">
        <v>-0.56366820128094042</v>
      </c>
      <c r="CE138" s="3">
        <f t="shared" si="141"/>
        <v>-7.3593636135470565E-5</v>
      </c>
      <c r="CF138" s="3">
        <f t="shared" si="142"/>
        <v>-7.3923386653194966E-5</v>
      </c>
      <c r="CG138" s="3">
        <f t="shared" si="143"/>
        <v>-3.2975051772440097E-7</v>
      </c>
      <c r="CH138" s="3">
        <f t="shared" si="144"/>
        <v>-1.2097282496460435E-4</v>
      </c>
      <c r="CI138" s="3">
        <f t="shared" si="145"/>
        <v>-1.216149570670353E-4</v>
      </c>
      <c r="CJ138" s="3">
        <f t="shared" si="146"/>
        <v>-6.4213210243094828E-7</v>
      </c>
      <c r="CK138" s="3">
        <v>100.376</v>
      </c>
      <c r="CL138" s="3">
        <f t="shared" si="147"/>
        <v>1.3105289253406345E-2</v>
      </c>
      <c r="CM138" s="3">
        <f t="shared" si="148"/>
        <v>1.3164010036114839E-2</v>
      </c>
      <c r="CN138" s="3">
        <f t="shared" si="149"/>
        <v>5.8720782708493457E-5</v>
      </c>
      <c r="CO138" s="3">
        <f t="shared" si="150"/>
        <v>2.1542404292192802E-2</v>
      </c>
      <c r="CP138" s="3">
        <f t="shared" si="151"/>
        <v>2.1656752860671803E-2</v>
      </c>
      <c r="CQ138" s="3">
        <f t="shared" si="152"/>
        <v>1.1434856847900021E-4</v>
      </c>
    </row>
    <row r="139" spans="1:95" x14ac:dyDescent="0.25">
      <c r="A139" s="1" t="s">
        <v>423</v>
      </c>
      <c r="B139" s="1" t="s">
        <v>476</v>
      </c>
      <c r="C139" s="2">
        <v>43403</v>
      </c>
      <c r="D139" s="2">
        <v>43405</v>
      </c>
      <c r="E139" s="2" t="s">
        <v>476</v>
      </c>
      <c r="F139" s="1" t="s">
        <v>503</v>
      </c>
      <c r="G139" s="1" t="s">
        <v>508</v>
      </c>
      <c r="H139" s="1">
        <v>500</v>
      </c>
      <c r="I139" s="1">
        <v>469</v>
      </c>
      <c r="J139" s="1">
        <v>0</v>
      </c>
      <c r="K139" s="6">
        <v>-31</v>
      </c>
      <c r="L139" s="1" t="s">
        <v>264</v>
      </c>
      <c r="M139" s="1" t="s">
        <v>265</v>
      </c>
      <c r="N139" s="1" t="str">
        <f t="shared" si="102"/>
        <v>IMHRUS 7.50 of '22</v>
      </c>
      <c r="O139" s="3">
        <v>7.5</v>
      </c>
      <c r="P139" s="2">
        <v>44685</v>
      </c>
      <c r="Q139" s="8">
        <v>3.5123287671232877</v>
      </c>
      <c r="R139" s="3">
        <v>1.4877</v>
      </c>
      <c r="S139" s="9">
        <v>0</v>
      </c>
      <c r="T139" s="9">
        <v>1</v>
      </c>
      <c r="U139" s="6">
        <v>2014255</v>
      </c>
      <c r="V139" s="6">
        <v>1225369</v>
      </c>
      <c r="W139" s="6">
        <v>2005270</v>
      </c>
      <c r="X139" s="6">
        <v>1218899</v>
      </c>
      <c r="Y139" s="6">
        <f t="shared" si="103"/>
        <v>0</v>
      </c>
      <c r="Z139" s="6">
        <f t="shared" si="104"/>
        <v>0</v>
      </c>
      <c r="AA139" s="6">
        <v>469</v>
      </c>
      <c r="AB139" s="6">
        <v>469</v>
      </c>
      <c r="AC139" s="6">
        <v>415.39699999999999</v>
      </c>
      <c r="AD139" s="12">
        <f t="shared" si="105"/>
        <v>2.0622860561348984E-2</v>
      </c>
      <c r="AE139" s="12">
        <f t="shared" si="106"/>
        <v>2.0715265275997746E-2</v>
      </c>
      <c r="AF139" s="12">
        <f t="shared" si="107"/>
        <v>9.2404714648761099E-5</v>
      </c>
      <c r="AG139" s="12">
        <f t="shared" si="108"/>
        <v>0</v>
      </c>
      <c r="AH139" s="12">
        <f t="shared" si="109"/>
        <v>0</v>
      </c>
      <c r="AI139" s="12">
        <f t="shared" si="110"/>
        <v>0</v>
      </c>
      <c r="AJ139" s="1" t="s">
        <v>5</v>
      </c>
      <c r="AK139" s="1" t="s">
        <v>487</v>
      </c>
      <c r="AL139" s="1" t="s">
        <v>429</v>
      </c>
      <c r="AM139" s="1" t="s">
        <v>429</v>
      </c>
      <c r="AN139" s="1" t="s">
        <v>441</v>
      </c>
      <c r="AO139" s="1" t="s">
        <v>479</v>
      </c>
      <c r="AP139" s="1" t="s">
        <v>64</v>
      </c>
      <c r="AQ139" s="1" t="s">
        <v>513</v>
      </c>
      <c r="AR139" s="1" t="s">
        <v>514</v>
      </c>
      <c r="AS139" s="1" t="s">
        <v>555</v>
      </c>
      <c r="AT139" s="1" t="s">
        <v>14</v>
      </c>
      <c r="AU139" s="3">
        <v>2.93</v>
      </c>
      <c r="AV139" s="3">
        <f t="shared" si="111"/>
        <v>6.0424981444752522E-4</v>
      </c>
      <c r="AW139" s="3">
        <f t="shared" si="112"/>
        <v>6.0695727258673398E-4</v>
      </c>
      <c r="AX139" s="3">
        <f t="shared" si="113"/>
        <v>2.7074581392087663E-6</v>
      </c>
      <c r="AY139" s="3">
        <f t="shared" si="114"/>
        <v>0</v>
      </c>
      <c r="AZ139" s="3">
        <f t="shared" si="115"/>
        <v>0</v>
      </c>
      <c r="BA139" s="3">
        <f t="shared" si="116"/>
        <v>0</v>
      </c>
      <c r="BB139" s="3">
        <v>2.923</v>
      </c>
      <c r="BC139" s="3">
        <f t="shared" si="117"/>
        <v>6.028062142082308E-4</v>
      </c>
      <c r="BD139" s="3">
        <f t="shared" si="118"/>
        <v>6.055072040174141E-4</v>
      </c>
      <c r="BE139" s="3">
        <f t="shared" si="119"/>
        <v>2.7009898091833037E-6</v>
      </c>
      <c r="BF139" s="3">
        <f t="shared" si="120"/>
        <v>0</v>
      </c>
      <c r="BG139" s="3">
        <f t="shared" si="121"/>
        <v>0</v>
      </c>
      <c r="BH139" s="3">
        <f t="shared" si="122"/>
        <v>0</v>
      </c>
      <c r="BI139" s="9">
        <v>464</v>
      </c>
      <c r="BJ139" s="3">
        <f t="shared" si="123"/>
        <v>9.5690073004659287E-2</v>
      </c>
      <c r="BK139" s="3">
        <f t="shared" si="124"/>
        <v>9.611883088062953E-2</v>
      </c>
      <c r="BL139" s="3">
        <f t="shared" si="125"/>
        <v>4.2875787597024262E-4</v>
      </c>
      <c r="BM139" s="3">
        <f t="shared" si="126"/>
        <v>0</v>
      </c>
      <c r="BN139" s="3">
        <f t="shared" si="127"/>
        <v>0</v>
      </c>
      <c r="BO139" s="3">
        <f t="shared" si="128"/>
        <v>0</v>
      </c>
      <c r="BP139" s="9">
        <v>1356.2719999999999</v>
      </c>
      <c r="BQ139" s="3">
        <f t="shared" si="129"/>
        <v>0.27970208339261909</v>
      </c>
      <c r="BR139" s="3">
        <f t="shared" si="130"/>
        <v>0.28095534266408012</v>
      </c>
      <c r="BS139" s="3">
        <f t="shared" si="131"/>
        <v>1.2532592714610269E-3</v>
      </c>
      <c r="BT139" s="3">
        <f t="shared" si="132"/>
        <v>0</v>
      </c>
      <c r="BU139" s="3">
        <f t="shared" si="133"/>
        <v>0</v>
      </c>
      <c r="BV139" s="3">
        <f t="shared" si="134"/>
        <v>0</v>
      </c>
      <c r="BW139" s="3">
        <v>7.52</v>
      </c>
      <c r="BX139" s="3">
        <f t="shared" si="135"/>
        <v>1.5508391142134434E-3</v>
      </c>
      <c r="BY139" s="3">
        <f t="shared" si="136"/>
        <v>1.5577879487550302E-3</v>
      </c>
      <c r="BZ139" s="3">
        <f t="shared" si="137"/>
        <v>6.9488345415867712E-6</v>
      </c>
      <c r="CA139" s="3">
        <f t="shared" si="138"/>
        <v>0</v>
      </c>
      <c r="CB139" s="3">
        <f t="shared" si="139"/>
        <v>0</v>
      </c>
      <c r="CC139" s="3">
        <f t="shared" si="140"/>
        <v>0</v>
      </c>
      <c r="CD139" s="3">
        <v>0.11</v>
      </c>
      <c r="CE139" s="3">
        <f t="shared" si="141"/>
        <v>2.2685146617483881E-5</v>
      </c>
      <c r="CF139" s="3">
        <f t="shared" si="142"/>
        <v>2.278679180359752E-5</v>
      </c>
      <c r="CG139" s="3">
        <f t="shared" si="143"/>
        <v>1.0164518611363902E-7</v>
      </c>
      <c r="CH139" s="3">
        <f t="shared" si="144"/>
        <v>0</v>
      </c>
      <c r="CI139" s="3">
        <f t="shared" si="145"/>
        <v>0</v>
      </c>
      <c r="CJ139" s="3">
        <f t="shared" si="146"/>
        <v>0</v>
      </c>
      <c r="CK139" s="3">
        <v>99.95</v>
      </c>
      <c r="CL139" s="3">
        <f t="shared" si="147"/>
        <v>2.061254913106831E-2</v>
      </c>
      <c r="CM139" s="3">
        <f t="shared" si="148"/>
        <v>2.0704907643359746E-2</v>
      </c>
      <c r="CN139" s="3">
        <f t="shared" si="149"/>
        <v>9.2358512291435685E-5</v>
      </c>
      <c r="CO139" s="3">
        <f t="shared" si="150"/>
        <v>0</v>
      </c>
      <c r="CP139" s="3">
        <f t="shared" si="151"/>
        <v>0</v>
      </c>
      <c r="CQ139" s="3">
        <f t="shared" si="152"/>
        <v>0</v>
      </c>
    </row>
    <row r="140" spans="1:95" x14ac:dyDescent="0.25">
      <c r="A140" s="1" t="s">
        <v>423</v>
      </c>
      <c r="B140" s="1" t="s">
        <v>476</v>
      </c>
      <c r="C140" s="2">
        <v>43403</v>
      </c>
      <c r="D140" s="2">
        <v>43405</v>
      </c>
      <c r="E140" s="2" t="s">
        <v>476</v>
      </c>
      <c r="F140" s="1" t="s">
        <v>503</v>
      </c>
      <c r="G140" s="1" t="s">
        <v>498</v>
      </c>
      <c r="H140" s="1" t="s">
        <v>435</v>
      </c>
      <c r="I140" s="1" t="s">
        <v>429</v>
      </c>
      <c r="J140" s="1">
        <v>-1</v>
      </c>
      <c r="K140" s="6">
        <v>0</v>
      </c>
      <c r="L140" s="1" t="s">
        <v>266</v>
      </c>
      <c r="M140" s="1" t="s">
        <v>267</v>
      </c>
      <c r="N140" s="1" t="str">
        <f t="shared" si="102"/>
        <v>INCMBZ 5.75 of '24</v>
      </c>
      <c r="O140" s="3">
        <v>5.75</v>
      </c>
      <c r="P140" s="2">
        <v>45490</v>
      </c>
      <c r="Q140" s="8">
        <v>5.7178082191780826</v>
      </c>
      <c r="R140" s="3">
        <v>4.2849000000000004</v>
      </c>
      <c r="S140" s="9">
        <v>0</v>
      </c>
      <c r="T140" s="9">
        <v>1</v>
      </c>
      <c r="U140" s="6">
        <v>2014255</v>
      </c>
      <c r="V140" s="6">
        <v>1225369</v>
      </c>
      <c r="W140" s="6">
        <v>2005270</v>
      </c>
      <c r="X140" s="6">
        <v>1218899</v>
      </c>
      <c r="Y140" s="6">
        <f t="shared" si="103"/>
        <v>0</v>
      </c>
      <c r="Z140" s="6">
        <f t="shared" si="104"/>
        <v>0</v>
      </c>
      <c r="AA140" s="6">
        <v>667</v>
      </c>
      <c r="AB140" s="6">
        <v>667</v>
      </c>
      <c r="AC140" s="6">
        <v>563.73599999999999</v>
      </c>
      <c r="AD140" s="12">
        <f t="shared" si="105"/>
        <v>2.7987320374034071E-2</v>
      </c>
      <c r="AE140" s="12">
        <f t="shared" si="106"/>
        <v>2.811272297496098E-2</v>
      </c>
      <c r="AF140" s="12">
        <f t="shared" si="107"/>
        <v>1.2540260092690908E-4</v>
      </c>
      <c r="AG140" s="12">
        <f t="shared" si="108"/>
        <v>0</v>
      </c>
      <c r="AH140" s="12">
        <f t="shared" si="109"/>
        <v>0</v>
      </c>
      <c r="AI140" s="12">
        <f t="shared" si="110"/>
        <v>0</v>
      </c>
      <c r="AJ140" s="1" t="s">
        <v>5</v>
      </c>
      <c r="AK140" s="1" t="s">
        <v>487</v>
      </c>
      <c r="AL140" s="1" t="s">
        <v>429</v>
      </c>
      <c r="AM140" s="1" t="s">
        <v>429</v>
      </c>
      <c r="AN140" s="1" t="s">
        <v>448</v>
      </c>
      <c r="AO140" s="1" t="s">
        <v>454</v>
      </c>
      <c r="AP140" s="1" t="s">
        <v>11</v>
      </c>
      <c r="AQ140" s="1" t="s">
        <v>513</v>
      </c>
      <c r="AR140" s="1" t="s">
        <v>514</v>
      </c>
      <c r="AS140" s="1" t="s">
        <v>542</v>
      </c>
      <c r="AT140" s="1" t="s">
        <v>14</v>
      </c>
      <c r="AU140" s="3">
        <v>4.55</v>
      </c>
      <c r="AV140" s="3">
        <f t="shared" si="111"/>
        <v>1.2734230770185503E-3</v>
      </c>
      <c r="AW140" s="3">
        <f t="shared" si="112"/>
        <v>1.2791288953607244E-3</v>
      </c>
      <c r="AX140" s="3">
        <f t="shared" si="113"/>
        <v>5.7058183421741359E-6</v>
      </c>
      <c r="AY140" s="3">
        <f t="shared" si="114"/>
        <v>0</v>
      </c>
      <c r="AZ140" s="3">
        <f t="shared" si="115"/>
        <v>0</v>
      </c>
      <c r="BA140" s="3">
        <f t="shared" si="116"/>
        <v>0</v>
      </c>
      <c r="BB140" s="3">
        <v>4.54</v>
      </c>
      <c r="BC140" s="3">
        <f t="shared" si="117"/>
        <v>1.2706243449811469E-3</v>
      </c>
      <c r="BD140" s="3">
        <f t="shared" si="118"/>
        <v>1.2763176230632285E-3</v>
      </c>
      <c r="BE140" s="3">
        <f t="shared" si="119"/>
        <v>5.6932780820816414E-6</v>
      </c>
      <c r="BF140" s="3">
        <f t="shared" si="120"/>
        <v>0</v>
      </c>
      <c r="BG140" s="3">
        <f t="shared" si="121"/>
        <v>0</v>
      </c>
      <c r="BH140" s="3">
        <f t="shared" si="122"/>
        <v>0</v>
      </c>
      <c r="BI140" s="9">
        <v>676</v>
      </c>
      <c r="BJ140" s="3">
        <f t="shared" si="123"/>
        <v>0.18919428572847033</v>
      </c>
      <c r="BK140" s="3">
        <f t="shared" si="124"/>
        <v>0.19004200731073623</v>
      </c>
      <c r="BL140" s="3">
        <f t="shared" si="125"/>
        <v>8.4772158226589789E-4</v>
      </c>
      <c r="BM140" s="3">
        <f t="shared" si="126"/>
        <v>0</v>
      </c>
      <c r="BN140" s="3">
        <f t="shared" si="127"/>
        <v>0</v>
      </c>
      <c r="BO140" s="3">
        <f t="shared" si="128"/>
        <v>0</v>
      </c>
      <c r="BP140" s="9">
        <v>3069.04</v>
      </c>
      <c r="BQ140" s="3">
        <f t="shared" si="129"/>
        <v>0.85894205720725525</v>
      </c>
      <c r="BR140" s="3">
        <f t="shared" si="130"/>
        <v>0.86279071319074241</v>
      </c>
      <c r="BS140" s="3">
        <f t="shared" si="131"/>
        <v>3.8486559834871592E-3</v>
      </c>
      <c r="BT140" s="3">
        <f t="shared" si="132"/>
        <v>0</v>
      </c>
      <c r="BU140" s="3">
        <f t="shared" si="133"/>
        <v>0</v>
      </c>
      <c r="BV140" s="3">
        <f t="shared" si="134"/>
        <v>0</v>
      </c>
      <c r="BW140" s="3">
        <v>9.7200000000000006</v>
      </c>
      <c r="BX140" s="3">
        <f t="shared" si="135"/>
        <v>2.7203675403561119E-3</v>
      </c>
      <c r="BY140" s="3">
        <f t="shared" si="136"/>
        <v>2.7325566731662074E-3</v>
      </c>
      <c r="BZ140" s="3">
        <f t="shared" si="137"/>
        <v>1.218913281009551E-5</v>
      </c>
      <c r="CA140" s="3">
        <f t="shared" si="138"/>
        <v>0</v>
      </c>
      <c r="CB140" s="3">
        <f t="shared" si="139"/>
        <v>0</v>
      </c>
      <c r="CC140" s="3">
        <f t="shared" si="140"/>
        <v>0</v>
      </c>
      <c r="CD140" s="3">
        <v>0.26</v>
      </c>
      <c r="CE140" s="3">
        <f t="shared" si="141"/>
        <v>7.2767032972488593E-5</v>
      </c>
      <c r="CF140" s="3">
        <f t="shared" si="142"/>
        <v>7.3093079734898547E-5</v>
      </c>
      <c r="CG140" s="3">
        <f t="shared" si="143"/>
        <v>3.2604676240995372E-7</v>
      </c>
      <c r="CH140" s="3">
        <f t="shared" si="144"/>
        <v>0</v>
      </c>
      <c r="CI140" s="3">
        <f t="shared" si="145"/>
        <v>0</v>
      </c>
      <c r="CJ140" s="3">
        <f t="shared" si="146"/>
        <v>0</v>
      </c>
      <c r="CK140" s="3">
        <v>82.88</v>
      </c>
      <c r="CL140" s="3">
        <f t="shared" si="147"/>
        <v>2.3195891125999436E-2</v>
      </c>
      <c r="CM140" s="3">
        <f t="shared" si="148"/>
        <v>2.3299824801647658E-2</v>
      </c>
      <c r="CN140" s="3">
        <f t="shared" si="149"/>
        <v>1.039336756482219E-4</v>
      </c>
      <c r="CO140" s="3">
        <f t="shared" si="150"/>
        <v>0</v>
      </c>
      <c r="CP140" s="3">
        <f t="shared" si="151"/>
        <v>0</v>
      </c>
      <c r="CQ140" s="3">
        <f t="shared" si="152"/>
        <v>0</v>
      </c>
    </row>
    <row r="141" spans="1:95" x14ac:dyDescent="0.25">
      <c r="A141" s="1" t="s">
        <v>423</v>
      </c>
      <c r="B141" s="1" t="s">
        <v>476</v>
      </c>
      <c r="C141" s="2">
        <v>43403</v>
      </c>
      <c r="D141" s="2">
        <v>43405</v>
      </c>
      <c r="E141" s="2" t="s">
        <v>476</v>
      </c>
      <c r="F141" s="1" t="s">
        <v>503</v>
      </c>
      <c r="G141" s="1" t="s">
        <v>498</v>
      </c>
      <c r="H141" s="1" t="s">
        <v>435</v>
      </c>
      <c r="I141" s="1" t="s">
        <v>429</v>
      </c>
      <c r="J141" s="1">
        <v>-1</v>
      </c>
      <c r="K141" s="6">
        <v>0</v>
      </c>
      <c r="L141" s="1" t="s">
        <v>268</v>
      </c>
      <c r="M141" s="1" t="s">
        <v>269</v>
      </c>
      <c r="N141" s="1" t="str">
        <f t="shared" si="102"/>
        <v>INLOTG 6.75 of '21</v>
      </c>
      <c r="O141" s="3">
        <v>6.75</v>
      </c>
      <c r="P141" s="2">
        <v>44454</v>
      </c>
      <c r="Q141" s="8">
        <v>2.8794520547945206</v>
      </c>
      <c r="R141" s="3">
        <v>2.0985999999999998</v>
      </c>
      <c r="S141" s="9">
        <v>0</v>
      </c>
      <c r="T141" s="9">
        <v>1</v>
      </c>
      <c r="U141" s="6">
        <v>2014255</v>
      </c>
      <c r="V141" s="6">
        <v>1225369</v>
      </c>
      <c r="W141" s="6">
        <v>2005270</v>
      </c>
      <c r="X141" s="6">
        <v>1218899</v>
      </c>
      <c r="Y141" s="6">
        <f t="shared" si="103"/>
        <v>0</v>
      </c>
      <c r="Z141" s="6">
        <f t="shared" si="104"/>
        <v>0</v>
      </c>
      <c r="AA141" s="6">
        <v>250</v>
      </c>
      <c r="AB141" s="6">
        <v>284.3</v>
      </c>
      <c r="AC141" s="6">
        <v>244.625</v>
      </c>
      <c r="AD141" s="12">
        <f t="shared" si="105"/>
        <v>1.2144688731069303E-2</v>
      </c>
      <c r="AE141" s="12">
        <f t="shared" si="106"/>
        <v>1.2199105357383295E-2</v>
      </c>
      <c r="AF141" s="12">
        <f t="shared" si="107"/>
        <v>5.4416626313991828E-5</v>
      </c>
      <c r="AG141" s="12">
        <f t="shared" si="108"/>
        <v>0</v>
      </c>
      <c r="AH141" s="12">
        <f t="shared" si="109"/>
        <v>0</v>
      </c>
      <c r="AI141" s="12">
        <f t="shared" si="110"/>
        <v>0</v>
      </c>
      <c r="AJ141" s="1" t="s">
        <v>31</v>
      </c>
      <c r="AK141" s="1" t="s">
        <v>460</v>
      </c>
      <c r="AL141" s="1" t="s">
        <v>429</v>
      </c>
      <c r="AM141" s="1" t="s">
        <v>429</v>
      </c>
      <c r="AN141" s="1" t="s">
        <v>441</v>
      </c>
      <c r="AO141" s="1" t="s">
        <v>464</v>
      </c>
      <c r="AP141" s="1" t="s">
        <v>270</v>
      </c>
      <c r="AQ141" s="1" t="s">
        <v>513</v>
      </c>
      <c r="AR141" s="1" t="s">
        <v>529</v>
      </c>
      <c r="AS141" s="1" t="s">
        <v>530</v>
      </c>
      <c r="AT141" s="1" t="s">
        <v>14</v>
      </c>
      <c r="AU141" s="3">
        <v>2.4500000000000002</v>
      </c>
      <c r="AV141" s="3">
        <f t="shared" si="111"/>
        <v>2.9754487391119797E-4</v>
      </c>
      <c r="AW141" s="3">
        <f t="shared" si="112"/>
        <v>2.9887808125589072E-4</v>
      </c>
      <c r="AX141" s="3">
        <f t="shared" si="113"/>
        <v>1.3332073446927482E-6</v>
      </c>
      <c r="AY141" s="3">
        <f t="shared" si="114"/>
        <v>0</v>
      </c>
      <c r="AZ141" s="3">
        <f t="shared" si="115"/>
        <v>0</v>
      </c>
      <c r="BA141" s="3">
        <f t="shared" si="116"/>
        <v>0</v>
      </c>
      <c r="BB141" s="3">
        <v>2.4510000000000001</v>
      </c>
      <c r="BC141" s="3">
        <f t="shared" si="117"/>
        <v>2.9766632079850861E-4</v>
      </c>
      <c r="BD141" s="3">
        <f t="shared" si="118"/>
        <v>2.9900007230946457E-4</v>
      </c>
      <c r="BE141" s="3">
        <f t="shared" si="119"/>
        <v>1.3337515109559592E-6</v>
      </c>
      <c r="BF141" s="3">
        <f t="shared" si="120"/>
        <v>0</v>
      </c>
      <c r="BG141" s="3">
        <f t="shared" si="121"/>
        <v>0</v>
      </c>
      <c r="BH141" s="3">
        <f t="shared" si="122"/>
        <v>0</v>
      </c>
      <c r="BI141" s="9">
        <v>1369</v>
      </c>
      <c r="BJ141" s="3">
        <f t="shared" si="123"/>
        <v>0.16626078872833877</v>
      </c>
      <c r="BK141" s="3">
        <f t="shared" si="124"/>
        <v>0.16700575234257731</v>
      </c>
      <c r="BL141" s="3">
        <f t="shared" si="125"/>
        <v>7.449636142385363E-4</v>
      </c>
      <c r="BM141" s="3">
        <f t="shared" si="126"/>
        <v>0</v>
      </c>
      <c r="BN141" s="3">
        <f t="shared" si="127"/>
        <v>0</v>
      </c>
      <c r="BO141" s="3">
        <f t="shared" si="128"/>
        <v>0</v>
      </c>
      <c r="BP141" s="9">
        <v>3355.4189999999999</v>
      </c>
      <c r="BQ141" s="3">
        <f t="shared" si="129"/>
        <v>0.40750519317315831</v>
      </c>
      <c r="BR141" s="3">
        <f t="shared" si="130"/>
        <v>0.40933109899165693</v>
      </c>
      <c r="BS141" s="3">
        <f t="shared" si="131"/>
        <v>1.8259058184986188E-3</v>
      </c>
      <c r="BT141" s="3">
        <f t="shared" si="132"/>
        <v>0</v>
      </c>
      <c r="BU141" s="3">
        <f t="shared" si="133"/>
        <v>0</v>
      </c>
      <c r="BV141" s="3">
        <f t="shared" si="134"/>
        <v>0</v>
      </c>
      <c r="BW141" s="3">
        <v>13.16</v>
      </c>
      <c r="BX141" s="3">
        <f t="shared" si="135"/>
        <v>1.5982410370087203E-3</v>
      </c>
      <c r="BY141" s="3">
        <f t="shared" si="136"/>
        <v>1.6054022650316415E-3</v>
      </c>
      <c r="BZ141" s="3">
        <f t="shared" si="137"/>
        <v>7.1612280229211775E-6</v>
      </c>
      <c r="CA141" s="3">
        <f t="shared" si="138"/>
        <v>0</v>
      </c>
      <c r="CB141" s="3">
        <f t="shared" si="139"/>
        <v>0</v>
      </c>
      <c r="CC141" s="3">
        <f t="shared" si="140"/>
        <v>0</v>
      </c>
      <c r="CD141" s="3">
        <v>0.09</v>
      </c>
      <c r="CE141" s="3">
        <f t="shared" si="141"/>
        <v>1.0930219857962372E-5</v>
      </c>
      <c r="CF141" s="3">
        <f t="shared" si="142"/>
        <v>1.0979194821644964E-5</v>
      </c>
      <c r="CG141" s="3">
        <f t="shared" si="143"/>
        <v>4.8974963682592298E-8</v>
      </c>
      <c r="CH141" s="3">
        <f t="shared" si="144"/>
        <v>0</v>
      </c>
      <c r="CI141" s="3">
        <f t="shared" si="145"/>
        <v>0</v>
      </c>
      <c r="CJ141" s="3">
        <f t="shared" si="146"/>
        <v>0</v>
      </c>
      <c r="CK141" s="3">
        <v>85.05</v>
      </c>
      <c r="CL141" s="3">
        <f t="shared" si="147"/>
        <v>1.0329057765774443E-2</v>
      </c>
      <c r="CM141" s="3">
        <f t="shared" si="148"/>
        <v>1.0375339106454492E-2</v>
      </c>
      <c r="CN141" s="3">
        <f t="shared" si="149"/>
        <v>4.6281340680048855E-5</v>
      </c>
      <c r="CO141" s="3">
        <f t="shared" si="150"/>
        <v>0</v>
      </c>
      <c r="CP141" s="3">
        <f t="shared" si="151"/>
        <v>0</v>
      </c>
      <c r="CQ141" s="3">
        <f t="shared" si="152"/>
        <v>0</v>
      </c>
    </row>
    <row r="142" spans="1:95" x14ac:dyDescent="0.25">
      <c r="A142" s="1" t="s">
        <v>423</v>
      </c>
      <c r="B142" s="1" t="s">
        <v>476</v>
      </c>
      <c r="C142" s="2">
        <v>43403</v>
      </c>
      <c r="D142" s="2">
        <v>43405</v>
      </c>
      <c r="E142" s="2" t="s">
        <v>476</v>
      </c>
      <c r="F142" s="1" t="s">
        <v>503</v>
      </c>
      <c r="G142" s="1" t="s">
        <v>498</v>
      </c>
      <c r="H142" s="1" t="s">
        <v>435</v>
      </c>
      <c r="I142" s="1" t="s">
        <v>429</v>
      </c>
      <c r="J142" s="1">
        <v>-1</v>
      </c>
      <c r="K142" s="6">
        <v>0</v>
      </c>
      <c r="L142" s="1" t="s">
        <v>271</v>
      </c>
      <c r="M142" s="1" t="s">
        <v>269</v>
      </c>
      <c r="N142" s="1" t="str">
        <f t="shared" si="102"/>
        <v>INLOTG 5.25 of '24</v>
      </c>
      <c r="O142" s="3">
        <v>5.25</v>
      </c>
      <c r="P142" s="2">
        <v>45550</v>
      </c>
      <c r="Q142" s="8">
        <v>5.882191780821918</v>
      </c>
      <c r="R142" s="3">
        <v>1.1068</v>
      </c>
      <c r="S142" s="9">
        <v>0</v>
      </c>
      <c r="T142" s="9">
        <v>1</v>
      </c>
      <c r="U142" s="6">
        <v>2014255</v>
      </c>
      <c r="V142" s="6">
        <v>1225369</v>
      </c>
      <c r="W142" s="6">
        <v>2005270</v>
      </c>
      <c r="X142" s="6">
        <v>1218899</v>
      </c>
      <c r="Y142" s="6">
        <f t="shared" si="103"/>
        <v>0</v>
      </c>
      <c r="Z142" s="6">
        <f t="shared" si="104"/>
        <v>0</v>
      </c>
      <c r="AA142" s="6">
        <v>495</v>
      </c>
      <c r="AB142" s="6">
        <v>562.91399999999999</v>
      </c>
      <c r="AC142" s="6">
        <v>439.22899999999998</v>
      </c>
      <c r="AD142" s="12">
        <f t="shared" si="105"/>
        <v>2.1806027538717788E-2</v>
      </c>
      <c r="AE142" s="12">
        <f t="shared" si="106"/>
        <v>2.1903733661801154E-2</v>
      </c>
      <c r="AF142" s="12">
        <f t="shared" si="107"/>
        <v>9.7706123083365903E-5</v>
      </c>
      <c r="AG142" s="12">
        <f t="shared" si="108"/>
        <v>0</v>
      </c>
      <c r="AH142" s="12">
        <f t="shared" si="109"/>
        <v>0</v>
      </c>
      <c r="AI142" s="12">
        <f t="shared" si="110"/>
        <v>0</v>
      </c>
      <c r="AJ142" s="1" t="s">
        <v>31</v>
      </c>
      <c r="AK142" s="1" t="s">
        <v>460</v>
      </c>
      <c r="AL142" s="1" t="s">
        <v>429</v>
      </c>
      <c r="AM142" s="1" t="s">
        <v>429</v>
      </c>
      <c r="AN142" s="1" t="s">
        <v>441</v>
      </c>
      <c r="AO142" s="1" t="s">
        <v>464</v>
      </c>
      <c r="AP142" s="1" t="s">
        <v>270</v>
      </c>
      <c r="AQ142" s="1" t="s">
        <v>513</v>
      </c>
      <c r="AR142" s="1" t="s">
        <v>529</v>
      </c>
      <c r="AS142" s="1" t="s">
        <v>530</v>
      </c>
      <c r="AT142" s="1" t="s">
        <v>14</v>
      </c>
      <c r="AU142" s="3">
        <v>4.74</v>
      </c>
      <c r="AV142" s="3">
        <f t="shared" si="111"/>
        <v>1.0336057053352233E-3</v>
      </c>
      <c r="AW142" s="3">
        <f t="shared" si="112"/>
        <v>1.0382369755693747E-3</v>
      </c>
      <c r="AX142" s="3">
        <f t="shared" si="113"/>
        <v>4.6312702341514116E-6</v>
      </c>
      <c r="AY142" s="3">
        <f t="shared" si="114"/>
        <v>0</v>
      </c>
      <c r="AZ142" s="3">
        <f t="shared" si="115"/>
        <v>0</v>
      </c>
      <c r="BA142" s="3">
        <f t="shared" si="116"/>
        <v>0</v>
      </c>
      <c r="BB142" s="3">
        <v>4.7089999999999996</v>
      </c>
      <c r="BC142" s="3">
        <f t="shared" si="117"/>
        <v>1.0268458367982205E-3</v>
      </c>
      <c r="BD142" s="3">
        <f t="shared" si="118"/>
        <v>1.0314468181342163E-3</v>
      </c>
      <c r="BE142" s="3">
        <f t="shared" si="119"/>
        <v>4.6009813359957578E-6</v>
      </c>
      <c r="BF142" s="3">
        <f t="shared" si="120"/>
        <v>0</v>
      </c>
      <c r="BG142" s="3">
        <f t="shared" si="121"/>
        <v>0</v>
      </c>
      <c r="BH142" s="3">
        <f t="shared" si="122"/>
        <v>0</v>
      </c>
      <c r="BI142" s="9">
        <v>1066</v>
      </c>
      <c r="BJ142" s="3">
        <f t="shared" si="123"/>
        <v>0.23245225356273164</v>
      </c>
      <c r="BK142" s="3">
        <f t="shared" si="124"/>
        <v>0.23349380083480029</v>
      </c>
      <c r="BL142" s="3">
        <f t="shared" si="125"/>
        <v>1.0415472720686492E-3</v>
      </c>
      <c r="BM142" s="3">
        <f t="shared" si="126"/>
        <v>0</v>
      </c>
      <c r="BN142" s="3">
        <f t="shared" si="127"/>
        <v>0</v>
      </c>
      <c r="BO142" s="3">
        <f t="shared" si="128"/>
        <v>0</v>
      </c>
      <c r="BP142" s="9">
        <v>5019.7939999999999</v>
      </c>
      <c r="BQ142" s="3">
        <f t="shared" si="129"/>
        <v>1.0946176620269032</v>
      </c>
      <c r="BR142" s="3">
        <f t="shared" si="130"/>
        <v>1.0995223081310745</v>
      </c>
      <c r="BS142" s="3">
        <f t="shared" si="131"/>
        <v>4.9046461041712952E-3</v>
      </c>
      <c r="BT142" s="3">
        <f t="shared" si="132"/>
        <v>0</v>
      </c>
      <c r="BU142" s="3">
        <f t="shared" si="133"/>
        <v>0</v>
      </c>
      <c r="BV142" s="3">
        <f t="shared" si="134"/>
        <v>0</v>
      </c>
      <c r="BW142" s="3">
        <v>10.53</v>
      </c>
      <c r="BX142" s="3">
        <f t="shared" si="135"/>
        <v>2.296174699826983E-3</v>
      </c>
      <c r="BY142" s="3">
        <f t="shared" si="136"/>
        <v>2.3064631545876612E-3</v>
      </c>
      <c r="BZ142" s="3">
        <f t="shared" si="137"/>
        <v>1.0288454760678124E-5</v>
      </c>
      <c r="CA142" s="3">
        <f t="shared" si="138"/>
        <v>0</v>
      </c>
      <c r="CB142" s="3">
        <f t="shared" si="139"/>
        <v>0</v>
      </c>
      <c r="CC142" s="3">
        <f t="shared" si="140"/>
        <v>0</v>
      </c>
      <c r="CD142" s="3">
        <v>0.28999999999999998</v>
      </c>
      <c r="CE142" s="3">
        <f t="shared" si="141"/>
        <v>6.3237479862281588E-5</v>
      </c>
      <c r="CF142" s="3">
        <f t="shared" si="142"/>
        <v>6.3520827619223345E-5</v>
      </c>
      <c r="CG142" s="3">
        <f t="shared" si="143"/>
        <v>2.8334775694175698E-7</v>
      </c>
      <c r="CH142" s="3">
        <f t="shared" si="144"/>
        <v>0</v>
      </c>
      <c r="CI142" s="3">
        <f t="shared" si="145"/>
        <v>0</v>
      </c>
      <c r="CJ142" s="3">
        <f t="shared" si="146"/>
        <v>0</v>
      </c>
      <c r="CK142" s="3">
        <v>77.3</v>
      </c>
      <c r="CL142" s="3">
        <f t="shared" si="147"/>
        <v>1.6856059287428851E-2</v>
      </c>
      <c r="CM142" s="3">
        <f t="shared" si="148"/>
        <v>1.693158612057229E-2</v>
      </c>
      <c r="CN142" s="3">
        <f t="shared" si="149"/>
        <v>7.5526833143439026E-5</v>
      </c>
      <c r="CO142" s="3">
        <f t="shared" si="150"/>
        <v>0</v>
      </c>
      <c r="CP142" s="3">
        <f t="shared" si="151"/>
        <v>0</v>
      </c>
      <c r="CQ142" s="3">
        <f t="shared" si="152"/>
        <v>0</v>
      </c>
    </row>
    <row r="143" spans="1:95" x14ac:dyDescent="0.25">
      <c r="A143" s="1" t="s">
        <v>423</v>
      </c>
      <c r="B143" s="1" t="s">
        <v>476</v>
      </c>
      <c r="C143" s="2">
        <v>43403</v>
      </c>
      <c r="D143" s="2">
        <v>43405</v>
      </c>
      <c r="E143" s="2" t="s">
        <v>476</v>
      </c>
      <c r="F143" s="1" t="s">
        <v>503</v>
      </c>
      <c r="G143" s="1" t="s">
        <v>498</v>
      </c>
      <c r="H143" s="1" t="s">
        <v>430</v>
      </c>
      <c r="I143" s="1" t="s">
        <v>439</v>
      </c>
      <c r="J143" s="1">
        <v>-1</v>
      </c>
      <c r="K143" s="6">
        <v>0</v>
      </c>
      <c r="L143" s="1" t="s">
        <v>272</v>
      </c>
      <c r="M143" s="1" t="s">
        <v>273</v>
      </c>
      <c r="N143" s="1" t="str">
        <f t="shared" si="102"/>
        <v>KCHOL 3.50 of '20</v>
      </c>
      <c r="O143" s="3">
        <v>3.5</v>
      </c>
      <c r="P143" s="2">
        <v>43945</v>
      </c>
      <c r="Q143" s="8">
        <v>1.484931506849315</v>
      </c>
      <c r="R143" s="3">
        <v>5.5151000000000003</v>
      </c>
      <c r="S143" s="9">
        <v>0</v>
      </c>
      <c r="T143" s="9">
        <v>1</v>
      </c>
      <c r="U143" s="6">
        <v>2014255</v>
      </c>
      <c r="V143" s="6">
        <v>1225369</v>
      </c>
      <c r="W143" s="6">
        <v>2005270</v>
      </c>
      <c r="X143" s="6">
        <v>1218899</v>
      </c>
      <c r="Y143" s="6">
        <f t="shared" si="103"/>
        <v>0</v>
      </c>
      <c r="Z143" s="6">
        <f t="shared" si="104"/>
        <v>0</v>
      </c>
      <c r="AA143" s="6">
        <v>750</v>
      </c>
      <c r="AB143" s="6">
        <v>750</v>
      </c>
      <c r="AC143" s="6">
        <v>719.05499999999995</v>
      </c>
      <c r="AD143" s="12">
        <f t="shared" si="105"/>
        <v>3.5698310293383904E-2</v>
      </c>
      <c r="AE143" s="12">
        <f t="shared" si="106"/>
        <v>3.585826347574142E-2</v>
      </c>
      <c r="AF143" s="12">
        <f t="shared" si="107"/>
        <v>1.5995318235751538E-4</v>
      </c>
      <c r="AG143" s="12">
        <f t="shared" si="108"/>
        <v>0</v>
      </c>
      <c r="AH143" s="12">
        <f t="shared" si="109"/>
        <v>0</v>
      </c>
      <c r="AI143" s="12">
        <f t="shared" si="110"/>
        <v>0</v>
      </c>
      <c r="AJ143" s="1" t="s">
        <v>5</v>
      </c>
      <c r="AK143" s="1" t="s">
        <v>487</v>
      </c>
      <c r="AL143" s="1" t="s">
        <v>430</v>
      </c>
      <c r="AM143" s="1" t="s">
        <v>439</v>
      </c>
      <c r="AN143" s="1" t="s">
        <v>441</v>
      </c>
      <c r="AO143" s="1" t="s">
        <v>481</v>
      </c>
      <c r="AP143" s="1" t="s">
        <v>250</v>
      </c>
      <c r="AQ143" s="1" t="s">
        <v>513</v>
      </c>
      <c r="AR143" s="1" t="s">
        <v>557</v>
      </c>
      <c r="AS143" s="1" t="s">
        <v>561</v>
      </c>
      <c r="AT143" s="1" t="s">
        <v>14</v>
      </c>
      <c r="AU143" s="3">
        <v>1.41</v>
      </c>
      <c r="AV143" s="3">
        <f t="shared" si="111"/>
        <v>5.0334617513671297E-4</v>
      </c>
      <c r="AW143" s="3">
        <f t="shared" si="112"/>
        <v>5.0560151500795398E-4</v>
      </c>
      <c r="AX143" s="3">
        <f t="shared" si="113"/>
        <v>2.2553398712410119E-6</v>
      </c>
      <c r="AY143" s="3">
        <f t="shared" si="114"/>
        <v>0</v>
      </c>
      <c r="AZ143" s="3">
        <f t="shared" si="115"/>
        <v>0</v>
      </c>
      <c r="BA143" s="3">
        <f t="shared" si="116"/>
        <v>0</v>
      </c>
      <c r="BB143" s="3">
        <v>1.4059999999999999</v>
      </c>
      <c r="BC143" s="3">
        <f t="shared" si="117"/>
        <v>5.0191824272497766E-4</v>
      </c>
      <c r="BD143" s="3">
        <f t="shared" si="118"/>
        <v>5.0416718446892432E-4</v>
      </c>
      <c r="BE143" s="3">
        <f t="shared" si="119"/>
        <v>2.248941743946656E-6</v>
      </c>
      <c r="BF143" s="3">
        <f t="shared" si="120"/>
        <v>0</v>
      </c>
      <c r="BG143" s="3">
        <f t="shared" si="121"/>
        <v>0</v>
      </c>
      <c r="BH143" s="3">
        <f t="shared" si="122"/>
        <v>0</v>
      </c>
      <c r="BI143" s="9">
        <v>380</v>
      </c>
      <c r="BJ143" s="3">
        <f t="shared" si="123"/>
        <v>0.13565357911485884</v>
      </c>
      <c r="BK143" s="3">
        <f t="shared" si="124"/>
        <v>0.13626140120781741</v>
      </c>
      <c r="BL143" s="3">
        <f t="shared" si="125"/>
        <v>6.0782209295856537E-4</v>
      </c>
      <c r="BM143" s="3">
        <f t="shared" si="126"/>
        <v>0</v>
      </c>
      <c r="BN143" s="3">
        <f t="shared" si="127"/>
        <v>0</v>
      </c>
      <c r="BO143" s="3">
        <f t="shared" si="128"/>
        <v>0</v>
      </c>
      <c r="BP143" s="9">
        <v>534.28</v>
      </c>
      <c r="BQ143" s="3">
        <f t="shared" si="129"/>
        <v>0.19072893223549151</v>
      </c>
      <c r="BR143" s="3">
        <f t="shared" si="130"/>
        <v>0.19158353009819123</v>
      </c>
      <c r="BS143" s="3">
        <f t="shared" si="131"/>
        <v>8.545978626997297E-4</v>
      </c>
      <c r="BT143" s="3">
        <f t="shared" si="132"/>
        <v>0</v>
      </c>
      <c r="BU143" s="3">
        <f t="shared" si="133"/>
        <v>0</v>
      </c>
      <c r="BV143" s="3">
        <f t="shared" si="134"/>
        <v>0</v>
      </c>
      <c r="BW143" s="3">
        <v>6.52</v>
      </c>
      <c r="BX143" s="3">
        <f t="shared" si="135"/>
        <v>2.3275298311286304E-3</v>
      </c>
      <c r="BY143" s="3">
        <f t="shared" si="136"/>
        <v>2.3379587786183406E-3</v>
      </c>
      <c r="BZ143" s="3">
        <f t="shared" si="137"/>
        <v>1.0428947489710214E-5</v>
      </c>
      <c r="CA143" s="3">
        <f t="shared" si="138"/>
        <v>0</v>
      </c>
      <c r="CB143" s="3">
        <f t="shared" si="139"/>
        <v>0</v>
      </c>
      <c r="CC143" s="3">
        <f t="shared" si="140"/>
        <v>0</v>
      </c>
      <c r="CD143" s="3">
        <v>0.03</v>
      </c>
      <c r="CE143" s="3">
        <f t="shared" si="141"/>
        <v>1.070949308801517E-5</v>
      </c>
      <c r="CF143" s="3">
        <f t="shared" si="142"/>
        <v>1.0757479042722425E-5</v>
      </c>
      <c r="CG143" s="3">
        <f t="shared" si="143"/>
        <v>4.79859547072546E-8</v>
      </c>
      <c r="CH143" s="3">
        <f t="shared" si="144"/>
        <v>0</v>
      </c>
      <c r="CI143" s="3">
        <f t="shared" si="145"/>
        <v>0</v>
      </c>
      <c r="CJ143" s="3">
        <f t="shared" si="146"/>
        <v>0</v>
      </c>
      <c r="CK143" s="3">
        <v>95.81</v>
      </c>
      <c r="CL143" s="3">
        <f t="shared" si="147"/>
        <v>3.4202551092091117E-2</v>
      </c>
      <c r="CM143" s="3">
        <f t="shared" si="148"/>
        <v>3.4355802236107853E-2</v>
      </c>
      <c r="CN143" s="3">
        <f t="shared" si="149"/>
        <v>1.5325114401673612E-4</v>
      </c>
      <c r="CO143" s="3">
        <f t="shared" si="150"/>
        <v>0</v>
      </c>
      <c r="CP143" s="3">
        <f t="shared" si="151"/>
        <v>0</v>
      </c>
      <c r="CQ143" s="3">
        <f t="shared" si="152"/>
        <v>0</v>
      </c>
    </row>
    <row r="144" spans="1:95" x14ac:dyDescent="0.25">
      <c r="A144" s="1" t="s">
        <v>423</v>
      </c>
      <c r="B144" s="1" t="s">
        <v>476</v>
      </c>
      <c r="C144" s="2">
        <v>43403</v>
      </c>
      <c r="D144" s="2">
        <v>43405</v>
      </c>
      <c r="E144" s="2" t="s">
        <v>476</v>
      </c>
      <c r="F144" s="1" t="s">
        <v>503</v>
      </c>
      <c r="G144" s="1" t="s">
        <v>498</v>
      </c>
      <c r="H144" s="1" t="s">
        <v>430</v>
      </c>
      <c r="I144" s="1" t="s">
        <v>439</v>
      </c>
      <c r="J144" s="1">
        <v>-1</v>
      </c>
      <c r="K144" s="6">
        <v>0</v>
      </c>
      <c r="L144" s="1" t="s">
        <v>274</v>
      </c>
      <c r="M144" s="1" t="s">
        <v>273</v>
      </c>
      <c r="N144" s="1" t="str">
        <f t="shared" si="102"/>
        <v>KCHOL 5.25 of '23</v>
      </c>
      <c r="O144" s="3">
        <v>5.25</v>
      </c>
      <c r="P144" s="2">
        <v>45000</v>
      </c>
      <c r="Q144" s="8">
        <v>4.375342465753425</v>
      </c>
      <c r="R144" s="3">
        <v>2.6246999999999998</v>
      </c>
      <c r="S144" s="9">
        <v>0</v>
      </c>
      <c r="T144" s="9">
        <v>1</v>
      </c>
      <c r="U144" s="6">
        <v>2014255</v>
      </c>
      <c r="V144" s="6">
        <v>1225369</v>
      </c>
      <c r="W144" s="6">
        <v>2005270</v>
      </c>
      <c r="X144" s="6">
        <v>1218899</v>
      </c>
      <c r="Y144" s="6">
        <f t="shared" si="103"/>
        <v>0</v>
      </c>
      <c r="Z144" s="6">
        <f t="shared" si="104"/>
        <v>0</v>
      </c>
      <c r="AA144" s="6">
        <v>750</v>
      </c>
      <c r="AB144" s="6">
        <v>750</v>
      </c>
      <c r="AC144" s="6">
        <v>705.98099999999999</v>
      </c>
      <c r="AD144" s="12">
        <f t="shared" si="105"/>
        <v>3.5049236566373175E-2</v>
      </c>
      <c r="AE144" s="12">
        <f t="shared" si="106"/>
        <v>3.520628144838351E-2</v>
      </c>
      <c r="AF144" s="12">
        <f t="shared" si="107"/>
        <v>1.5704488201033484E-4</v>
      </c>
      <c r="AG144" s="12">
        <f t="shared" si="108"/>
        <v>0</v>
      </c>
      <c r="AH144" s="12">
        <f t="shared" si="109"/>
        <v>0</v>
      </c>
      <c r="AI144" s="12">
        <f t="shared" si="110"/>
        <v>0</v>
      </c>
      <c r="AJ144" s="1" t="s">
        <v>5</v>
      </c>
      <c r="AK144" s="1" t="s">
        <v>487</v>
      </c>
      <c r="AL144" s="1" t="s">
        <v>430</v>
      </c>
      <c r="AM144" s="1" t="s">
        <v>439</v>
      </c>
      <c r="AN144" s="1" t="s">
        <v>441</v>
      </c>
      <c r="AO144" s="1" t="s">
        <v>481</v>
      </c>
      <c r="AP144" s="1" t="s">
        <v>250</v>
      </c>
      <c r="AQ144" s="1" t="s">
        <v>513</v>
      </c>
      <c r="AR144" s="1" t="s">
        <v>557</v>
      </c>
      <c r="AS144" s="1" t="s">
        <v>561</v>
      </c>
      <c r="AT144" s="1" t="s">
        <v>14</v>
      </c>
      <c r="AU144" s="3">
        <v>3.79</v>
      </c>
      <c r="AV144" s="3">
        <f t="shared" si="111"/>
        <v>1.3283660658655434E-3</v>
      </c>
      <c r="AW144" s="3">
        <f t="shared" si="112"/>
        <v>1.334318066893735E-3</v>
      </c>
      <c r="AX144" s="3">
        <f t="shared" si="113"/>
        <v>5.9520010281916783E-6</v>
      </c>
      <c r="AY144" s="3">
        <f t="shared" si="114"/>
        <v>0</v>
      </c>
      <c r="AZ144" s="3">
        <f t="shared" si="115"/>
        <v>0</v>
      </c>
      <c r="BA144" s="3">
        <f t="shared" si="116"/>
        <v>0</v>
      </c>
      <c r="BB144" s="3">
        <v>3.7719999999999998</v>
      </c>
      <c r="BC144" s="3">
        <f t="shared" si="117"/>
        <v>1.3220572032835961E-3</v>
      </c>
      <c r="BD144" s="3">
        <f t="shared" si="118"/>
        <v>1.3279809362330259E-3</v>
      </c>
      <c r="BE144" s="3">
        <f t="shared" si="119"/>
        <v>5.923732949429791E-6</v>
      </c>
      <c r="BF144" s="3">
        <f t="shared" si="120"/>
        <v>0</v>
      </c>
      <c r="BG144" s="3">
        <f t="shared" si="121"/>
        <v>0</v>
      </c>
      <c r="BH144" s="3">
        <f t="shared" si="122"/>
        <v>0</v>
      </c>
      <c r="BI144" s="9">
        <v>409</v>
      </c>
      <c r="BJ144" s="3">
        <f t="shared" si="123"/>
        <v>0.14335137755646629</v>
      </c>
      <c r="BK144" s="3">
        <f t="shared" si="124"/>
        <v>0.14399369112388855</v>
      </c>
      <c r="BL144" s="3">
        <f t="shared" si="125"/>
        <v>6.4231356742225354E-4</v>
      </c>
      <c r="BM144" s="3">
        <f t="shared" si="126"/>
        <v>0</v>
      </c>
      <c r="BN144" s="3">
        <f t="shared" si="127"/>
        <v>0</v>
      </c>
      <c r="BO144" s="3">
        <f t="shared" si="128"/>
        <v>0</v>
      </c>
      <c r="BP144" s="9">
        <v>1542.7479999999998</v>
      </c>
      <c r="BQ144" s="3">
        <f t="shared" si="129"/>
        <v>0.54072139614299075</v>
      </c>
      <c r="BR144" s="3">
        <f t="shared" si="130"/>
        <v>0.54314420291930754</v>
      </c>
      <c r="BS144" s="3">
        <f t="shared" si="131"/>
        <v>2.4228067763167882E-3</v>
      </c>
      <c r="BT144" s="3">
        <f t="shared" si="132"/>
        <v>0</v>
      </c>
      <c r="BU144" s="3">
        <f t="shared" si="133"/>
        <v>0</v>
      </c>
      <c r="BV144" s="3">
        <f t="shared" si="134"/>
        <v>0</v>
      </c>
      <c r="BW144" s="3">
        <v>7.01</v>
      </c>
      <c r="BX144" s="3">
        <f t="shared" si="135"/>
        <v>2.4569514833027595E-3</v>
      </c>
      <c r="BY144" s="3">
        <f t="shared" si="136"/>
        <v>2.467960329531684E-3</v>
      </c>
      <c r="BZ144" s="3">
        <f t="shared" si="137"/>
        <v>1.1008846228924458E-5</v>
      </c>
      <c r="CA144" s="3">
        <f t="shared" si="138"/>
        <v>0</v>
      </c>
      <c r="CB144" s="3">
        <f t="shared" si="139"/>
        <v>0</v>
      </c>
      <c r="CC144" s="3">
        <f t="shared" si="140"/>
        <v>0</v>
      </c>
      <c r="CD144" s="3">
        <v>0.17</v>
      </c>
      <c r="CE144" s="3">
        <f t="shared" si="141"/>
        <v>5.9583702162834402E-5</v>
      </c>
      <c r="CF144" s="3">
        <f t="shared" si="142"/>
        <v>5.9850678462251967E-5</v>
      </c>
      <c r="CG144" s="3">
        <f t="shared" si="143"/>
        <v>2.6697629941756506E-7</v>
      </c>
      <c r="CH144" s="3">
        <f t="shared" si="144"/>
        <v>0</v>
      </c>
      <c r="CI144" s="3">
        <f t="shared" si="145"/>
        <v>0</v>
      </c>
      <c r="CJ144" s="3">
        <f t="shared" si="146"/>
        <v>0</v>
      </c>
      <c r="CK144" s="3">
        <v>93.46</v>
      </c>
      <c r="CL144" s="3">
        <f t="shared" si="147"/>
        <v>3.2757016494932366E-2</v>
      </c>
      <c r="CM144" s="3">
        <f t="shared" si="148"/>
        <v>3.2903790641659221E-2</v>
      </c>
      <c r="CN144" s="3">
        <f t="shared" si="149"/>
        <v>1.4677414672685518E-4</v>
      </c>
      <c r="CO144" s="3">
        <f t="shared" si="150"/>
        <v>0</v>
      </c>
      <c r="CP144" s="3">
        <f t="shared" si="151"/>
        <v>0</v>
      </c>
      <c r="CQ144" s="3">
        <f t="shared" si="152"/>
        <v>0</v>
      </c>
    </row>
    <row r="145" spans="1:95" x14ac:dyDescent="0.25">
      <c r="A145" s="1" t="s">
        <v>423</v>
      </c>
      <c r="B145" s="1" t="s">
        <v>589</v>
      </c>
      <c r="C145" s="2">
        <v>43403</v>
      </c>
      <c r="D145" s="2">
        <v>43405</v>
      </c>
      <c r="E145" s="2" t="s">
        <v>476</v>
      </c>
      <c r="F145" s="1" t="s">
        <v>503</v>
      </c>
      <c r="G145" s="1" t="s">
        <v>498</v>
      </c>
      <c r="H145" s="1" t="s">
        <v>436</v>
      </c>
      <c r="I145" s="1" t="s">
        <v>430</v>
      </c>
      <c r="J145" s="1">
        <v>-1</v>
      </c>
      <c r="K145" s="6">
        <v>0</v>
      </c>
      <c r="L145" s="1" t="s">
        <v>275</v>
      </c>
      <c r="M145" s="1" t="s">
        <v>276</v>
      </c>
      <c r="N145" s="1" t="str">
        <f t="shared" si="102"/>
        <v>LB 5.63 of '23</v>
      </c>
      <c r="O145" s="3">
        <v>5.625</v>
      </c>
      <c r="P145" s="2">
        <v>45214</v>
      </c>
      <c r="Q145" s="8">
        <v>4.9616438356164387</v>
      </c>
      <c r="R145" s="3">
        <v>5.0355999999999996</v>
      </c>
      <c r="S145" s="9">
        <v>0</v>
      </c>
      <c r="T145" s="9">
        <v>1</v>
      </c>
      <c r="U145" s="6">
        <v>2014255</v>
      </c>
      <c r="V145" s="6">
        <v>1225369</v>
      </c>
      <c r="W145" s="6">
        <v>2005270</v>
      </c>
      <c r="X145" s="6">
        <v>1218899</v>
      </c>
      <c r="Y145" s="6">
        <f t="shared" si="103"/>
        <v>0</v>
      </c>
      <c r="Z145" s="6">
        <f t="shared" si="104"/>
        <v>0</v>
      </c>
      <c r="AA145" s="6">
        <v>500</v>
      </c>
      <c r="AB145" s="6">
        <v>500</v>
      </c>
      <c r="AC145" s="6">
        <v>495</v>
      </c>
      <c r="AD145" s="12">
        <f t="shared" si="105"/>
        <v>2.4574842807886788E-2</v>
      </c>
      <c r="AE145" s="12">
        <f t="shared" si="106"/>
        <v>2.4684955143197674E-2</v>
      </c>
      <c r="AF145" s="12">
        <f t="shared" si="107"/>
        <v>1.1011233531088571E-4</v>
      </c>
      <c r="AG145" s="12">
        <f t="shared" si="108"/>
        <v>4.0395995002321751E-2</v>
      </c>
      <c r="AH145" s="12">
        <f t="shared" si="109"/>
        <v>4.0610419731249271E-2</v>
      </c>
      <c r="AI145" s="12">
        <f t="shared" si="110"/>
        <v>2.1442472892752029E-4</v>
      </c>
      <c r="AJ145" s="1" t="s">
        <v>5</v>
      </c>
      <c r="AK145" s="1" t="s">
        <v>460</v>
      </c>
      <c r="AL145" s="1" t="s">
        <v>430</v>
      </c>
      <c r="AM145" s="1" t="s">
        <v>430</v>
      </c>
      <c r="AN145" s="1" t="s">
        <v>453</v>
      </c>
      <c r="AO145" s="1" t="s">
        <v>482</v>
      </c>
      <c r="AP145" s="1" t="s">
        <v>24</v>
      </c>
      <c r="AQ145" s="1" t="s">
        <v>513</v>
      </c>
      <c r="AR145" s="1" t="s">
        <v>523</v>
      </c>
      <c r="AS145" s="1" t="s">
        <v>524</v>
      </c>
      <c r="AT145" s="1" t="s">
        <v>14</v>
      </c>
      <c r="AU145" s="3">
        <v>4.26</v>
      </c>
      <c r="AV145" s="3">
        <f t="shared" si="111"/>
        <v>1.0468883036159771E-3</v>
      </c>
      <c r="AW145" s="3">
        <f t="shared" si="112"/>
        <v>1.0515790891002209E-3</v>
      </c>
      <c r="AX145" s="3">
        <f t="shared" si="113"/>
        <v>4.69078548424374E-6</v>
      </c>
      <c r="AY145" s="3">
        <f t="shared" si="114"/>
        <v>1.7208693870989064E-3</v>
      </c>
      <c r="AZ145" s="3">
        <f t="shared" si="115"/>
        <v>1.7300038805512189E-3</v>
      </c>
      <c r="BA145" s="3">
        <f t="shared" si="116"/>
        <v>9.1344934523124831E-6</v>
      </c>
      <c r="BB145" s="3">
        <v>4.2480000000000002</v>
      </c>
      <c r="BC145" s="3">
        <f t="shared" si="117"/>
        <v>1.0439393224790307E-3</v>
      </c>
      <c r="BD145" s="3">
        <f t="shared" si="118"/>
        <v>1.0486168944830372E-3</v>
      </c>
      <c r="BE145" s="3">
        <f t="shared" si="119"/>
        <v>4.6775720040064667E-6</v>
      </c>
      <c r="BF145" s="3">
        <f t="shared" si="120"/>
        <v>1.7160218676986281E-3</v>
      </c>
      <c r="BG145" s="3">
        <f t="shared" si="121"/>
        <v>1.7251306301834691E-3</v>
      </c>
      <c r="BH145" s="3">
        <f t="shared" si="122"/>
        <v>9.1087624848409671E-6</v>
      </c>
      <c r="BI145" s="9">
        <v>297</v>
      </c>
      <c r="BJ145" s="3">
        <f t="shared" si="123"/>
        <v>7.2987283139423764E-2</v>
      </c>
      <c r="BK145" s="3">
        <f t="shared" si="124"/>
        <v>7.3314316775297095E-2</v>
      </c>
      <c r="BL145" s="3">
        <f t="shared" si="125"/>
        <v>3.2703363587333056E-4</v>
      </c>
      <c r="BM145" s="3">
        <f t="shared" si="126"/>
        <v>0.11997610515689559</v>
      </c>
      <c r="BN145" s="3">
        <f t="shared" si="127"/>
        <v>0.12061294660181034</v>
      </c>
      <c r="BO145" s="3">
        <f t="shared" si="128"/>
        <v>6.3684144491474304E-4</v>
      </c>
      <c r="BP145" s="9">
        <v>1261.6560000000002</v>
      </c>
      <c r="BQ145" s="3">
        <f t="shared" si="129"/>
        <v>0.31004997877627216</v>
      </c>
      <c r="BR145" s="3">
        <f t="shared" si="130"/>
        <v>0.3114392176614621</v>
      </c>
      <c r="BS145" s="3">
        <f t="shared" si="131"/>
        <v>1.3892388851899362E-3</v>
      </c>
      <c r="BT145" s="3">
        <f t="shared" si="132"/>
        <v>0.5096584947064926</v>
      </c>
      <c r="BU145" s="3">
        <f t="shared" si="133"/>
        <v>0.51236379716449032</v>
      </c>
      <c r="BV145" s="3">
        <f t="shared" si="134"/>
        <v>2.7053024579977158E-3</v>
      </c>
      <c r="BW145" s="3">
        <v>5.92</v>
      </c>
      <c r="BX145" s="3">
        <f t="shared" si="135"/>
        <v>1.4548306942268978E-3</v>
      </c>
      <c r="BY145" s="3">
        <f t="shared" si="136"/>
        <v>1.4613493444773022E-3</v>
      </c>
      <c r="BZ145" s="3">
        <f t="shared" si="137"/>
        <v>6.5186502504043647E-6</v>
      </c>
      <c r="CA145" s="3">
        <f t="shared" si="138"/>
        <v>2.3914429041374473E-3</v>
      </c>
      <c r="CB145" s="3">
        <f t="shared" si="139"/>
        <v>2.4041368480899566E-3</v>
      </c>
      <c r="CC145" s="3">
        <f t="shared" si="140"/>
        <v>1.2693943952509293E-5</v>
      </c>
      <c r="CD145" s="3">
        <v>0.22</v>
      </c>
      <c r="CE145" s="3">
        <f t="shared" si="141"/>
        <v>5.406465417735093E-5</v>
      </c>
      <c r="CF145" s="3">
        <f t="shared" si="142"/>
        <v>5.430690131503488E-5</v>
      </c>
      <c r="CG145" s="3">
        <f t="shared" si="143"/>
        <v>2.4224713768394965E-7</v>
      </c>
      <c r="CH145" s="3">
        <f t="shared" si="144"/>
        <v>8.8871189005107853E-5</v>
      </c>
      <c r="CI145" s="3">
        <f t="shared" si="145"/>
        <v>8.9342923408748391E-5</v>
      </c>
      <c r="CJ145" s="3">
        <f t="shared" si="146"/>
        <v>4.7173440364053779E-7</v>
      </c>
      <c r="CK145" s="3">
        <v>98.75</v>
      </c>
      <c r="CL145" s="3">
        <f t="shared" si="147"/>
        <v>2.4267657272788203E-2</v>
      </c>
      <c r="CM145" s="3">
        <f t="shared" si="148"/>
        <v>2.4376393203907703E-2</v>
      </c>
      <c r="CN145" s="3">
        <f t="shared" si="149"/>
        <v>1.0873593111949964E-4</v>
      </c>
      <c r="CO145" s="3">
        <f t="shared" si="150"/>
        <v>3.9891045064792727E-2</v>
      </c>
      <c r="CP145" s="3">
        <f t="shared" si="151"/>
        <v>4.0102789484608652E-2</v>
      </c>
      <c r="CQ145" s="3">
        <f t="shared" si="152"/>
        <v>2.117444198159249E-4</v>
      </c>
    </row>
    <row r="146" spans="1:95" x14ac:dyDescent="0.25">
      <c r="A146" s="1" t="s">
        <v>423</v>
      </c>
      <c r="B146" s="1" t="s">
        <v>589</v>
      </c>
      <c r="C146" s="2">
        <v>43403</v>
      </c>
      <c r="D146" s="2">
        <v>43405</v>
      </c>
      <c r="E146" s="2" t="s">
        <v>476</v>
      </c>
      <c r="F146" s="1" t="s">
        <v>503</v>
      </c>
      <c r="G146" s="1" t="s">
        <v>498</v>
      </c>
      <c r="H146" s="1" t="s">
        <v>436</v>
      </c>
      <c r="I146" s="1" t="s">
        <v>430</v>
      </c>
      <c r="J146" s="1">
        <v>-1</v>
      </c>
      <c r="K146" s="6">
        <v>0</v>
      </c>
      <c r="L146" s="1" t="s">
        <v>277</v>
      </c>
      <c r="M146" s="1" t="s">
        <v>276</v>
      </c>
      <c r="N146" s="1" t="str">
        <f t="shared" si="102"/>
        <v>LB 6.88 of '35</v>
      </c>
      <c r="O146" s="3">
        <v>6.875</v>
      </c>
      <c r="P146" s="2">
        <v>49614</v>
      </c>
      <c r="Q146" s="8">
        <v>17.016438356164382</v>
      </c>
      <c r="R146" s="3">
        <v>2.6438000000000001</v>
      </c>
      <c r="S146" s="9">
        <v>0</v>
      </c>
      <c r="T146" s="9">
        <v>1</v>
      </c>
      <c r="U146" s="6">
        <v>2014255</v>
      </c>
      <c r="V146" s="6">
        <v>1225369</v>
      </c>
      <c r="W146" s="6">
        <v>2005270</v>
      </c>
      <c r="X146" s="6">
        <v>1218899</v>
      </c>
      <c r="Y146" s="6">
        <f t="shared" si="103"/>
        <v>0</v>
      </c>
      <c r="Z146" s="6">
        <f t="shared" si="104"/>
        <v>0</v>
      </c>
      <c r="AA146" s="6">
        <v>999</v>
      </c>
      <c r="AB146" s="6">
        <v>999</v>
      </c>
      <c r="AC146" s="6">
        <v>839.452</v>
      </c>
      <c r="AD146" s="12">
        <f t="shared" si="105"/>
        <v>4.1675557464174097E-2</v>
      </c>
      <c r="AE146" s="12">
        <f t="shared" si="106"/>
        <v>4.1862292858318335E-2</v>
      </c>
      <c r="AF146" s="12">
        <f t="shared" si="107"/>
        <v>1.8673539414423845E-4</v>
      </c>
      <c r="AG146" s="12">
        <f t="shared" si="108"/>
        <v>6.8506058175129295E-2</v>
      </c>
      <c r="AH146" s="12">
        <f t="shared" si="109"/>
        <v>6.8869693059063958E-2</v>
      </c>
      <c r="AI146" s="12">
        <f t="shared" si="110"/>
        <v>3.6363488393466314E-4</v>
      </c>
      <c r="AJ146" s="1" t="s">
        <v>5</v>
      </c>
      <c r="AK146" s="1" t="s">
        <v>460</v>
      </c>
      <c r="AL146" s="1" t="s">
        <v>430</v>
      </c>
      <c r="AM146" s="1" t="s">
        <v>430</v>
      </c>
      <c r="AN146" s="1" t="s">
        <v>453</v>
      </c>
      <c r="AO146" s="1" t="s">
        <v>482</v>
      </c>
      <c r="AP146" s="1" t="s">
        <v>24</v>
      </c>
      <c r="AQ146" s="1" t="s">
        <v>513</v>
      </c>
      <c r="AR146" s="1" t="s">
        <v>523</v>
      </c>
      <c r="AS146" s="1" t="s">
        <v>524</v>
      </c>
      <c r="AT146" s="1" t="s">
        <v>14</v>
      </c>
      <c r="AU146" s="3">
        <v>9.27</v>
      </c>
      <c r="AV146" s="3">
        <f t="shared" si="111"/>
        <v>3.8633241769289385E-3</v>
      </c>
      <c r="AW146" s="3">
        <f t="shared" si="112"/>
        <v>3.8806345479661091E-3</v>
      </c>
      <c r="AX146" s="3">
        <f t="shared" si="113"/>
        <v>1.7310371037170588E-5</v>
      </c>
      <c r="AY146" s="3">
        <f t="shared" si="114"/>
        <v>6.3505115928344852E-3</v>
      </c>
      <c r="AZ146" s="3">
        <f t="shared" si="115"/>
        <v>6.384220546575229E-3</v>
      </c>
      <c r="BA146" s="3">
        <f t="shared" si="116"/>
        <v>3.3708953740743848E-5</v>
      </c>
      <c r="BB146" s="3">
        <v>9.1809999999999992</v>
      </c>
      <c r="BC146" s="3">
        <f t="shared" si="117"/>
        <v>3.8262329307858236E-3</v>
      </c>
      <c r="BD146" s="3">
        <f t="shared" si="118"/>
        <v>3.8433771073222056E-3</v>
      </c>
      <c r="BE146" s="3">
        <f t="shared" si="119"/>
        <v>1.7144176536382054E-5</v>
      </c>
      <c r="BF146" s="3">
        <f t="shared" si="120"/>
        <v>6.2895412010586195E-3</v>
      </c>
      <c r="BG146" s="3">
        <f t="shared" si="121"/>
        <v>6.3229265197526615E-3</v>
      </c>
      <c r="BH146" s="3">
        <f t="shared" si="122"/>
        <v>3.3385318694042002E-5</v>
      </c>
      <c r="BI146" s="9">
        <v>553</v>
      </c>
      <c r="BJ146" s="3">
        <f t="shared" si="123"/>
        <v>0.23046583277688276</v>
      </c>
      <c r="BK146" s="3">
        <f t="shared" si="124"/>
        <v>0.23149847950650038</v>
      </c>
      <c r="BL146" s="3">
        <f t="shared" si="125"/>
        <v>1.0326467296176145E-3</v>
      </c>
      <c r="BM146" s="3">
        <f t="shared" si="126"/>
        <v>0.37883850170846495</v>
      </c>
      <c r="BN146" s="3">
        <f t="shared" si="127"/>
        <v>0.3808494026166237</v>
      </c>
      <c r="BO146" s="3">
        <f t="shared" si="128"/>
        <v>2.0109009081587526E-3</v>
      </c>
      <c r="BP146" s="9">
        <v>5077.0929999999998</v>
      </c>
      <c r="BQ146" s="3">
        <f t="shared" si="129"/>
        <v>2.1159068107245607</v>
      </c>
      <c r="BR146" s="3">
        <f t="shared" si="130"/>
        <v>2.12538754034918</v>
      </c>
      <c r="BS146" s="3">
        <f t="shared" si="131"/>
        <v>9.4807296246193218E-3</v>
      </c>
      <c r="BT146" s="3">
        <f t="shared" si="132"/>
        <v>3.478116284185417</v>
      </c>
      <c r="BU146" s="3">
        <f t="shared" si="133"/>
        <v>3.4965783654232223</v>
      </c>
      <c r="BV146" s="3">
        <f t="shared" si="134"/>
        <v>1.846208123780535E-2</v>
      </c>
      <c r="BW146" s="3">
        <v>8.69</v>
      </c>
      <c r="BX146" s="3">
        <f t="shared" si="135"/>
        <v>3.621605943636729E-3</v>
      </c>
      <c r="BY146" s="3">
        <f t="shared" si="136"/>
        <v>3.6378332493878628E-3</v>
      </c>
      <c r="BZ146" s="3">
        <f t="shared" si="137"/>
        <v>1.6227305751133781E-5</v>
      </c>
      <c r="CA146" s="3">
        <f t="shared" si="138"/>
        <v>5.953176455418735E-3</v>
      </c>
      <c r="CB146" s="3">
        <f t="shared" si="139"/>
        <v>5.984776326832658E-3</v>
      </c>
      <c r="CC146" s="3">
        <f t="shared" si="140"/>
        <v>3.1599871413923002E-5</v>
      </c>
      <c r="CD146" s="3">
        <v>1.24</v>
      </c>
      <c r="CE146" s="3">
        <f t="shared" si="141"/>
        <v>5.1677691255575876E-4</v>
      </c>
      <c r="CF146" s="3">
        <f t="shared" si="142"/>
        <v>5.1909243144314735E-4</v>
      </c>
      <c r="CG146" s="3">
        <f t="shared" si="143"/>
        <v>2.3155188873885896E-6</v>
      </c>
      <c r="CH146" s="3">
        <f t="shared" si="144"/>
        <v>8.4947512137160323E-4</v>
      </c>
      <c r="CI146" s="3">
        <f t="shared" si="145"/>
        <v>8.5398419393239316E-4</v>
      </c>
      <c r="CJ146" s="3">
        <f t="shared" si="146"/>
        <v>4.5090725607899304E-6</v>
      </c>
      <c r="CK146" s="3">
        <v>84</v>
      </c>
      <c r="CL146" s="3">
        <f t="shared" si="147"/>
        <v>3.5007468269906243E-2</v>
      </c>
      <c r="CM146" s="3">
        <f t="shared" si="148"/>
        <v>3.51643260009874E-2</v>
      </c>
      <c r="CN146" s="3">
        <f t="shared" si="149"/>
        <v>1.5685773108115725E-4</v>
      </c>
      <c r="CO146" s="3">
        <f t="shared" si="150"/>
        <v>5.7545088867108601E-2</v>
      </c>
      <c r="CP146" s="3">
        <f t="shared" si="151"/>
        <v>5.7850542169613731E-2</v>
      </c>
      <c r="CQ146" s="3">
        <f t="shared" si="152"/>
        <v>3.0545330250512925E-4</v>
      </c>
    </row>
    <row r="147" spans="1:95" x14ac:dyDescent="0.25">
      <c r="A147" s="1" t="s">
        <v>423</v>
      </c>
      <c r="B147" s="1" t="s">
        <v>589</v>
      </c>
      <c r="C147" s="2">
        <v>43403</v>
      </c>
      <c r="D147" s="2">
        <v>43405</v>
      </c>
      <c r="E147" s="2" t="s">
        <v>476</v>
      </c>
      <c r="F147" s="1" t="s">
        <v>503</v>
      </c>
      <c r="G147" s="1" t="s">
        <v>498</v>
      </c>
      <c r="H147" s="1" t="s">
        <v>436</v>
      </c>
      <c r="I147" s="1" t="s">
        <v>430</v>
      </c>
      <c r="J147" s="1">
        <v>-1</v>
      </c>
      <c r="K147" s="6">
        <v>0</v>
      </c>
      <c r="L147" s="1" t="s">
        <v>278</v>
      </c>
      <c r="M147" s="1" t="s">
        <v>276</v>
      </c>
      <c r="N147" s="1" t="str">
        <f t="shared" si="102"/>
        <v>LB 6.75 of '36</v>
      </c>
      <c r="O147" s="3">
        <v>6.75</v>
      </c>
      <c r="P147" s="2">
        <v>49857</v>
      </c>
      <c r="Q147" s="8">
        <v>17.682191780821917</v>
      </c>
      <c r="R147" s="3">
        <v>2.3698999999999999</v>
      </c>
      <c r="S147" s="9">
        <v>0</v>
      </c>
      <c r="T147" s="9">
        <v>1</v>
      </c>
      <c r="U147" s="6">
        <v>2014255</v>
      </c>
      <c r="V147" s="6">
        <v>1225369</v>
      </c>
      <c r="W147" s="6">
        <v>2005270</v>
      </c>
      <c r="X147" s="6">
        <v>1218899</v>
      </c>
      <c r="Y147" s="6">
        <f t="shared" si="103"/>
        <v>0</v>
      </c>
      <c r="Z147" s="6">
        <f t="shared" si="104"/>
        <v>0</v>
      </c>
      <c r="AA147" s="6">
        <v>700</v>
      </c>
      <c r="AB147" s="6">
        <v>700</v>
      </c>
      <c r="AC147" s="6">
        <v>582.75</v>
      </c>
      <c r="AD147" s="12">
        <f t="shared" si="105"/>
        <v>2.8931292214739442E-2</v>
      </c>
      <c r="AE147" s="12">
        <f t="shared" si="106"/>
        <v>2.9060924464037262E-2</v>
      </c>
      <c r="AF147" s="12">
        <f t="shared" si="107"/>
        <v>1.2963224929781955E-4</v>
      </c>
      <c r="AG147" s="12">
        <f t="shared" si="108"/>
        <v>4.7557103207278788E-2</v>
      </c>
      <c r="AH147" s="12">
        <f t="shared" si="109"/>
        <v>4.7809539592698E-2</v>
      </c>
      <c r="AI147" s="12">
        <f t="shared" si="110"/>
        <v>2.5243638541921215E-4</v>
      </c>
      <c r="AJ147" s="1" t="s">
        <v>5</v>
      </c>
      <c r="AK147" s="1" t="s">
        <v>460</v>
      </c>
      <c r="AL147" s="1" t="s">
        <v>430</v>
      </c>
      <c r="AM147" s="1" t="s">
        <v>430</v>
      </c>
      <c r="AN147" s="1" t="s">
        <v>453</v>
      </c>
      <c r="AO147" s="1" t="s">
        <v>482</v>
      </c>
      <c r="AP147" s="1" t="s">
        <v>24</v>
      </c>
      <c r="AQ147" s="1" t="s">
        <v>513</v>
      </c>
      <c r="AR147" s="1" t="s">
        <v>523</v>
      </c>
      <c r="AS147" s="1" t="s">
        <v>524</v>
      </c>
      <c r="AT147" s="1" t="s">
        <v>14</v>
      </c>
      <c r="AU147" s="3">
        <v>9.1300000000000008</v>
      </c>
      <c r="AV147" s="3">
        <f t="shared" si="111"/>
        <v>2.6414269792057114E-3</v>
      </c>
      <c r="AW147" s="3">
        <f t="shared" si="112"/>
        <v>2.6532624035666024E-3</v>
      </c>
      <c r="AX147" s="3">
        <f t="shared" si="113"/>
        <v>1.1835424360891016E-5</v>
      </c>
      <c r="AY147" s="3">
        <f t="shared" si="114"/>
        <v>4.3419635228245535E-3</v>
      </c>
      <c r="AZ147" s="3">
        <f t="shared" si="115"/>
        <v>4.3650109648133281E-3</v>
      </c>
      <c r="BA147" s="3">
        <f t="shared" si="116"/>
        <v>2.3047441988774571E-5</v>
      </c>
      <c r="BB147" s="3">
        <v>9.0350000000000001</v>
      </c>
      <c r="BC147" s="3">
        <f t="shared" si="117"/>
        <v>2.6139422516017088E-3</v>
      </c>
      <c r="BD147" s="3">
        <f t="shared" si="118"/>
        <v>2.6256545253257667E-3</v>
      </c>
      <c r="BE147" s="3">
        <f t="shared" si="119"/>
        <v>1.1712273724057837E-5</v>
      </c>
      <c r="BF147" s="3">
        <f t="shared" si="120"/>
        <v>4.2967842747776387E-3</v>
      </c>
      <c r="BG147" s="3">
        <f t="shared" si="121"/>
        <v>4.3195919022002644E-3</v>
      </c>
      <c r="BH147" s="3">
        <f t="shared" si="122"/>
        <v>2.2807627422625695E-5</v>
      </c>
      <c r="BI147" s="9">
        <v>573</v>
      </c>
      <c r="BJ147" s="3">
        <f t="shared" si="123"/>
        <v>0.16577630439045701</v>
      </c>
      <c r="BK147" s="3">
        <f t="shared" si="124"/>
        <v>0.16651909717893351</v>
      </c>
      <c r="BL147" s="3">
        <f t="shared" si="125"/>
        <v>7.4279278847649843E-4</v>
      </c>
      <c r="BM147" s="3">
        <f t="shared" si="126"/>
        <v>0.27250220137770748</v>
      </c>
      <c r="BN147" s="3">
        <f t="shared" si="127"/>
        <v>0.27394866186615952</v>
      </c>
      <c r="BO147" s="3">
        <f t="shared" si="128"/>
        <v>1.4464604884520393E-3</v>
      </c>
      <c r="BP147" s="9">
        <v>5177.0550000000003</v>
      </c>
      <c r="BQ147" s="3">
        <f t="shared" si="129"/>
        <v>1.497788910167779</v>
      </c>
      <c r="BR147" s="3">
        <f t="shared" si="130"/>
        <v>1.5045000430116644</v>
      </c>
      <c r="BS147" s="3">
        <f t="shared" si="131"/>
        <v>6.711132843885359E-3</v>
      </c>
      <c r="BT147" s="3">
        <f t="shared" si="132"/>
        <v>2.4620573894475872</v>
      </c>
      <c r="BU147" s="3">
        <f t="shared" si="133"/>
        <v>2.4751261599607517</v>
      </c>
      <c r="BV147" s="3">
        <f t="shared" si="134"/>
        <v>1.3068770513164463E-2</v>
      </c>
      <c r="BW147" s="3">
        <v>8.9</v>
      </c>
      <c r="BX147" s="3">
        <f t="shared" si="135"/>
        <v>2.5748850071118106E-3</v>
      </c>
      <c r="BY147" s="3">
        <f t="shared" si="136"/>
        <v>2.5864222772993164E-3</v>
      </c>
      <c r="BZ147" s="3">
        <f t="shared" si="137"/>
        <v>1.1537270187505881E-5</v>
      </c>
      <c r="CA147" s="3">
        <f t="shared" si="138"/>
        <v>4.232582185447812E-3</v>
      </c>
      <c r="CB147" s="3">
        <f t="shared" si="139"/>
        <v>4.255049023750122E-3</v>
      </c>
      <c r="CC147" s="3">
        <f t="shared" si="140"/>
        <v>2.2466838302310013E-5</v>
      </c>
      <c r="CD147" s="3">
        <v>1.25</v>
      </c>
      <c r="CE147" s="3">
        <f t="shared" si="141"/>
        <v>3.6164115268424302E-4</v>
      </c>
      <c r="CF147" s="3">
        <f t="shared" si="142"/>
        <v>3.632615558004658E-4</v>
      </c>
      <c r="CG147" s="3">
        <f t="shared" si="143"/>
        <v>1.6204031162227769E-6</v>
      </c>
      <c r="CH147" s="3">
        <f t="shared" si="144"/>
        <v>5.9446379009098487E-4</v>
      </c>
      <c r="CI147" s="3">
        <f t="shared" si="145"/>
        <v>5.97619244908725E-4</v>
      </c>
      <c r="CJ147" s="3">
        <f t="shared" si="146"/>
        <v>3.1554548177401302E-6</v>
      </c>
      <c r="CK147" s="3">
        <v>81</v>
      </c>
      <c r="CL147" s="3">
        <f t="shared" si="147"/>
        <v>2.343434669393895E-2</v>
      </c>
      <c r="CM147" s="3">
        <f t="shared" si="148"/>
        <v>2.3539348815870182E-2</v>
      </c>
      <c r="CN147" s="3">
        <f t="shared" si="149"/>
        <v>1.0500212193123235E-4</v>
      </c>
      <c r="CO147" s="3">
        <f t="shared" si="150"/>
        <v>3.8521253597895821E-2</v>
      </c>
      <c r="CP147" s="3">
        <f t="shared" si="151"/>
        <v>3.8725727070085383E-2</v>
      </c>
      <c r="CQ147" s="3">
        <f t="shared" si="152"/>
        <v>2.0447347218956191E-4</v>
      </c>
    </row>
    <row r="148" spans="1:95" x14ac:dyDescent="0.25">
      <c r="A148" s="1" t="s">
        <v>423</v>
      </c>
      <c r="B148" s="1" t="s">
        <v>589</v>
      </c>
      <c r="C148" s="2">
        <v>43403</v>
      </c>
      <c r="D148" s="2">
        <v>43405</v>
      </c>
      <c r="E148" s="2" t="s">
        <v>476</v>
      </c>
      <c r="F148" s="1" t="s">
        <v>503</v>
      </c>
      <c r="G148" s="1" t="s">
        <v>498</v>
      </c>
      <c r="H148" s="1" t="s">
        <v>436</v>
      </c>
      <c r="I148" s="1" t="s">
        <v>430</v>
      </c>
      <c r="J148" s="1">
        <v>-1</v>
      </c>
      <c r="K148" s="6">
        <v>0</v>
      </c>
      <c r="L148" s="1" t="s">
        <v>279</v>
      </c>
      <c r="M148" s="1" t="s">
        <v>276</v>
      </c>
      <c r="N148" s="1" t="str">
        <f t="shared" si="102"/>
        <v>LB 5.25 of '28</v>
      </c>
      <c r="O148" s="3">
        <v>5.25</v>
      </c>
      <c r="P148" s="2">
        <v>46784</v>
      </c>
      <c r="Q148" s="8">
        <v>9.2630136986301377</v>
      </c>
      <c r="R148" s="3">
        <v>0.76439999999999997</v>
      </c>
      <c r="S148" s="9">
        <v>0</v>
      </c>
      <c r="T148" s="9">
        <v>1</v>
      </c>
      <c r="U148" s="6">
        <v>2014255</v>
      </c>
      <c r="V148" s="6">
        <v>1225369</v>
      </c>
      <c r="W148" s="6">
        <v>2005270</v>
      </c>
      <c r="X148" s="6">
        <v>1218899</v>
      </c>
      <c r="Y148" s="6">
        <f t="shared" si="103"/>
        <v>0</v>
      </c>
      <c r="Z148" s="6">
        <f t="shared" si="104"/>
        <v>0</v>
      </c>
      <c r="AA148" s="6">
        <v>500</v>
      </c>
      <c r="AB148" s="6">
        <v>500</v>
      </c>
      <c r="AC148" s="6">
        <v>431.56299999999999</v>
      </c>
      <c r="AD148" s="12">
        <f t="shared" si="105"/>
        <v>2.1425440175151609E-2</v>
      </c>
      <c r="AE148" s="12">
        <f t="shared" si="106"/>
        <v>2.1521441002957206E-2</v>
      </c>
      <c r="AF148" s="12">
        <f t="shared" si="107"/>
        <v>9.6000827805597239E-5</v>
      </c>
      <c r="AG148" s="12">
        <f t="shared" si="108"/>
        <v>3.5219023820579759E-2</v>
      </c>
      <c r="AH148" s="12">
        <f t="shared" si="109"/>
        <v>3.5405968829246723E-2</v>
      </c>
      <c r="AI148" s="12">
        <f t="shared" si="110"/>
        <v>1.8694500866696384E-4</v>
      </c>
      <c r="AJ148" s="1" t="s">
        <v>5</v>
      </c>
      <c r="AK148" s="1" t="s">
        <v>460</v>
      </c>
      <c r="AL148" s="1" t="s">
        <v>430</v>
      </c>
      <c r="AM148" s="1" t="s">
        <v>430</v>
      </c>
      <c r="AN148" s="1" t="s">
        <v>453</v>
      </c>
      <c r="AO148" s="1" t="s">
        <v>482</v>
      </c>
      <c r="AP148" s="1" t="s">
        <v>24</v>
      </c>
      <c r="AQ148" s="1" t="s">
        <v>513</v>
      </c>
      <c r="AR148" s="1" t="s">
        <v>523</v>
      </c>
      <c r="AS148" s="1" t="s">
        <v>524</v>
      </c>
      <c r="AT148" s="1" t="s">
        <v>14</v>
      </c>
      <c r="AU148" s="3">
        <v>6.91</v>
      </c>
      <c r="AV148" s="3">
        <f t="shared" si="111"/>
        <v>1.4804979161029764E-3</v>
      </c>
      <c r="AW148" s="3">
        <f t="shared" si="112"/>
        <v>1.4871315733043431E-3</v>
      </c>
      <c r="AX148" s="3">
        <f t="shared" si="113"/>
        <v>6.6336572013667074E-6</v>
      </c>
      <c r="AY148" s="3">
        <f t="shared" si="114"/>
        <v>2.4336345460020613E-3</v>
      </c>
      <c r="AZ148" s="3">
        <f t="shared" si="115"/>
        <v>2.4465524461009486E-3</v>
      </c>
      <c r="BA148" s="3">
        <f t="shared" si="116"/>
        <v>1.2917900098887228E-5</v>
      </c>
      <c r="BB148" s="3">
        <v>6.8869999999999996</v>
      </c>
      <c r="BC148" s="3">
        <f t="shared" si="117"/>
        <v>1.4755700648626912E-3</v>
      </c>
      <c r="BD148" s="3">
        <f t="shared" si="118"/>
        <v>1.4821816418736627E-3</v>
      </c>
      <c r="BE148" s="3">
        <f t="shared" si="119"/>
        <v>6.6115770109714551E-6</v>
      </c>
      <c r="BF148" s="3">
        <f t="shared" si="120"/>
        <v>2.4255341705233277E-3</v>
      </c>
      <c r="BG148" s="3">
        <f t="shared" si="121"/>
        <v>2.4384090732702218E-3</v>
      </c>
      <c r="BH148" s="3">
        <f t="shared" si="122"/>
        <v>1.2874902746894124E-5</v>
      </c>
      <c r="BI148" s="9">
        <v>448</v>
      </c>
      <c r="BJ148" s="3">
        <f t="shared" si="123"/>
        <v>9.5985971984679216E-2</v>
      </c>
      <c r="BK148" s="3">
        <f t="shared" si="124"/>
        <v>9.6416055693248293E-2</v>
      </c>
      <c r="BL148" s="3">
        <f t="shared" si="125"/>
        <v>4.3008370856907618E-4</v>
      </c>
      <c r="BM148" s="3">
        <f t="shared" si="126"/>
        <v>0.15778122671619732</v>
      </c>
      <c r="BN148" s="3">
        <f t="shared" si="127"/>
        <v>0.15861874035502532</v>
      </c>
      <c r="BO148" s="3">
        <f t="shared" si="128"/>
        <v>8.3751363882800245E-4</v>
      </c>
      <c r="BP148" s="9">
        <v>3085.3759999999997</v>
      </c>
      <c r="BQ148" s="3">
        <f t="shared" si="129"/>
        <v>0.66105538905848571</v>
      </c>
      <c r="BR148" s="3">
        <f t="shared" si="130"/>
        <v>0.66401737555940088</v>
      </c>
      <c r="BS148" s="3">
        <f t="shared" si="131"/>
        <v>2.9619865009151702E-3</v>
      </c>
      <c r="BT148" s="3">
        <f t="shared" si="132"/>
        <v>1.0866393083944508</v>
      </c>
      <c r="BU148" s="3">
        <f t="shared" si="133"/>
        <v>1.0924072648250593</v>
      </c>
      <c r="BV148" s="3">
        <f t="shared" si="134"/>
        <v>5.7679564306085673E-3</v>
      </c>
      <c r="BW148" s="3">
        <v>7.53</v>
      </c>
      <c r="BX148" s="3">
        <f t="shared" si="135"/>
        <v>1.6133356451889162E-3</v>
      </c>
      <c r="BY148" s="3">
        <f t="shared" si="136"/>
        <v>1.6205645075226776E-3</v>
      </c>
      <c r="BZ148" s="3">
        <f t="shared" si="137"/>
        <v>7.2288623337614377E-6</v>
      </c>
      <c r="CA148" s="3">
        <f t="shared" si="138"/>
        <v>2.6519924936896561E-3</v>
      </c>
      <c r="CB148" s="3">
        <f t="shared" si="139"/>
        <v>2.6660694528422785E-3</v>
      </c>
      <c r="CC148" s="3">
        <f t="shared" si="140"/>
        <v>1.4076959152622363E-5</v>
      </c>
      <c r="CD148" s="3">
        <v>0.6</v>
      </c>
      <c r="CE148" s="3">
        <f t="shared" si="141"/>
        <v>1.2855264105090966E-4</v>
      </c>
      <c r="CF148" s="3">
        <f t="shared" si="142"/>
        <v>1.2912864601774323E-4</v>
      </c>
      <c r="CG148" s="3">
        <f t="shared" si="143"/>
        <v>5.7600496683357411E-7</v>
      </c>
      <c r="CH148" s="3">
        <f t="shared" si="144"/>
        <v>2.1131414292347854E-4</v>
      </c>
      <c r="CI148" s="3">
        <f t="shared" si="145"/>
        <v>2.1243581297548033E-4</v>
      </c>
      <c r="CJ148" s="3">
        <f t="shared" si="146"/>
        <v>1.1216700520017898E-6</v>
      </c>
      <c r="CK148" s="3">
        <v>85</v>
      </c>
      <c r="CL148" s="3">
        <f t="shared" si="147"/>
        <v>1.821162414887887E-2</v>
      </c>
      <c r="CM148" s="3">
        <f t="shared" si="148"/>
        <v>1.8293224852513626E-2</v>
      </c>
      <c r="CN148" s="3">
        <f t="shared" si="149"/>
        <v>8.1600703634755745E-5</v>
      </c>
      <c r="CO148" s="3">
        <f t="shared" si="150"/>
        <v>2.9936170247492795E-2</v>
      </c>
      <c r="CP148" s="3">
        <f t="shared" si="151"/>
        <v>3.0095073504859713E-2</v>
      </c>
      <c r="CQ148" s="3">
        <f t="shared" si="152"/>
        <v>1.5890325736691788E-4</v>
      </c>
    </row>
    <row r="149" spans="1:95" x14ac:dyDescent="0.25">
      <c r="A149" s="1" t="s">
        <v>423</v>
      </c>
      <c r="B149" s="1" t="s">
        <v>589</v>
      </c>
      <c r="C149" s="2">
        <v>43403</v>
      </c>
      <c r="D149" s="2">
        <v>43405</v>
      </c>
      <c r="E149" s="2" t="s">
        <v>476</v>
      </c>
      <c r="F149" s="1" t="s">
        <v>503</v>
      </c>
      <c r="G149" s="1" t="s">
        <v>508</v>
      </c>
      <c r="H149" s="1">
        <v>297</v>
      </c>
      <c r="I149" s="1">
        <v>297</v>
      </c>
      <c r="J149" s="1">
        <v>0</v>
      </c>
      <c r="K149" s="6">
        <v>0</v>
      </c>
      <c r="L149" s="1" t="s">
        <v>280</v>
      </c>
      <c r="M149" s="1" t="s">
        <v>276</v>
      </c>
      <c r="N149" s="1" t="str">
        <f t="shared" si="102"/>
        <v>LB 6.69 of '27</v>
      </c>
      <c r="O149" s="3">
        <v>6.694</v>
      </c>
      <c r="P149" s="2">
        <v>46402</v>
      </c>
      <c r="Q149" s="8">
        <v>8.2164383561643834</v>
      </c>
      <c r="R149" s="3">
        <v>0.36687200547570159</v>
      </c>
      <c r="S149" s="9">
        <v>0</v>
      </c>
      <c r="T149" s="9">
        <v>1</v>
      </c>
      <c r="U149" s="6">
        <v>2014255</v>
      </c>
      <c r="V149" s="6">
        <v>1225369</v>
      </c>
      <c r="W149" s="6">
        <v>2005270</v>
      </c>
      <c r="X149" s="6">
        <v>1218899</v>
      </c>
      <c r="Y149" s="6">
        <f t="shared" si="103"/>
        <v>0</v>
      </c>
      <c r="Z149" s="6">
        <f t="shared" si="104"/>
        <v>0</v>
      </c>
      <c r="AA149" s="6">
        <v>297</v>
      </c>
      <c r="AB149" s="6">
        <v>297</v>
      </c>
      <c r="AC149" s="6">
        <v>278.87705999999997</v>
      </c>
      <c r="AD149" s="12">
        <f t="shared" si="105"/>
        <v>1.3845171539849719E-2</v>
      </c>
      <c r="AE149" s="12">
        <f t="shared" si="106"/>
        <v>1.3907207508215849E-2</v>
      </c>
      <c r="AF149" s="12">
        <f t="shared" si="107"/>
        <v>6.2035968366130553E-5</v>
      </c>
      <c r="AG149" s="12">
        <f t="shared" si="108"/>
        <v>2.2758618832368044E-2</v>
      </c>
      <c r="AH149" s="12">
        <f t="shared" si="109"/>
        <v>2.2879423151549061E-2</v>
      </c>
      <c r="AI149" s="12">
        <f t="shared" si="110"/>
        <v>1.2080431918101708E-4</v>
      </c>
      <c r="AJ149" s="1" t="s">
        <v>5</v>
      </c>
      <c r="AK149" s="1" t="s">
        <v>460</v>
      </c>
      <c r="AL149" s="1" t="s">
        <v>430</v>
      </c>
      <c r="AM149" s="1" t="s">
        <v>430</v>
      </c>
      <c r="AN149" s="1" t="s">
        <v>453</v>
      </c>
      <c r="AO149" s="1" t="s">
        <v>482</v>
      </c>
      <c r="AP149" s="1" t="s">
        <v>24</v>
      </c>
      <c r="AQ149" s="1" t="s">
        <v>513</v>
      </c>
      <c r="AR149" s="1" t="s">
        <v>523</v>
      </c>
      <c r="AS149" s="1" t="s">
        <v>524</v>
      </c>
      <c r="AT149" s="1" t="s">
        <v>14</v>
      </c>
      <c r="AU149" s="3">
        <v>6.0053591819764671</v>
      </c>
      <c r="AV149" s="3">
        <f t="shared" si="111"/>
        <v>8.3145228032875771E-4</v>
      </c>
      <c r="AW149" s="3">
        <f t="shared" si="112"/>
        <v>8.351777630511612E-4</v>
      </c>
      <c r="AX149" s="3">
        <f t="shared" si="113"/>
        <v>3.7254827224034951E-6</v>
      </c>
      <c r="AY149" s="3">
        <f t="shared" si="114"/>
        <v>1.3667368057406397E-3</v>
      </c>
      <c r="AZ149" s="3">
        <f t="shared" si="115"/>
        <v>1.3739915390148011E-3</v>
      </c>
      <c r="BA149" s="3">
        <f t="shared" si="116"/>
        <v>7.2547332741613839E-6</v>
      </c>
      <c r="BB149" s="3">
        <v>5.958062999129111</v>
      </c>
      <c r="BC149" s="3">
        <f t="shared" si="117"/>
        <v>8.2490404268174031E-4</v>
      </c>
      <c r="BD149" s="3">
        <f t="shared" si="118"/>
        <v>8.2860018475911412E-4</v>
      </c>
      <c r="BE149" s="3">
        <f t="shared" si="119"/>
        <v>3.6961420773738186E-6</v>
      </c>
      <c r="BF149" s="3">
        <f t="shared" si="120"/>
        <v>1.3559728477641501E-3</v>
      </c>
      <c r="BG149" s="3">
        <f t="shared" si="121"/>
        <v>1.3631704452066241E-3</v>
      </c>
      <c r="BH149" s="3">
        <f t="shared" si="122"/>
        <v>7.1975974424739846E-6</v>
      </c>
      <c r="BI149" s="9">
        <v>466.7277871673661</v>
      </c>
      <c r="BJ149" s="3">
        <f t="shared" si="123"/>
        <v>6.4619262757466545E-2</v>
      </c>
      <c r="BK149" s="3">
        <f t="shared" si="124"/>
        <v>6.4908801859869622E-2</v>
      </c>
      <c r="BL149" s="3">
        <f t="shared" si="125"/>
        <v>2.8953910240307745E-4</v>
      </c>
      <c r="BM149" s="3">
        <f t="shared" si="126"/>
        <v>0.10622079806616683</v>
      </c>
      <c r="BN149" s="3">
        <f t="shared" si="127"/>
        <v>0.10678462539188299</v>
      </c>
      <c r="BO149" s="3">
        <f t="shared" si="128"/>
        <v>5.6382732571616523E-4</v>
      </c>
      <c r="BP149" s="9">
        <v>2780.7935593872908</v>
      </c>
      <c r="BQ149" s="3">
        <f t="shared" si="129"/>
        <v>0.38500563846626318</v>
      </c>
      <c r="BR149" s="3">
        <f t="shared" si="130"/>
        <v>0.38673073067909208</v>
      </c>
      <c r="BS149" s="3">
        <f t="shared" si="131"/>
        <v>1.7250922128289048E-3</v>
      </c>
      <c r="BT149" s="3">
        <f t="shared" si="132"/>
        <v>0.63287020669599359</v>
      </c>
      <c r="BU149" s="3">
        <f t="shared" si="133"/>
        <v>0.63622952542324096</v>
      </c>
      <c r="BV149" s="3">
        <f t="shared" si="134"/>
        <v>3.3593187272473735E-3</v>
      </c>
      <c r="BW149" s="3">
        <v>7.6656865797392877</v>
      </c>
      <c r="BX149" s="3">
        <f t="shared" si="135"/>
        <v>1.0613274566721432E-3</v>
      </c>
      <c r="BY149" s="3">
        <f t="shared" si="136"/>
        <v>1.0660829395737969E-3</v>
      </c>
      <c r="BZ149" s="3">
        <f t="shared" si="137"/>
        <v>4.7554829016537275E-6</v>
      </c>
      <c r="CA149" s="3">
        <f t="shared" si="138"/>
        <v>1.7446043895668552E-3</v>
      </c>
      <c r="CB149" s="3">
        <f t="shared" si="139"/>
        <v>1.7538648700500599E-3</v>
      </c>
      <c r="CC149" s="3">
        <f t="shared" si="140"/>
        <v>9.2604804832047399E-6</v>
      </c>
      <c r="CD149" s="3">
        <v>0.46028962613999602</v>
      </c>
      <c r="CE149" s="3">
        <f t="shared" si="141"/>
        <v>6.3727888319215395E-5</v>
      </c>
      <c r="CF149" s="3">
        <f t="shared" si="142"/>
        <v>6.4013433446080188E-5</v>
      </c>
      <c r="CG149" s="3">
        <f t="shared" si="143"/>
        <v>2.8554512686479233E-7</v>
      </c>
      <c r="CH149" s="3">
        <f t="shared" si="144"/>
        <v>1.047555615381336E-4</v>
      </c>
      <c r="CI149" s="3">
        <f t="shared" si="145"/>
        <v>1.0531161128725287E-4</v>
      </c>
      <c r="CJ149" s="3">
        <f t="shared" si="146"/>
        <v>5.5604974911926583E-7</v>
      </c>
      <c r="CK149" s="3">
        <v>93.897999999999996</v>
      </c>
      <c r="CL149" s="3">
        <f t="shared" si="147"/>
        <v>1.3000339172488088E-2</v>
      </c>
      <c r="CM149" s="3">
        <f t="shared" si="148"/>
        <v>1.3058589706064518E-2</v>
      </c>
      <c r="CN149" s="3">
        <f t="shared" si="149"/>
        <v>5.8250533576430577E-5</v>
      </c>
      <c r="CO149" s="3">
        <f t="shared" si="150"/>
        <v>2.1369887911216943E-2</v>
      </c>
      <c r="CP149" s="3">
        <f t="shared" si="151"/>
        <v>2.1483320750841535E-2</v>
      </c>
      <c r="CQ149" s="3">
        <f t="shared" si="152"/>
        <v>1.1343283962459219E-4</v>
      </c>
    </row>
    <row r="150" spans="1:95" x14ac:dyDescent="0.25">
      <c r="A150" s="1" t="s">
        <v>423</v>
      </c>
      <c r="B150" s="1" t="s">
        <v>589</v>
      </c>
      <c r="C150" s="2">
        <v>43403</v>
      </c>
      <c r="D150" s="2">
        <v>43405</v>
      </c>
      <c r="E150" s="2" t="s">
        <v>476</v>
      </c>
      <c r="F150" s="1" t="s">
        <v>503</v>
      </c>
      <c r="G150" s="1" t="s">
        <v>498</v>
      </c>
      <c r="H150" s="1" t="s">
        <v>436</v>
      </c>
      <c r="I150" s="1" t="s">
        <v>430</v>
      </c>
      <c r="J150" s="1">
        <v>-1</v>
      </c>
      <c r="K150" s="6">
        <v>0</v>
      </c>
      <c r="L150" s="1" t="s">
        <v>281</v>
      </c>
      <c r="M150" s="1" t="s">
        <v>276</v>
      </c>
      <c r="N150" s="1" t="str">
        <f t="shared" si="102"/>
        <v>LB 7.00 of '20</v>
      </c>
      <c r="O150" s="3">
        <v>7</v>
      </c>
      <c r="P150" s="2">
        <v>43952</v>
      </c>
      <c r="Q150" s="8">
        <v>1.5041095890410958</v>
      </c>
      <c r="R150" s="3">
        <v>8.4877000000000002</v>
      </c>
      <c r="S150" s="9">
        <v>0</v>
      </c>
      <c r="T150" s="9">
        <v>1</v>
      </c>
      <c r="U150" s="6">
        <v>2014255</v>
      </c>
      <c r="V150" s="6">
        <v>1225369</v>
      </c>
      <c r="W150" s="6">
        <v>2005270</v>
      </c>
      <c r="X150" s="6">
        <v>1218899</v>
      </c>
      <c r="Y150" s="6">
        <f t="shared" si="103"/>
        <v>0</v>
      </c>
      <c r="Z150" s="6">
        <f t="shared" si="104"/>
        <v>0</v>
      </c>
      <c r="AA150" s="6">
        <v>338</v>
      </c>
      <c r="AB150" s="6">
        <v>338</v>
      </c>
      <c r="AC150" s="6">
        <v>351.916</v>
      </c>
      <c r="AD150" s="12">
        <f t="shared" si="105"/>
        <v>1.7471273498141992E-2</v>
      </c>
      <c r="AE150" s="12">
        <f t="shared" si="106"/>
        <v>1.754955691752233E-2</v>
      </c>
      <c r="AF150" s="12">
        <f t="shared" si="107"/>
        <v>7.8283419380337921E-5</v>
      </c>
      <c r="AG150" s="12">
        <f t="shared" si="108"/>
        <v>2.871918581260012E-2</v>
      </c>
      <c r="AH150" s="12">
        <f t="shared" si="109"/>
        <v>2.8871629232610739E-2</v>
      </c>
      <c r="AI150" s="12">
        <f t="shared" si="110"/>
        <v>1.5244342001061867E-4</v>
      </c>
      <c r="AJ150" s="1" t="s">
        <v>5</v>
      </c>
      <c r="AK150" s="1" t="s">
        <v>460</v>
      </c>
      <c r="AL150" s="1" t="s">
        <v>430</v>
      </c>
      <c r="AM150" s="1" t="s">
        <v>430</v>
      </c>
      <c r="AN150" s="1" t="s">
        <v>453</v>
      </c>
      <c r="AO150" s="1" t="s">
        <v>482</v>
      </c>
      <c r="AP150" s="1" t="s">
        <v>24</v>
      </c>
      <c r="AQ150" s="1" t="s">
        <v>513</v>
      </c>
      <c r="AR150" s="1" t="s">
        <v>523</v>
      </c>
      <c r="AS150" s="1" t="s">
        <v>524</v>
      </c>
      <c r="AT150" s="1" t="s">
        <v>14</v>
      </c>
      <c r="AU150" s="3">
        <v>1.42</v>
      </c>
      <c r="AV150" s="3">
        <f t="shared" si="111"/>
        <v>2.4809208367361626E-4</v>
      </c>
      <c r="AW150" s="3">
        <f t="shared" si="112"/>
        <v>2.4920370822881704E-4</v>
      </c>
      <c r="AX150" s="3">
        <f t="shared" si="113"/>
        <v>1.1116245552007797E-6</v>
      </c>
      <c r="AY150" s="3">
        <f t="shared" si="114"/>
        <v>4.0781243853892167E-4</v>
      </c>
      <c r="AZ150" s="3">
        <f t="shared" si="115"/>
        <v>4.0997713510307246E-4</v>
      </c>
      <c r="BA150" s="3">
        <f t="shared" si="116"/>
        <v>2.1646965641507893E-6</v>
      </c>
      <c r="BB150" s="3">
        <v>1.4179999999999999</v>
      </c>
      <c r="BC150" s="3">
        <f t="shared" si="117"/>
        <v>2.4774265820365343E-4</v>
      </c>
      <c r="BD150" s="3">
        <f t="shared" si="118"/>
        <v>2.4885271709046663E-4</v>
      </c>
      <c r="BE150" s="3">
        <f t="shared" si="119"/>
        <v>1.110058886813199E-6</v>
      </c>
      <c r="BF150" s="3">
        <f t="shared" si="120"/>
        <v>4.0723805482266966E-4</v>
      </c>
      <c r="BG150" s="3">
        <f t="shared" si="121"/>
        <v>4.0939970251842024E-4</v>
      </c>
      <c r="BH150" s="3">
        <f t="shared" si="122"/>
        <v>2.1616476957505844E-6</v>
      </c>
      <c r="BI150" s="9">
        <v>150</v>
      </c>
      <c r="BJ150" s="3">
        <f t="shared" si="123"/>
        <v>2.620691024721299E-2</v>
      </c>
      <c r="BK150" s="3">
        <f t="shared" si="124"/>
        <v>2.6324335376283495E-2</v>
      </c>
      <c r="BL150" s="3">
        <f t="shared" si="125"/>
        <v>1.1742512907050515E-4</v>
      </c>
      <c r="BM150" s="3">
        <f t="shared" si="126"/>
        <v>4.3078778718900181E-2</v>
      </c>
      <c r="BN150" s="3">
        <f t="shared" si="127"/>
        <v>4.3307443848916105E-2</v>
      </c>
      <c r="BO150" s="3">
        <f t="shared" si="128"/>
        <v>2.2866513001592453E-4</v>
      </c>
      <c r="BP150" s="9">
        <v>212.7</v>
      </c>
      <c r="BQ150" s="3">
        <f t="shared" si="129"/>
        <v>3.7161398730548016E-2</v>
      </c>
      <c r="BR150" s="3">
        <f t="shared" si="130"/>
        <v>3.732790756356999E-2</v>
      </c>
      <c r="BS150" s="3">
        <f t="shared" si="131"/>
        <v>1.6650883302197356E-4</v>
      </c>
      <c r="BT150" s="3">
        <f t="shared" si="132"/>
        <v>6.1085708223400453E-2</v>
      </c>
      <c r="BU150" s="3">
        <f t="shared" si="133"/>
        <v>6.1409955377763038E-2</v>
      </c>
      <c r="BV150" s="3">
        <f t="shared" si="134"/>
        <v>3.2424715436258494E-4</v>
      </c>
      <c r="BW150" s="3">
        <v>4.22</v>
      </c>
      <c r="BX150" s="3">
        <f t="shared" si="135"/>
        <v>7.3728774162159204E-4</v>
      </c>
      <c r="BY150" s="3">
        <f t="shared" si="136"/>
        <v>7.4059130191944222E-4</v>
      </c>
      <c r="BZ150" s="3">
        <f t="shared" si="137"/>
        <v>3.3035602978501817E-6</v>
      </c>
      <c r="CA150" s="3">
        <f t="shared" si="138"/>
        <v>1.2119496412917249E-3</v>
      </c>
      <c r="CB150" s="3">
        <f t="shared" si="139"/>
        <v>1.2183827536161732E-3</v>
      </c>
      <c r="CC150" s="3">
        <f t="shared" si="140"/>
        <v>6.4331123244482698E-6</v>
      </c>
      <c r="CD150" s="3">
        <v>0.03</v>
      </c>
      <c r="CE150" s="3">
        <f t="shared" si="141"/>
        <v>5.2413820494425975E-6</v>
      </c>
      <c r="CF150" s="3">
        <f t="shared" si="142"/>
        <v>5.2648670752566987E-6</v>
      </c>
      <c r="CG150" s="3">
        <f t="shared" si="143"/>
        <v>2.3485025814101219E-8</v>
      </c>
      <c r="CH150" s="3">
        <f t="shared" si="144"/>
        <v>8.6157557437800358E-6</v>
      </c>
      <c r="CI150" s="3">
        <f t="shared" si="145"/>
        <v>8.6614887697832211E-6</v>
      </c>
      <c r="CJ150" s="3">
        <f t="shared" si="146"/>
        <v>4.5733026003185259E-8</v>
      </c>
      <c r="CK150" s="3">
        <v>104</v>
      </c>
      <c r="CL150" s="3">
        <f t="shared" si="147"/>
        <v>1.8170124438067672E-2</v>
      </c>
      <c r="CM150" s="3">
        <f t="shared" si="148"/>
        <v>1.8251539194223221E-2</v>
      </c>
      <c r="CN150" s="3">
        <f t="shared" si="149"/>
        <v>8.1414756155549772E-5</v>
      </c>
      <c r="CO150" s="3">
        <f t="shared" si="150"/>
        <v>2.9867953245104124E-2</v>
      </c>
      <c r="CP150" s="3">
        <f t="shared" si="151"/>
        <v>3.0026494401915169E-2</v>
      </c>
      <c r="CQ150" s="3">
        <f t="shared" si="152"/>
        <v>1.5854115681104494E-4</v>
      </c>
    </row>
    <row r="151" spans="1:95" x14ac:dyDescent="0.25">
      <c r="A151" s="1" t="s">
        <v>423</v>
      </c>
      <c r="B151" s="1" t="s">
        <v>589</v>
      </c>
      <c r="C151" s="2">
        <v>43403</v>
      </c>
      <c r="D151" s="2">
        <v>43405</v>
      </c>
      <c r="E151" s="2" t="s">
        <v>476</v>
      </c>
      <c r="F151" s="1" t="s">
        <v>503</v>
      </c>
      <c r="G151" s="1" t="s">
        <v>498</v>
      </c>
      <c r="H151" s="1" t="s">
        <v>436</v>
      </c>
      <c r="I151" s="1" t="s">
        <v>430</v>
      </c>
      <c r="J151" s="1">
        <v>-1</v>
      </c>
      <c r="K151" s="6">
        <v>0</v>
      </c>
      <c r="L151" s="1" t="s">
        <v>282</v>
      </c>
      <c r="M151" s="1" t="s">
        <v>276</v>
      </c>
      <c r="N151" s="1" t="str">
        <f t="shared" si="102"/>
        <v>LB 6.63 of '21</v>
      </c>
      <c r="O151" s="3">
        <v>6.625</v>
      </c>
      <c r="P151" s="2">
        <v>44287</v>
      </c>
      <c r="Q151" s="8">
        <v>2.4219178082191779</v>
      </c>
      <c r="R151" s="3">
        <v>7.5972999999999997</v>
      </c>
      <c r="S151" s="9">
        <v>0</v>
      </c>
      <c r="T151" s="9">
        <v>1</v>
      </c>
      <c r="U151" s="6">
        <v>2014255</v>
      </c>
      <c r="V151" s="6">
        <v>1225369</v>
      </c>
      <c r="W151" s="6">
        <v>2005270</v>
      </c>
      <c r="X151" s="6">
        <v>1218899</v>
      </c>
      <c r="Y151" s="6">
        <f t="shared" si="103"/>
        <v>0</v>
      </c>
      <c r="Z151" s="6">
        <f t="shared" si="104"/>
        <v>0</v>
      </c>
      <c r="AA151" s="6">
        <v>780</v>
      </c>
      <c r="AB151" s="6">
        <v>780</v>
      </c>
      <c r="AC151" s="6">
        <v>814.47500000000002</v>
      </c>
      <c r="AD151" s="12">
        <f t="shared" si="105"/>
        <v>4.0435545648391094E-2</v>
      </c>
      <c r="AE151" s="12">
        <f t="shared" si="106"/>
        <v>4.0616724929809951E-2</v>
      </c>
      <c r="AF151" s="12">
        <f t="shared" si="107"/>
        <v>1.8117928141885703E-4</v>
      </c>
      <c r="AG151" s="12">
        <f t="shared" si="108"/>
        <v>6.6467733392961623E-2</v>
      </c>
      <c r="AH151" s="12">
        <f t="shared" si="109"/>
        <v>6.6820548708301508E-2</v>
      </c>
      <c r="AI151" s="12">
        <f t="shared" si="110"/>
        <v>3.5281531533988553E-4</v>
      </c>
      <c r="AJ151" s="1" t="s">
        <v>5</v>
      </c>
      <c r="AK151" s="1" t="s">
        <v>460</v>
      </c>
      <c r="AL151" s="1" t="s">
        <v>430</v>
      </c>
      <c r="AM151" s="1" t="s">
        <v>430</v>
      </c>
      <c r="AN151" s="1" t="s">
        <v>453</v>
      </c>
      <c r="AO151" s="1" t="s">
        <v>482</v>
      </c>
      <c r="AP151" s="1" t="s">
        <v>24</v>
      </c>
      <c r="AQ151" s="1" t="s">
        <v>513</v>
      </c>
      <c r="AR151" s="1" t="s">
        <v>523</v>
      </c>
      <c r="AS151" s="1" t="s">
        <v>524</v>
      </c>
      <c r="AT151" s="1" t="s">
        <v>14</v>
      </c>
      <c r="AU151" s="3">
        <v>2.21</v>
      </c>
      <c r="AV151" s="3">
        <f t="shared" si="111"/>
        <v>8.9362555882944322E-4</v>
      </c>
      <c r="AW151" s="3">
        <f t="shared" si="112"/>
        <v>8.9762962094879991E-4</v>
      </c>
      <c r="AX151" s="3">
        <f t="shared" si="113"/>
        <v>4.0040621193566939E-6</v>
      </c>
      <c r="AY151" s="3">
        <f t="shared" si="114"/>
        <v>1.4689369079844518E-3</v>
      </c>
      <c r="AZ151" s="3">
        <f t="shared" si="115"/>
        <v>1.4767341264534633E-3</v>
      </c>
      <c r="BA151" s="3">
        <f t="shared" si="116"/>
        <v>7.7972184690114701E-6</v>
      </c>
      <c r="BB151" s="3">
        <v>2.2090000000000001</v>
      </c>
      <c r="BC151" s="3">
        <f t="shared" si="117"/>
        <v>8.9322120337295935E-4</v>
      </c>
      <c r="BD151" s="3">
        <f t="shared" si="118"/>
        <v>8.9722345369950185E-4</v>
      </c>
      <c r="BE151" s="3">
        <f t="shared" si="119"/>
        <v>4.0022503265425011E-6</v>
      </c>
      <c r="BF151" s="3">
        <f t="shared" si="120"/>
        <v>1.4682722306505222E-3</v>
      </c>
      <c r="BG151" s="3">
        <f t="shared" si="121"/>
        <v>1.4760659209663803E-3</v>
      </c>
      <c r="BH151" s="3">
        <f t="shared" si="122"/>
        <v>7.793690315858158E-6</v>
      </c>
      <c r="BI151" s="9">
        <v>209</v>
      </c>
      <c r="BJ151" s="3">
        <f t="shared" si="123"/>
        <v>8.4510290405137398E-2</v>
      </c>
      <c r="BK151" s="3">
        <f t="shared" si="124"/>
        <v>8.4888955103302799E-2</v>
      </c>
      <c r="BL151" s="3">
        <f t="shared" si="125"/>
        <v>3.7866469816540127E-4</v>
      </c>
      <c r="BM151" s="3">
        <f t="shared" si="126"/>
        <v>0.13891756279128978</v>
      </c>
      <c r="BN151" s="3">
        <f t="shared" si="127"/>
        <v>0.13965494680035015</v>
      </c>
      <c r="BO151" s="3">
        <f t="shared" si="128"/>
        <v>7.3738400906037116E-4</v>
      </c>
      <c r="BP151" s="9">
        <v>461.68100000000004</v>
      </c>
      <c r="BQ151" s="3">
        <f t="shared" si="129"/>
        <v>0.1866832315049485</v>
      </c>
      <c r="BR151" s="3">
        <f t="shared" si="130"/>
        <v>0.18751970182319588</v>
      </c>
      <c r="BS151" s="3">
        <f t="shared" si="131"/>
        <v>8.3647031824737872E-4</v>
      </c>
      <c r="BT151" s="3">
        <f t="shared" si="132"/>
        <v>0.30686889620595914</v>
      </c>
      <c r="BU151" s="3">
        <f t="shared" si="133"/>
        <v>0.30849777748197349</v>
      </c>
      <c r="BV151" s="3">
        <f t="shared" si="134"/>
        <v>1.628881276014349E-3</v>
      </c>
      <c r="BW151" s="3">
        <v>4.9000000000000004</v>
      </c>
      <c r="BX151" s="3">
        <f t="shared" si="135"/>
        <v>1.9813417367711638E-3</v>
      </c>
      <c r="BY151" s="3">
        <f t="shared" si="136"/>
        <v>1.9902195215606875E-3</v>
      </c>
      <c r="BZ151" s="3">
        <f t="shared" si="137"/>
        <v>8.8777847895237481E-6</v>
      </c>
      <c r="CA151" s="3">
        <f t="shared" si="138"/>
        <v>3.2569189362551196E-3</v>
      </c>
      <c r="CB151" s="3">
        <f t="shared" si="139"/>
        <v>3.274206886706774E-3</v>
      </c>
      <c r="CC151" s="3">
        <f t="shared" si="140"/>
        <v>1.7287950451654391E-5</v>
      </c>
      <c r="CD151" s="3">
        <v>0.06</v>
      </c>
      <c r="CE151" s="3">
        <f t="shared" si="141"/>
        <v>2.4261327389034658E-5</v>
      </c>
      <c r="CF151" s="3">
        <f t="shared" si="142"/>
        <v>2.437003495788597E-5</v>
      </c>
      <c r="CG151" s="3">
        <f t="shared" si="143"/>
        <v>1.0870756885131199E-7</v>
      </c>
      <c r="CH151" s="3">
        <f t="shared" si="144"/>
        <v>3.9880640035776973E-5</v>
      </c>
      <c r="CI151" s="3">
        <f t="shared" si="145"/>
        <v>4.0092329224980904E-5</v>
      </c>
      <c r="CJ151" s="3">
        <f t="shared" si="146"/>
        <v>2.1168918920393132E-7</v>
      </c>
      <c r="CK151" s="3">
        <v>103.88</v>
      </c>
      <c r="CL151" s="3">
        <f t="shared" si="147"/>
        <v>4.2004444819548667E-2</v>
      </c>
      <c r="CM151" s="3">
        <f t="shared" si="148"/>
        <v>4.2192653857086572E-2</v>
      </c>
      <c r="CN151" s="3">
        <f t="shared" si="149"/>
        <v>1.8820903753790502E-4</v>
      </c>
      <c r="CO151" s="3">
        <f t="shared" si="150"/>
        <v>6.9046681448608524E-2</v>
      </c>
      <c r="CP151" s="3">
        <f t="shared" si="151"/>
        <v>6.9413185998183594E-2</v>
      </c>
      <c r="CQ151" s="3">
        <f t="shared" si="152"/>
        <v>3.6650454957506962E-4</v>
      </c>
    </row>
    <row r="152" spans="1:95" x14ac:dyDescent="0.25">
      <c r="A152" s="1" t="s">
        <v>423</v>
      </c>
      <c r="B152" s="1" t="s">
        <v>589</v>
      </c>
      <c r="C152" s="2">
        <v>43403</v>
      </c>
      <c r="D152" s="2">
        <v>43405</v>
      </c>
      <c r="E152" s="2" t="s">
        <v>476</v>
      </c>
      <c r="F152" s="1" t="s">
        <v>503</v>
      </c>
      <c r="G152" s="1" t="s">
        <v>498</v>
      </c>
      <c r="H152" s="1" t="s">
        <v>436</v>
      </c>
      <c r="I152" s="1" t="s">
        <v>430</v>
      </c>
      <c r="J152" s="1">
        <v>-1</v>
      </c>
      <c r="K152" s="6">
        <v>0</v>
      </c>
      <c r="L152" s="1" t="s">
        <v>283</v>
      </c>
      <c r="M152" s="1" t="s">
        <v>276</v>
      </c>
      <c r="N152" s="1" t="str">
        <f t="shared" si="102"/>
        <v>LB 5.63 of '22</v>
      </c>
      <c r="O152" s="3">
        <v>5.625</v>
      </c>
      <c r="P152" s="2">
        <v>44607</v>
      </c>
      <c r="Q152" s="8">
        <v>3.2986301369863016</v>
      </c>
      <c r="R152" s="3">
        <v>6.7233000000000001</v>
      </c>
      <c r="S152" s="9">
        <v>0</v>
      </c>
      <c r="T152" s="9">
        <v>1</v>
      </c>
      <c r="U152" s="6">
        <v>2014255</v>
      </c>
      <c r="V152" s="6">
        <v>1225369</v>
      </c>
      <c r="W152" s="6">
        <v>2005270</v>
      </c>
      <c r="X152" s="6">
        <v>1218899</v>
      </c>
      <c r="Y152" s="6">
        <f t="shared" si="103"/>
        <v>0</v>
      </c>
      <c r="Z152" s="6">
        <f t="shared" si="104"/>
        <v>0</v>
      </c>
      <c r="AA152" s="6">
        <v>956</v>
      </c>
      <c r="AB152" s="6">
        <v>956</v>
      </c>
      <c r="AC152" s="6">
        <v>977.07600000000002</v>
      </c>
      <c r="AD152" s="12">
        <f t="shared" si="105"/>
        <v>4.8508058810825844E-2</v>
      </c>
      <c r="AE152" s="12">
        <f t="shared" si="106"/>
        <v>4.872540854847477E-2</v>
      </c>
      <c r="AF152" s="12">
        <f t="shared" si="107"/>
        <v>2.1734973764892668E-4</v>
      </c>
      <c r="AG152" s="12">
        <f t="shared" si="108"/>
        <v>7.9737287298764697E-2</v>
      </c>
      <c r="AH152" s="12">
        <f t="shared" si="109"/>
        <v>8.0160538321879013E-2</v>
      </c>
      <c r="AI152" s="12">
        <f t="shared" si="110"/>
        <v>4.2325102311431551E-4</v>
      </c>
      <c r="AJ152" s="1" t="s">
        <v>5</v>
      </c>
      <c r="AK152" s="1" t="s">
        <v>460</v>
      </c>
      <c r="AL152" s="1" t="s">
        <v>430</v>
      </c>
      <c r="AM152" s="1" t="s">
        <v>430</v>
      </c>
      <c r="AN152" s="1" t="s">
        <v>453</v>
      </c>
      <c r="AO152" s="1" t="s">
        <v>482</v>
      </c>
      <c r="AP152" s="1" t="s">
        <v>24</v>
      </c>
      <c r="AQ152" s="1" t="s">
        <v>513</v>
      </c>
      <c r="AR152" s="1" t="s">
        <v>523</v>
      </c>
      <c r="AS152" s="1" t="s">
        <v>524</v>
      </c>
      <c r="AT152" s="1" t="s">
        <v>14</v>
      </c>
      <c r="AU152" s="3">
        <v>2.94</v>
      </c>
      <c r="AV152" s="3">
        <f t="shared" si="111"/>
        <v>1.4261369290382796E-3</v>
      </c>
      <c r="AW152" s="3">
        <f t="shared" si="112"/>
        <v>1.4325270113251583E-3</v>
      </c>
      <c r="AX152" s="3">
        <f t="shared" si="113"/>
        <v>6.3900822868786979E-6</v>
      </c>
      <c r="AY152" s="3">
        <f t="shared" si="114"/>
        <v>2.344276246583682E-3</v>
      </c>
      <c r="AZ152" s="3">
        <f t="shared" si="115"/>
        <v>2.3567198266632428E-3</v>
      </c>
      <c r="BA152" s="3">
        <f t="shared" si="116"/>
        <v>1.2443580079560777E-5</v>
      </c>
      <c r="BB152" s="3">
        <v>2.94</v>
      </c>
      <c r="BC152" s="3">
        <f t="shared" si="117"/>
        <v>1.4261369290382796E-3</v>
      </c>
      <c r="BD152" s="3">
        <f t="shared" si="118"/>
        <v>1.4325270113251583E-3</v>
      </c>
      <c r="BE152" s="3">
        <f t="shared" si="119"/>
        <v>6.3900822868786979E-6</v>
      </c>
      <c r="BF152" s="3">
        <f t="shared" si="120"/>
        <v>2.344276246583682E-3</v>
      </c>
      <c r="BG152" s="3">
        <f t="shared" si="121"/>
        <v>2.3567198266632428E-3</v>
      </c>
      <c r="BH152" s="3">
        <f t="shared" si="122"/>
        <v>1.2443580079560777E-5</v>
      </c>
      <c r="BI152" s="9">
        <v>241</v>
      </c>
      <c r="BJ152" s="3">
        <f t="shared" si="123"/>
        <v>0.11690442173409028</v>
      </c>
      <c r="BK152" s="3">
        <f t="shared" si="124"/>
        <v>0.11742823460182419</v>
      </c>
      <c r="BL152" s="3">
        <f t="shared" si="125"/>
        <v>5.23812867733911E-4</v>
      </c>
      <c r="BM152" s="3">
        <f t="shared" si="126"/>
        <v>0.19216686239002292</v>
      </c>
      <c r="BN152" s="3">
        <f t="shared" si="127"/>
        <v>0.19318689735572842</v>
      </c>
      <c r="BO152" s="3">
        <f t="shared" si="128"/>
        <v>1.0200349657054908E-3</v>
      </c>
      <c r="BP152" s="9">
        <v>708.54</v>
      </c>
      <c r="BQ152" s="3">
        <f t="shared" si="129"/>
        <v>0.34369899989822539</v>
      </c>
      <c r="BR152" s="3">
        <f t="shared" si="130"/>
        <v>0.34523900972936311</v>
      </c>
      <c r="BS152" s="3">
        <f t="shared" si="131"/>
        <v>1.5400098311377231E-3</v>
      </c>
      <c r="BT152" s="3">
        <f t="shared" si="132"/>
        <v>0.5649705754266674</v>
      </c>
      <c r="BU152" s="3">
        <f t="shared" si="133"/>
        <v>0.56796947822584154</v>
      </c>
      <c r="BV152" s="3">
        <f t="shared" si="134"/>
        <v>2.9989027991741413E-3</v>
      </c>
      <c r="BW152" s="3">
        <v>5.29</v>
      </c>
      <c r="BX152" s="3">
        <f t="shared" si="135"/>
        <v>2.5660763110926872E-3</v>
      </c>
      <c r="BY152" s="3">
        <f t="shared" si="136"/>
        <v>2.5775741122143155E-3</v>
      </c>
      <c r="BZ152" s="3">
        <f t="shared" si="137"/>
        <v>1.1497801121628307E-5</v>
      </c>
      <c r="CA152" s="3">
        <f t="shared" si="138"/>
        <v>4.2181024981046526E-3</v>
      </c>
      <c r="CB152" s="3">
        <f t="shared" si="139"/>
        <v>4.2404924772273993E-3</v>
      </c>
      <c r="CC152" s="3">
        <f t="shared" si="140"/>
        <v>2.2389979122746685E-5</v>
      </c>
      <c r="CD152" s="3">
        <v>0.11</v>
      </c>
      <c r="CE152" s="3">
        <f t="shared" si="141"/>
        <v>5.3358864691908428E-5</v>
      </c>
      <c r="CF152" s="3">
        <f t="shared" si="142"/>
        <v>5.3597949403322251E-5</v>
      </c>
      <c r="CG152" s="3">
        <f t="shared" si="143"/>
        <v>2.3908471141382312E-7</v>
      </c>
      <c r="CH152" s="3">
        <f t="shared" si="144"/>
        <v>8.771101602864117E-5</v>
      </c>
      <c r="CI152" s="3">
        <f t="shared" si="145"/>
        <v>8.8176592154066914E-5</v>
      </c>
      <c r="CJ152" s="3">
        <f t="shared" si="146"/>
        <v>4.6557612542574411E-7</v>
      </c>
      <c r="CK152" s="3">
        <v>101</v>
      </c>
      <c r="CL152" s="3">
        <f t="shared" si="147"/>
        <v>4.8993139398934099E-2</v>
      </c>
      <c r="CM152" s="3">
        <f t="shared" si="148"/>
        <v>4.9212662633959521E-2</v>
      </c>
      <c r="CN152" s="3">
        <f t="shared" si="149"/>
        <v>2.1952323502542198E-4</v>
      </c>
      <c r="CO152" s="3">
        <f t="shared" si="150"/>
        <v>8.0534660171752342E-2</v>
      </c>
      <c r="CP152" s="3">
        <f t="shared" si="151"/>
        <v>8.09621437050978E-2</v>
      </c>
      <c r="CQ152" s="3">
        <f t="shared" si="152"/>
        <v>4.2748353334545741E-4</v>
      </c>
    </row>
    <row r="153" spans="1:95" x14ac:dyDescent="0.25">
      <c r="A153" s="1" t="s">
        <v>423</v>
      </c>
      <c r="B153" s="1" t="s">
        <v>476</v>
      </c>
      <c r="C153" s="2">
        <v>43403</v>
      </c>
      <c r="D153" s="2">
        <v>43405</v>
      </c>
      <c r="E153" s="2" t="s">
        <v>476</v>
      </c>
      <c r="F153" s="1" t="s">
        <v>503</v>
      </c>
      <c r="G153" s="1" t="s">
        <v>498</v>
      </c>
      <c r="H153" s="1" t="s">
        <v>435</v>
      </c>
      <c r="I153" s="1" t="s">
        <v>439</v>
      </c>
      <c r="J153" s="1">
        <v>1</v>
      </c>
      <c r="K153" s="6">
        <v>0</v>
      </c>
      <c r="L153" s="1" t="s">
        <v>284</v>
      </c>
      <c r="M153" s="1" t="s">
        <v>285</v>
      </c>
      <c r="N153" s="1" t="str">
        <f t="shared" si="102"/>
        <v>LIGTBZ 7.25 of '23</v>
      </c>
      <c r="O153" s="3">
        <v>7.25</v>
      </c>
      <c r="P153" s="2">
        <v>45049</v>
      </c>
      <c r="Q153" s="8">
        <v>4.5095890410958903</v>
      </c>
      <c r="R153" s="3">
        <v>0.49320000000000003</v>
      </c>
      <c r="S153" s="9">
        <v>0</v>
      </c>
      <c r="T153" s="9">
        <v>1</v>
      </c>
      <c r="U153" s="6">
        <v>2014255</v>
      </c>
      <c r="V153" s="6">
        <v>1225369</v>
      </c>
      <c r="W153" s="6">
        <v>2005270</v>
      </c>
      <c r="X153" s="6">
        <v>1218899</v>
      </c>
      <c r="Y153" s="6">
        <f t="shared" si="103"/>
        <v>0</v>
      </c>
      <c r="Z153" s="6">
        <f t="shared" si="104"/>
        <v>0</v>
      </c>
      <c r="AA153" s="6">
        <v>600</v>
      </c>
      <c r="AB153" s="6">
        <v>600</v>
      </c>
      <c r="AC153" s="6">
        <v>612.62900000000002</v>
      </c>
      <c r="AD153" s="12">
        <f t="shared" si="105"/>
        <v>3.041466944354116E-2</v>
      </c>
      <c r="AE153" s="12">
        <f t="shared" si="106"/>
        <v>3.0550948251357676E-2</v>
      </c>
      <c r="AF153" s="12">
        <f t="shared" si="107"/>
        <v>1.3627880781651516E-4</v>
      </c>
      <c r="AG153" s="12">
        <f t="shared" si="108"/>
        <v>0</v>
      </c>
      <c r="AH153" s="12">
        <f t="shared" si="109"/>
        <v>0</v>
      </c>
      <c r="AI153" s="12">
        <f t="shared" si="110"/>
        <v>0</v>
      </c>
      <c r="AJ153" s="1" t="s">
        <v>5</v>
      </c>
      <c r="AK153" s="1" t="s">
        <v>487</v>
      </c>
      <c r="AL153" s="1" t="s">
        <v>430</v>
      </c>
      <c r="AM153" s="1" t="s">
        <v>439</v>
      </c>
      <c r="AN153" s="1" t="s">
        <v>448</v>
      </c>
      <c r="AO153" s="1" t="s">
        <v>454</v>
      </c>
      <c r="AP153" s="1" t="s">
        <v>11</v>
      </c>
      <c r="AQ153" s="1" t="s">
        <v>553</v>
      </c>
      <c r="AR153" s="1" t="s">
        <v>553</v>
      </c>
      <c r="AS153" s="1" t="s">
        <v>556</v>
      </c>
      <c r="AT153" s="1" t="s">
        <v>14</v>
      </c>
      <c r="AU153" s="3">
        <v>3.57</v>
      </c>
      <c r="AV153" s="3">
        <f t="shared" si="111"/>
        <v>1.0858036991344194E-3</v>
      </c>
      <c r="AW153" s="3">
        <f t="shared" si="112"/>
        <v>1.090668852573469E-3</v>
      </c>
      <c r="AX153" s="3">
        <f t="shared" si="113"/>
        <v>4.865153439049608E-6</v>
      </c>
      <c r="AY153" s="3">
        <f t="shared" si="114"/>
        <v>0</v>
      </c>
      <c r="AZ153" s="3">
        <f t="shared" si="115"/>
        <v>0</v>
      </c>
      <c r="BA153" s="3">
        <f t="shared" si="116"/>
        <v>0</v>
      </c>
      <c r="BB153" s="3">
        <v>3.419</v>
      </c>
      <c r="BC153" s="3">
        <f t="shared" si="117"/>
        <v>1.0398775482746722E-3</v>
      </c>
      <c r="BD153" s="3">
        <f t="shared" si="118"/>
        <v>1.0445369207139189E-3</v>
      </c>
      <c r="BE153" s="3">
        <f t="shared" si="119"/>
        <v>4.6593724392467173E-6</v>
      </c>
      <c r="BF153" s="3">
        <f t="shared" si="120"/>
        <v>0</v>
      </c>
      <c r="BG153" s="3">
        <f t="shared" si="121"/>
        <v>0</v>
      </c>
      <c r="BH153" s="3">
        <f t="shared" si="122"/>
        <v>0</v>
      </c>
      <c r="BI153" s="9">
        <v>465</v>
      </c>
      <c r="BJ153" s="3">
        <f t="shared" si="123"/>
        <v>0.14142821291246641</v>
      </c>
      <c r="BK153" s="3">
        <f t="shared" si="124"/>
        <v>0.14206190936881319</v>
      </c>
      <c r="BL153" s="3">
        <f t="shared" si="125"/>
        <v>6.3369645634678284E-4</v>
      </c>
      <c r="BM153" s="3">
        <f t="shared" si="126"/>
        <v>0</v>
      </c>
      <c r="BN153" s="3">
        <f t="shared" si="127"/>
        <v>0</v>
      </c>
      <c r="BO153" s="3">
        <f t="shared" si="128"/>
        <v>0</v>
      </c>
      <c r="BP153" s="9">
        <v>1589.835</v>
      </c>
      <c r="BQ153" s="3">
        <f t="shared" si="129"/>
        <v>0.48354305994772262</v>
      </c>
      <c r="BR153" s="3">
        <f t="shared" si="130"/>
        <v>0.48570966813197231</v>
      </c>
      <c r="BS153" s="3">
        <f t="shared" si="131"/>
        <v>2.1666081842496854E-3</v>
      </c>
      <c r="BT153" s="3">
        <f t="shared" si="132"/>
        <v>0</v>
      </c>
      <c r="BU153" s="3">
        <f t="shared" si="133"/>
        <v>0</v>
      </c>
      <c r="BV153" s="3">
        <f t="shared" si="134"/>
        <v>0</v>
      </c>
      <c r="BW153" s="3">
        <v>7.65</v>
      </c>
      <c r="BX153" s="3">
        <f t="shared" si="135"/>
        <v>2.3267222124308991E-3</v>
      </c>
      <c r="BY153" s="3">
        <f t="shared" si="136"/>
        <v>2.3371475412288624E-3</v>
      </c>
      <c r="BZ153" s="3">
        <f t="shared" si="137"/>
        <v>1.0425328797963353E-5</v>
      </c>
      <c r="CA153" s="3">
        <f t="shared" si="138"/>
        <v>0</v>
      </c>
      <c r="CB153" s="3">
        <f t="shared" si="139"/>
        <v>0</v>
      </c>
      <c r="CC153" s="3">
        <f t="shared" si="140"/>
        <v>0</v>
      </c>
      <c r="CD153" s="3">
        <v>0.01</v>
      </c>
      <c r="CE153" s="3">
        <f t="shared" si="141"/>
        <v>3.0414669443541161E-6</v>
      </c>
      <c r="CF153" s="3">
        <f t="shared" si="142"/>
        <v>3.0550948251357675E-6</v>
      </c>
      <c r="CG153" s="3">
        <f t="shared" si="143"/>
        <v>1.362788078165141E-8</v>
      </c>
      <c r="CH153" s="3">
        <f t="shared" si="144"/>
        <v>0</v>
      </c>
      <c r="CI153" s="3">
        <f t="shared" si="145"/>
        <v>0</v>
      </c>
      <c r="CJ153" s="3">
        <f t="shared" si="146"/>
        <v>0</v>
      </c>
      <c r="CK153" s="3">
        <v>98.5</v>
      </c>
      <c r="CL153" s="3">
        <f t="shared" si="147"/>
        <v>2.9958449401888045E-2</v>
      </c>
      <c r="CM153" s="3">
        <f t="shared" si="148"/>
        <v>3.0092684027587312E-2</v>
      </c>
      <c r="CN153" s="3">
        <f t="shared" si="149"/>
        <v>1.3423462569926714E-4</v>
      </c>
      <c r="CO153" s="3">
        <f t="shared" si="150"/>
        <v>0</v>
      </c>
      <c r="CP153" s="3">
        <f t="shared" si="151"/>
        <v>0</v>
      </c>
      <c r="CQ153" s="3">
        <f t="shared" si="152"/>
        <v>0</v>
      </c>
    </row>
    <row r="154" spans="1:95" x14ac:dyDescent="0.25">
      <c r="A154" s="1" t="s">
        <v>423</v>
      </c>
      <c r="B154" s="1" t="s">
        <v>589</v>
      </c>
      <c r="C154" s="2">
        <v>43403</v>
      </c>
      <c r="D154" s="2">
        <v>43405</v>
      </c>
      <c r="E154" s="2" t="s">
        <v>476</v>
      </c>
      <c r="F154" s="1" t="s">
        <v>503</v>
      </c>
      <c r="G154" s="1" t="s">
        <v>498</v>
      </c>
      <c r="H154" s="1" t="s">
        <v>437</v>
      </c>
      <c r="I154" s="1" t="s">
        <v>440</v>
      </c>
      <c r="J154" s="1">
        <v>1</v>
      </c>
      <c r="K154" s="6">
        <v>0</v>
      </c>
      <c r="L154" s="1" t="s">
        <v>286</v>
      </c>
      <c r="M154" s="1" t="s">
        <v>287</v>
      </c>
      <c r="N154" s="1" t="str">
        <f t="shared" si="102"/>
        <v>LONE 11.25 of '23</v>
      </c>
      <c r="O154" s="3">
        <v>11.25</v>
      </c>
      <c r="P154" s="2">
        <v>44927</v>
      </c>
      <c r="Q154" s="8">
        <v>4.1753424657534248</v>
      </c>
      <c r="R154" s="3">
        <v>0.81640000000000001</v>
      </c>
      <c r="S154" s="9">
        <v>0</v>
      </c>
      <c r="T154" s="9">
        <v>1</v>
      </c>
      <c r="U154" s="6">
        <v>2014255</v>
      </c>
      <c r="V154" s="6">
        <v>1225369</v>
      </c>
      <c r="W154" s="6">
        <v>2005270</v>
      </c>
      <c r="X154" s="6">
        <v>1218899</v>
      </c>
      <c r="Y154" s="6">
        <f t="shared" si="103"/>
        <v>0</v>
      </c>
      <c r="Z154" s="6">
        <f t="shared" si="104"/>
        <v>0</v>
      </c>
      <c r="AA154" s="6">
        <v>250</v>
      </c>
      <c r="AB154" s="6">
        <v>250</v>
      </c>
      <c r="AC154" s="6">
        <v>282.5</v>
      </c>
      <c r="AD154" s="12">
        <f t="shared" si="105"/>
        <v>1.4025036551975793E-2</v>
      </c>
      <c r="AE154" s="12">
        <f t="shared" si="106"/>
        <v>1.4087878440309783E-2</v>
      </c>
      <c r="AF154" s="12">
        <f t="shared" si="107"/>
        <v>6.2841888333990681E-5</v>
      </c>
      <c r="AG154" s="12">
        <f t="shared" si="108"/>
        <v>2.3054279976072511E-2</v>
      </c>
      <c r="AH154" s="12">
        <f t="shared" si="109"/>
        <v>2.3176653685005894E-2</v>
      </c>
      <c r="AI154" s="12">
        <f t="shared" si="110"/>
        <v>1.2237370893338276E-4</v>
      </c>
      <c r="AJ154" s="1" t="s">
        <v>5</v>
      </c>
      <c r="AK154" s="1" t="s">
        <v>460</v>
      </c>
      <c r="AL154" s="1" t="s">
        <v>429</v>
      </c>
      <c r="AM154" s="1" t="s">
        <v>440</v>
      </c>
      <c r="AN154" s="1" t="s">
        <v>453</v>
      </c>
      <c r="AO154" s="1" t="s">
        <v>482</v>
      </c>
      <c r="AP154" s="1" t="s">
        <v>24</v>
      </c>
      <c r="AQ154" s="1" t="s">
        <v>513</v>
      </c>
      <c r="AR154" s="1" t="s">
        <v>519</v>
      </c>
      <c r="AS154" s="1" t="s">
        <v>533</v>
      </c>
      <c r="AT154" s="1" t="s">
        <v>14</v>
      </c>
      <c r="AU154" s="3">
        <v>2.77</v>
      </c>
      <c r="AV154" s="3">
        <f t="shared" si="111"/>
        <v>3.8849351248972948E-4</v>
      </c>
      <c r="AW154" s="3">
        <f t="shared" si="112"/>
        <v>3.9023423279658099E-4</v>
      </c>
      <c r="AX154" s="3">
        <f t="shared" si="113"/>
        <v>1.7407203068515119E-6</v>
      </c>
      <c r="AY154" s="3">
        <f t="shared" si="114"/>
        <v>6.3860355533720858E-4</v>
      </c>
      <c r="AZ154" s="3">
        <f t="shared" si="115"/>
        <v>6.4199330707466321E-4</v>
      </c>
      <c r="BA154" s="3">
        <f t="shared" si="116"/>
        <v>3.389751737454638E-6</v>
      </c>
      <c r="BB154" s="3">
        <v>2.7090000000000001</v>
      </c>
      <c r="BC154" s="3">
        <f t="shared" si="117"/>
        <v>3.7993824019302424E-4</v>
      </c>
      <c r="BD154" s="3">
        <f t="shared" si="118"/>
        <v>3.8164062694799204E-4</v>
      </c>
      <c r="BE154" s="3">
        <f t="shared" si="119"/>
        <v>1.7023867549678055E-6</v>
      </c>
      <c r="BF154" s="3">
        <f t="shared" si="120"/>
        <v>6.2454044455180437E-4</v>
      </c>
      <c r="BG154" s="3">
        <f t="shared" si="121"/>
        <v>6.2785554832680971E-4</v>
      </c>
      <c r="BH154" s="3">
        <f t="shared" si="122"/>
        <v>3.3151037750053444E-6</v>
      </c>
      <c r="BI154" s="9">
        <v>513</v>
      </c>
      <c r="BJ154" s="3">
        <f t="shared" si="123"/>
        <v>7.1948437511635821E-2</v>
      </c>
      <c r="BK154" s="3">
        <f t="shared" si="124"/>
        <v>7.2270816398789184E-2</v>
      </c>
      <c r="BL154" s="3">
        <f t="shared" si="125"/>
        <v>3.2237888715336283E-4</v>
      </c>
      <c r="BM154" s="3">
        <f t="shared" si="126"/>
        <v>0.11826845627725199</v>
      </c>
      <c r="BN154" s="3">
        <f t="shared" si="127"/>
        <v>0.11889623340408023</v>
      </c>
      <c r="BO154" s="3">
        <f t="shared" si="128"/>
        <v>6.2777712682823839E-4</v>
      </c>
      <c r="BP154" s="9">
        <v>1389.7170000000001</v>
      </c>
      <c r="BQ154" s="3">
        <f t="shared" si="129"/>
        <v>0.19490831721902144</v>
      </c>
      <c r="BR154" s="3">
        <f t="shared" si="130"/>
        <v>0.19578164162431991</v>
      </c>
      <c r="BS154" s="3">
        <f t="shared" si="131"/>
        <v>8.7332440529847011E-4</v>
      </c>
      <c r="BT154" s="3">
        <f t="shared" si="132"/>
        <v>0.32038924805507568</v>
      </c>
      <c r="BU154" s="3">
        <f t="shared" si="133"/>
        <v>0.32208989629165335</v>
      </c>
      <c r="BV154" s="3">
        <f t="shared" si="134"/>
        <v>1.7006482365776732E-3</v>
      </c>
      <c r="BW154" s="3">
        <v>7.9</v>
      </c>
      <c r="BX154" s="3">
        <f t="shared" si="135"/>
        <v>1.1079778876060876E-3</v>
      </c>
      <c r="BY154" s="3">
        <f t="shared" si="136"/>
        <v>1.1129423967844729E-3</v>
      </c>
      <c r="BZ154" s="3">
        <f t="shared" si="137"/>
        <v>4.9645091783853158E-6</v>
      </c>
      <c r="CA154" s="3">
        <f t="shared" si="138"/>
        <v>1.8212881181097285E-3</v>
      </c>
      <c r="CB154" s="3">
        <f t="shared" si="139"/>
        <v>1.8309556411154656E-3</v>
      </c>
      <c r="CC154" s="3">
        <f t="shared" si="140"/>
        <v>9.6675230057371216E-6</v>
      </c>
      <c r="CD154" s="3">
        <v>0.05</v>
      </c>
      <c r="CE154" s="3">
        <f t="shared" si="141"/>
        <v>7.0125182759878967E-6</v>
      </c>
      <c r="CF154" s="3">
        <f t="shared" si="142"/>
        <v>7.0439392201548918E-6</v>
      </c>
      <c r="CG154" s="3">
        <f t="shared" si="143"/>
        <v>3.1420944166995069E-8</v>
      </c>
      <c r="CH154" s="3">
        <f t="shared" si="144"/>
        <v>1.1527139988036257E-5</v>
      </c>
      <c r="CI154" s="3">
        <f t="shared" si="145"/>
        <v>1.1588326842502947E-5</v>
      </c>
      <c r="CJ154" s="3">
        <f t="shared" si="146"/>
        <v>6.1186854466690064E-8</v>
      </c>
      <c r="CK154" s="3">
        <v>109.25</v>
      </c>
      <c r="CL154" s="3">
        <f t="shared" si="147"/>
        <v>1.5322352433033554E-2</v>
      </c>
      <c r="CM154" s="3">
        <f t="shared" si="148"/>
        <v>1.5391007196038437E-2</v>
      </c>
      <c r="CN154" s="3">
        <f t="shared" si="149"/>
        <v>6.8654763004882824E-5</v>
      </c>
      <c r="CO154" s="3">
        <f t="shared" si="150"/>
        <v>2.518680087385922E-2</v>
      </c>
      <c r="CP154" s="3">
        <f t="shared" si="151"/>
        <v>2.5320494150868938E-2</v>
      </c>
      <c r="CQ154" s="3">
        <f t="shared" si="152"/>
        <v>1.3369327700971795E-4</v>
      </c>
    </row>
    <row r="155" spans="1:95" x14ac:dyDescent="0.25">
      <c r="A155" s="1" t="s">
        <v>423</v>
      </c>
      <c r="B155" s="1" t="s">
        <v>476</v>
      </c>
      <c r="C155" s="2">
        <v>43403</v>
      </c>
      <c r="D155" s="2">
        <v>43405</v>
      </c>
      <c r="E155" s="2" t="s">
        <v>476</v>
      </c>
      <c r="F155" s="1" t="s">
        <v>503</v>
      </c>
      <c r="G155" s="1" t="s">
        <v>498</v>
      </c>
      <c r="H155" s="1" t="s">
        <v>429</v>
      </c>
      <c r="I155" s="1" t="s">
        <v>440</v>
      </c>
      <c r="J155" s="1">
        <v>-1</v>
      </c>
      <c r="K155" s="6">
        <v>0</v>
      </c>
      <c r="L155" s="1" t="s">
        <v>288</v>
      </c>
      <c r="M155" s="1" t="s">
        <v>289</v>
      </c>
      <c r="N155" s="1" t="str">
        <f t="shared" si="102"/>
        <v>LPKRIJ 7.00 of '22</v>
      </c>
      <c r="O155" s="3">
        <v>7</v>
      </c>
      <c r="P155" s="2">
        <v>44662</v>
      </c>
      <c r="Q155" s="8">
        <v>3.4493150684931506</v>
      </c>
      <c r="R155" s="3">
        <v>4.5507</v>
      </c>
      <c r="S155" s="9">
        <v>0</v>
      </c>
      <c r="T155" s="9">
        <v>1</v>
      </c>
      <c r="U155" s="6">
        <v>2014255</v>
      </c>
      <c r="V155" s="6">
        <v>1225369</v>
      </c>
      <c r="W155" s="6">
        <v>2005270</v>
      </c>
      <c r="X155" s="6">
        <v>1218899</v>
      </c>
      <c r="Y155" s="6">
        <f t="shared" si="103"/>
        <v>0</v>
      </c>
      <c r="Z155" s="6">
        <f t="shared" si="104"/>
        <v>0</v>
      </c>
      <c r="AA155" s="6">
        <v>410</v>
      </c>
      <c r="AB155" s="6">
        <v>410</v>
      </c>
      <c r="AC155" s="6">
        <v>300.71899999999999</v>
      </c>
      <c r="AD155" s="12">
        <f t="shared" si="105"/>
        <v>1.4929539705747286E-2</v>
      </c>
      <c r="AE155" s="12">
        <f t="shared" si="106"/>
        <v>1.4996434395368205E-2</v>
      </c>
      <c r="AF155" s="12">
        <f t="shared" si="107"/>
        <v>6.6894689620919032E-5</v>
      </c>
      <c r="AG155" s="12">
        <f t="shared" si="108"/>
        <v>0</v>
      </c>
      <c r="AH155" s="12">
        <f t="shared" si="109"/>
        <v>0</v>
      </c>
      <c r="AI155" s="12">
        <f t="shared" si="110"/>
        <v>0</v>
      </c>
      <c r="AJ155" s="1" t="s">
        <v>5</v>
      </c>
      <c r="AK155" s="1" t="s">
        <v>487</v>
      </c>
      <c r="AL155" s="1" t="s">
        <v>429</v>
      </c>
      <c r="AM155" s="1" t="s">
        <v>440</v>
      </c>
      <c r="AN155" s="1" t="s">
        <v>444</v>
      </c>
      <c r="AO155" s="1" t="s">
        <v>466</v>
      </c>
      <c r="AP155" s="1" t="s">
        <v>290</v>
      </c>
      <c r="AQ155" s="1" t="s">
        <v>513</v>
      </c>
      <c r="AR155" s="1" t="s">
        <v>517</v>
      </c>
      <c r="AS155" s="1" t="s">
        <v>518</v>
      </c>
      <c r="AT155" s="1" t="s">
        <v>14</v>
      </c>
      <c r="AU155" s="3">
        <v>2.79</v>
      </c>
      <c r="AV155" s="3">
        <f t="shared" si="111"/>
        <v>4.1653415779034929E-4</v>
      </c>
      <c r="AW155" s="3">
        <f t="shared" si="112"/>
        <v>4.1840051963077291E-4</v>
      </c>
      <c r="AX155" s="3">
        <f t="shared" si="113"/>
        <v>1.8663618404236165E-6</v>
      </c>
      <c r="AY155" s="3">
        <f t="shared" si="114"/>
        <v>0</v>
      </c>
      <c r="AZ155" s="3">
        <f t="shared" si="115"/>
        <v>0</v>
      </c>
      <c r="BA155" s="3">
        <f t="shared" si="116"/>
        <v>0</v>
      </c>
      <c r="BB155" s="3">
        <v>2.786</v>
      </c>
      <c r="BC155" s="3">
        <f t="shared" si="117"/>
        <v>4.1593697620211941E-4</v>
      </c>
      <c r="BD155" s="3">
        <f t="shared" si="118"/>
        <v>4.1780066225495819E-4</v>
      </c>
      <c r="BE155" s="3">
        <f t="shared" si="119"/>
        <v>1.8636860528387848E-6</v>
      </c>
      <c r="BF155" s="3">
        <f t="shared" si="120"/>
        <v>0</v>
      </c>
      <c r="BG155" s="3">
        <f t="shared" si="121"/>
        <v>0</v>
      </c>
      <c r="BH155" s="3">
        <f t="shared" si="122"/>
        <v>0</v>
      </c>
      <c r="BI155" s="9">
        <v>1497</v>
      </c>
      <c r="BJ155" s="3">
        <f t="shared" si="123"/>
        <v>0.22349520939503689</v>
      </c>
      <c r="BK155" s="3">
        <f t="shared" si="124"/>
        <v>0.22449662289866201</v>
      </c>
      <c r="BL155" s="3">
        <f t="shared" si="125"/>
        <v>1.0014135036251204E-3</v>
      </c>
      <c r="BM155" s="3">
        <f t="shared" si="126"/>
        <v>0</v>
      </c>
      <c r="BN155" s="3">
        <f t="shared" si="127"/>
        <v>0</v>
      </c>
      <c r="BO155" s="3">
        <f t="shared" si="128"/>
        <v>0</v>
      </c>
      <c r="BP155" s="9">
        <v>4170.6419999999998</v>
      </c>
      <c r="BQ155" s="3">
        <f t="shared" si="129"/>
        <v>0.62265765337457268</v>
      </c>
      <c r="BR155" s="3">
        <f t="shared" si="130"/>
        <v>0.6254475913956723</v>
      </c>
      <c r="BS155" s="3">
        <f t="shared" si="131"/>
        <v>2.7899380210996139E-3</v>
      </c>
      <c r="BT155" s="3">
        <f t="shared" si="132"/>
        <v>0</v>
      </c>
      <c r="BU155" s="3">
        <f t="shared" si="133"/>
        <v>0</v>
      </c>
      <c r="BV155" s="3">
        <f t="shared" si="134"/>
        <v>0</v>
      </c>
      <c r="BW155" s="3">
        <v>17.84</v>
      </c>
      <c r="BX155" s="3">
        <f t="shared" si="135"/>
        <v>2.6634298835053159E-3</v>
      </c>
      <c r="BY155" s="3">
        <f t="shared" si="136"/>
        <v>2.6753638961336877E-3</v>
      </c>
      <c r="BZ155" s="3">
        <f t="shared" si="137"/>
        <v>1.1934012628371776E-5</v>
      </c>
      <c r="CA155" s="3">
        <f t="shared" si="138"/>
        <v>0</v>
      </c>
      <c r="CB155" s="3">
        <f t="shared" si="139"/>
        <v>0</v>
      </c>
      <c r="CC155" s="3">
        <f t="shared" si="140"/>
        <v>0</v>
      </c>
      <c r="CD155" s="3">
        <v>0.1</v>
      </c>
      <c r="CE155" s="3">
        <f t="shared" si="141"/>
        <v>1.4929539705747287E-5</v>
      </c>
      <c r="CF155" s="3">
        <f t="shared" si="142"/>
        <v>1.4996434395368204E-5</v>
      </c>
      <c r="CG155" s="3">
        <f t="shared" si="143"/>
        <v>6.6894689620916497E-8</v>
      </c>
      <c r="CH155" s="3">
        <f t="shared" si="144"/>
        <v>0</v>
      </c>
      <c r="CI155" s="3">
        <f t="shared" si="145"/>
        <v>0</v>
      </c>
      <c r="CJ155" s="3">
        <f t="shared" si="146"/>
        <v>0</v>
      </c>
      <c r="CK155" s="3">
        <v>72.959999999999994</v>
      </c>
      <c r="CL155" s="3">
        <f t="shared" si="147"/>
        <v>1.0892592169313219E-2</v>
      </c>
      <c r="CM155" s="3">
        <f t="shared" si="148"/>
        <v>1.094139853486064E-2</v>
      </c>
      <c r="CN155" s="3">
        <f t="shared" si="149"/>
        <v>4.8806365547420655E-5</v>
      </c>
      <c r="CO155" s="3">
        <f t="shared" si="150"/>
        <v>0</v>
      </c>
      <c r="CP155" s="3">
        <f t="shared" si="151"/>
        <v>0</v>
      </c>
      <c r="CQ155" s="3">
        <f t="shared" si="152"/>
        <v>0</v>
      </c>
    </row>
    <row r="156" spans="1:95" x14ac:dyDescent="0.25">
      <c r="A156" s="1" t="s">
        <v>423</v>
      </c>
      <c r="B156" s="1" t="s">
        <v>476</v>
      </c>
      <c r="C156" s="2">
        <v>43403</v>
      </c>
      <c r="D156" s="2">
        <v>43405</v>
      </c>
      <c r="E156" s="2" t="s">
        <v>476</v>
      </c>
      <c r="F156" s="1" t="s">
        <v>503</v>
      </c>
      <c r="G156" s="1" t="s">
        <v>498</v>
      </c>
      <c r="H156" s="1" t="s">
        <v>429</v>
      </c>
      <c r="I156" s="1" t="s">
        <v>440</v>
      </c>
      <c r="J156" s="1">
        <v>-1</v>
      </c>
      <c r="K156" s="6">
        <v>0</v>
      </c>
      <c r="L156" s="1" t="s">
        <v>291</v>
      </c>
      <c r="M156" s="1" t="s">
        <v>289</v>
      </c>
      <c r="N156" s="1" t="str">
        <f t="shared" si="102"/>
        <v>LPKRIJ 6.75 of '26</v>
      </c>
      <c r="O156" s="3">
        <v>6.75</v>
      </c>
      <c r="P156" s="2">
        <v>46326</v>
      </c>
      <c r="Q156" s="8">
        <v>8.0082191780821912</v>
      </c>
      <c r="R156" s="3">
        <v>1.9944999999999999</v>
      </c>
      <c r="S156" s="9">
        <v>0</v>
      </c>
      <c r="T156" s="9">
        <v>1</v>
      </c>
      <c r="U156" s="6">
        <v>2014255</v>
      </c>
      <c r="V156" s="6">
        <v>1225369</v>
      </c>
      <c r="W156" s="6">
        <v>2005270</v>
      </c>
      <c r="X156" s="6">
        <v>1218899</v>
      </c>
      <c r="Y156" s="6">
        <f t="shared" si="103"/>
        <v>0</v>
      </c>
      <c r="Z156" s="6">
        <f t="shared" si="104"/>
        <v>0</v>
      </c>
      <c r="AA156" s="6">
        <v>425</v>
      </c>
      <c r="AB156" s="6">
        <v>425</v>
      </c>
      <c r="AC156" s="6">
        <v>282.68900000000002</v>
      </c>
      <c r="AD156" s="12">
        <f t="shared" si="105"/>
        <v>1.403441967377517E-2</v>
      </c>
      <c r="AE156" s="12">
        <f t="shared" si="106"/>
        <v>1.4097303605000824E-2</v>
      </c>
      <c r="AF156" s="12">
        <f t="shared" si="107"/>
        <v>6.2883931225653569E-5</v>
      </c>
      <c r="AG156" s="12">
        <f t="shared" si="108"/>
        <v>0</v>
      </c>
      <c r="AH156" s="12">
        <f t="shared" si="109"/>
        <v>0</v>
      </c>
      <c r="AI156" s="12">
        <f t="shared" si="110"/>
        <v>0</v>
      </c>
      <c r="AJ156" s="1" t="s">
        <v>5</v>
      </c>
      <c r="AK156" s="1" t="s">
        <v>487</v>
      </c>
      <c r="AL156" s="1" t="s">
        <v>429</v>
      </c>
      <c r="AM156" s="1" t="s">
        <v>440</v>
      </c>
      <c r="AN156" s="1" t="s">
        <v>444</v>
      </c>
      <c r="AO156" s="1" t="s">
        <v>466</v>
      </c>
      <c r="AP156" s="1" t="s">
        <v>290</v>
      </c>
      <c r="AQ156" s="1" t="s">
        <v>513</v>
      </c>
      <c r="AR156" s="1" t="s">
        <v>517</v>
      </c>
      <c r="AS156" s="1" t="s">
        <v>518</v>
      </c>
      <c r="AT156" s="1" t="s">
        <v>14</v>
      </c>
      <c r="AU156" s="3">
        <v>5.49</v>
      </c>
      <c r="AV156" s="3">
        <f t="shared" si="111"/>
        <v>7.704896400902568E-4</v>
      </c>
      <c r="AW156" s="3">
        <f t="shared" si="112"/>
        <v>7.7394196791454528E-4</v>
      </c>
      <c r="AX156" s="3">
        <f t="shared" si="113"/>
        <v>3.4523278242884741E-6</v>
      </c>
      <c r="AY156" s="3">
        <f t="shared" si="114"/>
        <v>0</v>
      </c>
      <c r="AZ156" s="3">
        <f t="shared" si="115"/>
        <v>0</v>
      </c>
      <c r="BA156" s="3">
        <f t="shared" si="116"/>
        <v>0</v>
      </c>
      <c r="BB156" s="3">
        <v>5.4690000000000003</v>
      </c>
      <c r="BC156" s="3">
        <f t="shared" si="117"/>
        <v>7.6754241195876405E-4</v>
      </c>
      <c r="BD156" s="3">
        <f t="shared" si="118"/>
        <v>7.7098153415749516E-4</v>
      </c>
      <c r="BE156" s="3">
        <f t="shared" si="119"/>
        <v>3.4391221987311064E-6</v>
      </c>
      <c r="BF156" s="3">
        <f t="shared" si="120"/>
        <v>0</v>
      </c>
      <c r="BG156" s="3">
        <f t="shared" si="121"/>
        <v>0</v>
      </c>
      <c r="BH156" s="3">
        <f t="shared" si="122"/>
        <v>0</v>
      </c>
      <c r="BI156" s="9">
        <v>1079</v>
      </c>
      <c r="BJ156" s="3">
        <f t="shared" si="123"/>
        <v>0.15143138828003408</v>
      </c>
      <c r="BK156" s="3">
        <f t="shared" si="124"/>
        <v>0.15210990589795889</v>
      </c>
      <c r="BL156" s="3">
        <f t="shared" si="125"/>
        <v>6.7851761792481202E-4</v>
      </c>
      <c r="BM156" s="3">
        <f t="shared" si="126"/>
        <v>0</v>
      </c>
      <c r="BN156" s="3">
        <f t="shared" si="127"/>
        <v>0</v>
      </c>
      <c r="BO156" s="3">
        <f t="shared" si="128"/>
        <v>0</v>
      </c>
      <c r="BP156" s="9">
        <v>5901.0510000000004</v>
      </c>
      <c r="BQ156" s="3">
        <f t="shared" si="129"/>
        <v>0.82817826250350646</v>
      </c>
      <c r="BR156" s="3">
        <f t="shared" si="130"/>
        <v>0.83188907535593726</v>
      </c>
      <c r="BS156" s="3">
        <f t="shared" si="131"/>
        <v>3.7108128524308004E-3</v>
      </c>
      <c r="BT156" s="3">
        <f t="shared" si="132"/>
        <v>0</v>
      </c>
      <c r="BU156" s="3">
        <f t="shared" si="133"/>
        <v>0</v>
      </c>
      <c r="BV156" s="3">
        <f t="shared" si="134"/>
        <v>0</v>
      </c>
      <c r="BW156" s="3">
        <v>13.8</v>
      </c>
      <c r="BX156" s="3">
        <f t="shared" si="135"/>
        <v>1.9367499149809736E-3</v>
      </c>
      <c r="BY156" s="3">
        <f t="shared" si="136"/>
        <v>1.9454278974901139E-3</v>
      </c>
      <c r="BZ156" s="3">
        <f t="shared" si="137"/>
        <v>8.6779825091403556E-6</v>
      </c>
      <c r="CA156" s="3">
        <f t="shared" si="138"/>
        <v>0</v>
      </c>
      <c r="CB156" s="3">
        <f t="shared" si="139"/>
        <v>0</v>
      </c>
      <c r="CC156" s="3">
        <f t="shared" si="140"/>
        <v>0</v>
      </c>
      <c r="CD156" s="3">
        <v>0.39</v>
      </c>
      <c r="CE156" s="3">
        <f t="shared" si="141"/>
        <v>5.4734236727723166E-5</v>
      </c>
      <c r="CF156" s="3">
        <f t="shared" si="142"/>
        <v>5.4979484059503218E-5</v>
      </c>
      <c r="CG156" s="3">
        <f t="shared" si="143"/>
        <v>2.4524733178005176E-7</v>
      </c>
      <c r="CH156" s="3">
        <f t="shared" si="144"/>
        <v>0</v>
      </c>
      <c r="CI156" s="3">
        <f t="shared" si="145"/>
        <v>0</v>
      </c>
      <c r="CJ156" s="3">
        <f t="shared" si="146"/>
        <v>0</v>
      </c>
      <c r="CK156" s="3">
        <v>66.5</v>
      </c>
      <c r="CL156" s="3">
        <f t="shared" si="147"/>
        <v>9.3328890830604878E-3</v>
      </c>
      <c r="CM156" s="3">
        <f t="shared" si="148"/>
        <v>9.3747068973255472E-3</v>
      </c>
      <c r="CN156" s="3">
        <f t="shared" si="149"/>
        <v>4.1817814265059441E-5</v>
      </c>
      <c r="CO156" s="3">
        <f t="shared" si="150"/>
        <v>0</v>
      </c>
      <c r="CP156" s="3">
        <f t="shared" si="151"/>
        <v>0</v>
      </c>
      <c r="CQ156" s="3">
        <f t="shared" si="152"/>
        <v>0</v>
      </c>
    </row>
    <row r="157" spans="1:95" x14ac:dyDescent="0.25">
      <c r="A157" s="1" t="s">
        <v>423</v>
      </c>
      <c r="B157" s="1" t="s">
        <v>589</v>
      </c>
      <c r="C157" s="2">
        <v>43403</v>
      </c>
      <c r="D157" s="2">
        <v>43405</v>
      </c>
      <c r="E157" s="2" t="s">
        <v>476</v>
      </c>
      <c r="F157" s="1" t="s">
        <v>503</v>
      </c>
      <c r="G157" s="1" t="s">
        <v>498</v>
      </c>
      <c r="H157" s="1" t="s">
        <v>439</v>
      </c>
      <c r="I157" s="1" t="s">
        <v>430</v>
      </c>
      <c r="J157" s="1">
        <v>1</v>
      </c>
      <c r="K157" s="6">
        <v>0</v>
      </c>
      <c r="L157" s="1" t="s">
        <v>292</v>
      </c>
      <c r="M157" s="1" t="s">
        <v>293</v>
      </c>
      <c r="N157" s="1" t="str">
        <f t="shared" si="102"/>
        <v>LW 4.63 of '24</v>
      </c>
      <c r="O157" s="3">
        <v>4.625</v>
      </c>
      <c r="P157" s="2">
        <v>45597</v>
      </c>
      <c r="Q157" s="8">
        <v>6.0109589041095894</v>
      </c>
      <c r="R157" s="3">
        <v>1.9699</v>
      </c>
      <c r="S157" s="9">
        <v>0</v>
      </c>
      <c r="T157" s="9">
        <v>1</v>
      </c>
      <c r="U157" s="6">
        <v>2014255</v>
      </c>
      <c r="V157" s="6">
        <v>1225369</v>
      </c>
      <c r="W157" s="6">
        <v>2005270</v>
      </c>
      <c r="X157" s="6">
        <v>1218899</v>
      </c>
      <c r="Y157" s="6">
        <f t="shared" si="103"/>
        <v>0</v>
      </c>
      <c r="Z157" s="6">
        <f t="shared" si="104"/>
        <v>0</v>
      </c>
      <c r="AA157" s="6">
        <v>833</v>
      </c>
      <c r="AB157" s="6">
        <v>833</v>
      </c>
      <c r="AC157" s="6">
        <v>804.88599999999997</v>
      </c>
      <c r="AD157" s="12">
        <f t="shared" si="105"/>
        <v>3.9959488743977298E-2</v>
      </c>
      <c r="AE157" s="12">
        <f t="shared" si="106"/>
        <v>4.0138534960379398E-2</v>
      </c>
      <c r="AF157" s="12">
        <f t="shared" si="107"/>
        <v>1.7904621640209978E-4</v>
      </c>
      <c r="AG157" s="12">
        <f t="shared" si="108"/>
        <v>6.5685193602906547E-2</v>
      </c>
      <c r="AH157" s="12">
        <f t="shared" si="109"/>
        <v>6.6033855143043024E-2</v>
      </c>
      <c r="AI157" s="12">
        <f t="shared" si="110"/>
        <v>3.4866154013647732E-4</v>
      </c>
      <c r="AJ157" s="1" t="s">
        <v>5</v>
      </c>
      <c r="AK157" s="1" t="s">
        <v>460</v>
      </c>
      <c r="AL157" s="1" t="s">
        <v>430</v>
      </c>
      <c r="AM157" s="1" t="s">
        <v>430</v>
      </c>
      <c r="AN157" s="1" t="s">
        <v>453</v>
      </c>
      <c r="AO157" s="1" t="s">
        <v>482</v>
      </c>
      <c r="AP157" s="1" t="s">
        <v>24</v>
      </c>
      <c r="AQ157" s="1" t="s">
        <v>513</v>
      </c>
      <c r="AR157" s="1" t="s">
        <v>540</v>
      </c>
      <c r="AS157" s="1" t="s">
        <v>567</v>
      </c>
      <c r="AT157" s="1" t="s">
        <v>14</v>
      </c>
      <c r="AU157" s="3">
        <v>4.9800000000000004</v>
      </c>
      <c r="AV157" s="3">
        <f t="shared" si="111"/>
        <v>1.9899825394500696E-3</v>
      </c>
      <c r="AW157" s="3">
        <f t="shared" si="112"/>
        <v>1.9988990410268943E-3</v>
      </c>
      <c r="AX157" s="3">
        <f t="shared" si="113"/>
        <v>8.9165015768246508E-6</v>
      </c>
      <c r="AY157" s="3">
        <f t="shared" si="114"/>
        <v>3.2711226414247462E-3</v>
      </c>
      <c r="AZ157" s="3">
        <f t="shared" si="115"/>
        <v>3.2884859861235433E-3</v>
      </c>
      <c r="BA157" s="3">
        <f t="shared" si="116"/>
        <v>1.7363344698797124E-5</v>
      </c>
      <c r="BB157" s="3">
        <v>4.7480000000000002</v>
      </c>
      <c r="BC157" s="3">
        <f t="shared" si="117"/>
        <v>1.8972765255640424E-3</v>
      </c>
      <c r="BD157" s="3">
        <f t="shared" si="118"/>
        <v>1.9057776399188139E-3</v>
      </c>
      <c r="BE157" s="3">
        <f t="shared" si="119"/>
        <v>8.5011143547714801E-6</v>
      </c>
      <c r="BF157" s="3">
        <f t="shared" si="120"/>
        <v>3.1187329922660028E-3</v>
      </c>
      <c r="BG157" s="3">
        <f t="shared" si="121"/>
        <v>3.1352874421916831E-3</v>
      </c>
      <c r="BH157" s="3">
        <f t="shared" si="122"/>
        <v>1.6554449925680267E-5</v>
      </c>
      <c r="BI157" s="9">
        <v>226</v>
      </c>
      <c r="BJ157" s="3">
        <f t="shared" si="123"/>
        <v>9.0308444561388701E-2</v>
      </c>
      <c r="BK157" s="3">
        <f t="shared" si="124"/>
        <v>9.0713089010457437E-2</v>
      </c>
      <c r="BL157" s="3">
        <f t="shared" si="125"/>
        <v>4.046444490687362E-4</v>
      </c>
      <c r="BM157" s="3">
        <f t="shared" si="126"/>
        <v>0.14844853754256879</v>
      </c>
      <c r="BN157" s="3">
        <f t="shared" si="127"/>
        <v>0.14923651262327725</v>
      </c>
      <c r="BO157" s="3">
        <f t="shared" si="128"/>
        <v>7.87975080708464E-4</v>
      </c>
      <c r="BP157" s="9">
        <v>1073.048</v>
      </c>
      <c r="BQ157" s="3">
        <f t="shared" si="129"/>
        <v>0.42878449477747355</v>
      </c>
      <c r="BR157" s="3">
        <f t="shared" si="130"/>
        <v>0.4307057466216519</v>
      </c>
      <c r="BS157" s="3">
        <f t="shared" si="131"/>
        <v>1.921251844178351E-3</v>
      </c>
      <c r="BT157" s="3">
        <f t="shared" si="132"/>
        <v>0.70483365625211658</v>
      </c>
      <c r="BU157" s="3">
        <f t="shared" si="133"/>
        <v>0.70857496193532032</v>
      </c>
      <c r="BV157" s="3">
        <f t="shared" si="134"/>
        <v>3.7413056832037439E-3</v>
      </c>
      <c r="BW157" s="3">
        <v>5.29</v>
      </c>
      <c r="BX157" s="3">
        <f t="shared" si="135"/>
        <v>2.1138569545563991E-3</v>
      </c>
      <c r="BY157" s="3">
        <f t="shared" si="136"/>
        <v>2.12332849940407E-3</v>
      </c>
      <c r="BZ157" s="3">
        <f t="shared" si="137"/>
        <v>9.4715448476709319E-6</v>
      </c>
      <c r="CA157" s="3">
        <f t="shared" si="138"/>
        <v>3.4747467415937559E-3</v>
      </c>
      <c r="CB157" s="3">
        <f t="shared" si="139"/>
        <v>3.4931909370669763E-3</v>
      </c>
      <c r="CC157" s="3">
        <f t="shared" si="140"/>
        <v>1.8444195473220348E-5</v>
      </c>
      <c r="CD157" s="3">
        <v>0.17</v>
      </c>
      <c r="CE157" s="3">
        <f t="shared" si="141"/>
        <v>6.7931130864761421E-5</v>
      </c>
      <c r="CF157" s="3">
        <f t="shared" si="142"/>
        <v>6.823550943264498E-5</v>
      </c>
      <c r="CG157" s="3">
        <f t="shared" si="143"/>
        <v>3.0437856788355941E-7</v>
      </c>
      <c r="CH157" s="3">
        <f t="shared" si="144"/>
        <v>1.1166482912494113E-4</v>
      </c>
      <c r="CI157" s="3">
        <f t="shared" si="145"/>
        <v>1.1225755374317316E-4</v>
      </c>
      <c r="CJ157" s="3">
        <f t="shared" si="146"/>
        <v>5.9272461823203239E-7</v>
      </c>
      <c r="CK157" s="3">
        <v>96.63</v>
      </c>
      <c r="CL157" s="3">
        <f t="shared" si="147"/>
        <v>3.8612853973305265E-2</v>
      </c>
      <c r="CM157" s="3">
        <f t="shared" si="148"/>
        <v>3.8785866332214612E-2</v>
      </c>
      <c r="CN157" s="3">
        <f t="shared" si="149"/>
        <v>1.7301235890934685E-4</v>
      </c>
      <c r="CO157" s="3">
        <f t="shared" si="150"/>
        <v>6.3471602578488592E-2</v>
      </c>
      <c r="CP157" s="3">
        <f t="shared" si="151"/>
        <v>6.3808514224722473E-2</v>
      </c>
      <c r="CQ157" s="3">
        <f t="shared" si="152"/>
        <v>3.3691164623388115E-4</v>
      </c>
    </row>
    <row r="158" spans="1:95" x14ac:dyDescent="0.25">
      <c r="A158" s="1" t="s">
        <v>423</v>
      </c>
      <c r="B158" s="1" t="s">
        <v>589</v>
      </c>
      <c r="C158" s="2">
        <v>43403</v>
      </c>
      <c r="D158" s="2">
        <v>43405</v>
      </c>
      <c r="E158" s="2" t="s">
        <v>476</v>
      </c>
      <c r="F158" s="1" t="s">
        <v>503</v>
      </c>
      <c r="G158" s="1" t="s">
        <v>498</v>
      </c>
      <c r="H158" s="1" t="s">
        <v>439</v>
      </c>
      <c r="I158" s="1" t="s">
        <v>430</v>
      </c>
      <c r="J158" s="1">
        <v>1</v>
      </c>
      <c r="K158" s="6">
        <v>0</v>
      </c>
      <c r="L158" s="1" t="s">
        <v>294</v>
      </c>
      <c r="M158" s="1" t="s">
        <v>293</v>
      </c>
      <c r="N158" s="1" t="str">
        <f t="shared" si="102"/>
        <v>LW 4.88 of '26</v>
      </c>
      <c r="O158" s="3">
        <v>4.875</v>
      </c>
      <c r="P158" s="2">
        <v>46327</v>
      </c>
      <c r="Q158" s="8">
        <v>8.0109589041095894</v>
      </c>
      <c r="R158" s="3">
        <v>1.9699</v>
      </c>
      <c r="S158" s="9">
        <v>0</v>
      </c>
      <c r="T158" s="9">
        <v>1</v>
      </c>
      <c r="U158" s="6">
        <v>2014255</v>
      </c>
      <c r="V158" s="6">
        <v>1225369</v>
      </c>
      <c r="W158" s="6">
        <v>2005270</v>
      </c>
      <c r="X158" s="6">
        <v>1218899</v>
      </c>
      <c r="Y158" s="6">
        <f t="shared" si="103"/>
        <v>0</v>
      </c>
      <c r="Z158" s="6">
        <f t="shared" si="104"/>
        <v>0</v>
      </c>
      <c r="AA158" s="6">
        <v>833</v>
      </c>
      <c r="AB158" s="6">
        <v>833</v>
      </c>
      <c r="AC158" s="6">
        <v>802.80399999999997</v>
      </c>
      <c r="AD158" s="12">
        <f t="shared" si="105"/>
        <v>3.9856125465742916E-2</v>
      </c>
      <c r="AE158" s="12">
        <f t="shared" si="106"/>
        <v>4.0034708542989225E-2</v>
      </c>
      <c r="AF158" s="12">
        <f t="shared" si="107"/>
        <v>1.7858307724630956E-4</v>
      </c>
      <c r="AG158" s="12">
        <f t="shared" si="108"/>
        <v>6.5515285599684669E-2</v>
      </c>
      <c r="AH158" s="12">
        <f t="shared" si="109"/>
        <v>6.5863045256415828E-2</v>
      </c>
      <c r="AI158" s="12">
        <f t="shared" si="110"/>
        <v>3.4775965673115861E-4</v>
      </c>
      <c r="AJ158" s="1" t="s">
        <v>5</v>
      </c>
      <c r="AK158" s="1" t="s">
        <v>460</v>
      </c>
      <c r="AL158" s="1" t="s">
        <v>430</v>
      </c>
      <c r="AM158" s="1" t="s">
        <v>430</v>
      </c>
      <c r="AN158" s="1" t="s">
        <v>453</v>
      </c>
      <c r="AO158" s="1" t="s">
        <v>482</v>
      </c>
      <c r="AP158" s="1" t="s">
        <v>24</v>
      </c>
      <c r="AQ158" s="1" t="s">
        <v>513</v>
      </c>
      <c r="AR158" s="1" t="s">
        <v>540</v>
      </c>
      <c r="AS158" s="1" t="s">
        <v>567</v>
      </c>
      <c r="AT158" s="1" t="s">
        <v>14</v>
      </c>
      <c r="AU158" s="3">
        <v>5.97</v>
      </c>
      <c r="AV158" s="3">
        <f t="shared" si="111"/>
        <v>2.3794106903048521E-3</v>
      </c>
      <c r="AW158" s="3">
        <f t="shared" si="112"/>
        <v>2.3900721000164565E-3</v>
      </c>
      <c r="AX158" s="3">
        <f t="shared" si="113"/>
        <v>1.0661409711604404E-5</v>
      </c>
      <c r="AY158" s="3">
        <f t="shared" si="114"/>
        <v>3.9112625503011748E-3</v>
      </c>
      <c r="AZ158" s="3">
        <f t="shared" si="115"/>
        <v>3.9320238018080243E-3</v>
      </c>
      <c r="BA158" s="3">
        <f t="shared" si="116"/>
        <v>2.0761251506849418E-5</v>
      </c>
      <c r="BB158" s="3">
        <v>5.375</v>
      </c>
      <c r="BC158" s="3">
        <f t="shared" si="117"/>
        <v>2.1422667437836817E-3</v>
      </c>
      <c r="BD158" s="3">
        <f t="shared" si="118"/>
        <v>2.1518655841856705E-3</v>
      </c>
      <c r="BE158" s="3">
        <f t="shared" si="119"/>
        <v>9.5988404019888701E-6</v>
      </c>
      <c r="BF158" s="3">
        <f t="shared" si="120"/>
        <v>3.5214466009830512E-3</v>
      </c>
      <c r="BG158" s="3">
        <f t="shared" si="121"/>
        <v>3.5401386825323505E-3</v>
      </c>
      <c r="BH158" s="3">
        <f t="shared" si="122"/>
        <v>1.8692081549299272E-5</v>
      </c>
      <c r="BI158" s="9">
        <v>229</v>
      </c>
      <c r="BJ158" s="3">
        <f t="shared" si="123"/>
        <v>9.1270527316551275E-2</v>
      </c>
      <c r="BK158" s="3">
        <f t="shared" si="124"/>
        <v>9.1679482563445325E-2</v>
      </c>
      <c r="BL158" s="3">
        <f t="shared" si="125"/>
        <v>4.0895524689404938E-4</v>
      </c>
      <c r="BM158" s="3">
        <f t="shared" si="126"/>
        <v>0.1500300040232779</v>
      </c>
      <c r="BN158" s="3">
        <f t="shared" si="127"/>
        <v>0.15082637363719223</v>
      </c>
      <c r="BO158" s="3">
        <f t="shared" si="128"/>
        <v>7.9636961391432726E-4</v>
      </c>
      <c r="BP158" s="9">
        <v>1230.875</v>
      </c>
      <c r="BQ158" s="3">
        <f t="shared" si="129"/>
        <v>0.49057908432646313</v>
      </c>
      <c r="BR158" s="3">
        <f t="shared" si="130"/>
        <v>0.4927772187785186</v>
      </c>
      <c r="BS158" s="3">
        <f t="shared" si="131"/>
        <v>2.1981344520554669E-3</v>
      </c>
      <c r="BT158" s="3">
        <f t="shared" si="132"/>
        <v>0.80641127162511872</v>
      </c>
      <c r="BU158" s="3">
        <f t="shared" si="133"/>
        <v>0.81069175829990825</v>
      </c>
      <c r="BV158" s="3">
        <f t="shared" si="134"/>
        <v>4.2804866747895298E-3</v>
      </c>
      <c r="BW158" s="3">
        <v>5.44</v>
      </c>
      <c r="BX158" s="3">
        <f t="shared" si="135"/>
        <v>2.1681732253364147E-3</v>
      </c>
      <c r="BY158" s="3">
        <f t="shared" si="136"/>
        <v>2.1778881447386137E-3</v>
      </c>
      <c r="BZ158" s="3">
        <f t="shared" si="137"/>
        <v>9.7149194021989814E-6</v>
      </c>
      <c r="CA158" s="3">
        <f t="shared" si="138"/>
        <v>3.5640315366228465E-3</v>
      </c>
      <c r="CB158" s="3">
        <f t="shared" si="139"/>
        <v>3.582949661949021E-3</v>
      </c>
      <c r="CC158" s="3">
        <f t="shared" si="140"/>
        <v>1.8918125326174498E-5</v>
      </c>
      <c r="CD158" s="3">
        <v>0.01</v>
      </c>
      <c r="CE158" s="3">
        <f t="shared" si="141"/>
        <v>3.9856125465742917E-6</v>
      </c>
      <c r="CF158" s="3">
        <f t="shared" si="142"/>
        <v>4.0034708542989224E-6</v>
      </c>
      <c r="CG158" s="3">
        <f t="shared" si="143"/>
        <v>1.785830772463068E-8</v>
      </c>
      <c r="CH158" s="3">
        <f t="shared" si="144"/>
        <v>6.5515285599684676E-6</v>
      </c>
      <c r="CI158" s="3">
        <f t="shared" si="145"/>
        <v>6.5863045256415827E-6</v>
      </c>
      <c r="CJ158" s="3">
        <f t="shared" si="146"/>
        <v>3.4775965673115085E-8</v>
      </c>
      <c r="CK158" s="3">
        <v>96.38</v>
      </c>
      <c r="CL158" s="3">
        <f t="shared" si="147"/>
        <v>3.8413333723883024E-2</v>
      </c>
      <c r="CM158" s="3">
        <f t="shared" si="148"/>
        <v>3.8585452093733014E-2</v>
      </c>
      <c r="CN158" s="3">
        <f t="shared" si="149"/>
        <v>1.7211836984998979E-4</v>
      </c>
      <c r="CO158" s="3">
        <f t="shared" si="150"/>
        <v>6.3143632260976093E-2</v>
      </c>
      <c r="CP158" s="3">
        <f t="shared" si="151"/>
        <v>6.3478803018133564E-2</v>
      </c>
      <c r="CQ158" s="3">
        <f t="shared" si="152"/>
        <v>3.3517075715747136E-4</v>
      </c>
    </row>
    <row r="159" spans="1:95" x14ac:dyDescent="0.25">
      <c r="A159" s="1" t="s">
        <v>423</v>
      </c>
      <c r="B159" s="1" t="s">
        <v>589</v>
      </c>
      <c r="C159" s="2">
        <v>43403</v>
      </c>
      <c r="D159" s="2">
        <v>43405</v>
      </c>
      <c r="E159" s="2" t="s">
        <v>476</v>
      </c>
      <c r="F159" s="1" t="s">
        <v>503</v>
      </c>
      <c r="G159" s="1" t="s">
        <v>506</v>
      </c>
      <c r="H159" s="1" t="s">
        <v>297</v>
      </c>
      <c r="I159" s="1" t="s">
        <v>295</v>
      </c>
      <c r="J159" s="1">
        <v>0</v>
      </c>
      <c r="K159" s="6">
        <v>0</v>
      </c>
      <c r="L159" s="1" t="s">
        <v>295</v>
      </c>
      <c r="M159" s="1" t="s">
        <v>296</v>
      </c>
      <c r="N159" s="1" t="str">
        <f t="shared" si="102"/>
        <v>MERC 5.50 of '26</v>
      </c>
      <c r="O159" s="3">
        <v>5.5</v>
      </c>
      <c r="P159" s="2">
        <v>46037</v>
      </c>
      <c r="Q159" s="8">
        <v>7.2164383561643834</v>
      </c>
      <c r="R159" s="3">
        <v>0.13420000000000001</v>
      </c>
      <c r="S159" s="9">
        <v>0</v>
      </c>
      <c r="T159" s="9">
        <v>1</v>
      </c>
      <c r="U159" s="6">
        <v>2014255</v>
      </c>
      <c r="V159" s="6">
        <v>1225369</v>
      </c>
      <c r="W159" s="6">
        <v>2005270</v>
      </c>
      <c r="X159" s="6">
        <v>1218899</v>
      </c>
      <c r="Y159" s="6">
        <f t="shared" si="103"/>
        <v>0</v>
      </c>
      <c r="Z159" s="6">
        <f t="shared" si="104"/>
        <v>0</v>
      </c>
      <c r="AA159" s="6">
        <v>300</v>
      </c>
      <c r="AB159" s="6">
        <v>300</v>
      </c>
      <c r="AC159" s="6">
        <v>294.358</v>
      </c>
      <c r="AD159" s="12">
        <f t="shared" si="105"/>
        <v>1.4613740564129171E-2</v>
      </c>
      <c r="AE159" s="12">
        <f t="shared" si="106"/>
        <v>1.4679220254629054E-2</v>
      </c>
      <c r="AF159" s="12">
        <f t="shared" si="107"/>
        <v>6.5479690499883197E-5</v>
      </c>
      <c r="AG159" s="12">
        <f t="shared" si="108"/>
        <v>2.4021988478572575E-2</v>
      </c>
      <c r="AH159" s="12">
        <f t="shared" si="109"/>
        <v>2.4149498851012266E-2</v>
      </c>
      <c r="AI159" s="12">
        <f t="shared" si="110"/>
        <v>1.2751037243969102E-4</v>
      </c>
      <c r="AJ159" s="1" t="s">
        <v>5</v>
      </c>
      <c r="AK159" s="1" t="s">
        <v>460</v>
      </c>
      <c r="AL159" s="1" t="s">
        <v>429</v>
      </c>
      <c r="AM159" s="1" t="s">
        <v>435</v>
      </c>
      <c r="AN159" s="1" t="s">
        <v>453</v>
      </c>
      <c r="AO159" s="1" t="s">
        <v>456</v>
      </c>
      <c r="AP159" s="1" t="s">
        <v>88</v>
      </c>
      <c r="AQ159" s="1" t="s">
        <v>513</v>
      </c>
      <c r="AR159" s="1" t="s">
        <v>514</v>
      </c>
      <c r="AS159" s="1" t="s">
        <v>534</v>
      </c>
      <c r="AT159" s="1" t="s">
        <v>14</v>
      </c>
      <c r="AU159" s="3">
        <v>5.2</v>
      </c>
      <c r="AV159" s="3">
        <f t="shared" si="111"/>
        <v>7.5991450933471686E-4</v>
      </c>
      <c r="AW159" s="3">
        <f t="shared" si="112"/>
        <v>7.6331945324071074E-4</v>
      </c>
      <c r="AX159" s="3">
        <f t="shared" si="113"/>
        <v>3.4049439059938768E-6</v>
      </c>
      <c r="AY159" s="3">
        <f t="shared" si="114"/>
        <v>1.2491434008857741E-3</v>
      </c>
      <c r="AZ159" s="3">
        <f t="shared" si="115"/>
        <v>1.2557739402526379E-3</v>
      </c>
      <c r="BA159" s="3">
        <f t="shared" si="116"/>
        <v>6.6305393668637629E-6</v>
      </c>
      <c r="BB159" s="3">
        <v>4.7149999999999999</v>
      </c>
      <c r="BC159" s="3">
        <f t="shared" si="117"/>
        <v>6.8903786759869036E-4</v>
      </c>
      <c r="BD159" s="3">
        <f t="shared" si="118"/>
        <v>6.9212523500575978E-4</v>
      </c>
      <c r="BE159" s="3">
        <f t="shared" si="119"/>
        <v>3.0873674070694282E-6</v>
      </c>
      <c r="BF159" s="3">
        <f t="shared" si="120"/>
        <v>1.1326367567646969E-3</v>
      </c>
      <c r="BG159" s="3">
        <f t="shared" si="121"/>
        <v>1.1386488708252283E-3</v>
      </c>
      <c r="BH159" s="3">
        <f t="shared" si="122"/>
        <v>6.0121140605313202E-6</v>
      </c>
      <c r="BI159" s="9">
        <v>295</v>
      </c>
      <c r="BJ159" s="3">
        <f t="shared" si="123"/>
        <v>4.3110534664181049E-2</v>
      </c>
      <c r="BK159" s="3">
        <f t="shared" si="124"/>
        <v>4.3303699751155708E-2</v>
      </c>
      <c r="BL159" s="3">
        <f t="shared" si="125"/>
        <v>1.9316508697465873E-4</v>
      </c>
      <c r="BM159" s="3">
        <f t="shared" si="126"/>
        <v>7.0864866011789096E-2</v>
      </c>
      <c r="BN159" s="3">
        <f t="shared" si="127"/>
        <v>7.1241021610486191E-2</v>
      </c>
      <c r="BO159" s="3">
        <f t="shared" si="128"/>
        <v>3.7615559869709492E-4</v>
      </c>
      <c r="BP159" s="9">
        <v>1390.925</v>
      </c>
      <c r="BQ159" s="3">
        <f t="shared" si="129"/>
        <v>0.20326617094161364</v>
      </c>
      <c r="BR159" s="3">
        <f t="shared" si="130"/>
        <v>0.20417694432669914</v>
      </c>
      <c r="BS159" s="3">
        <f t="shared" si="131"/>
        <v>9.1077338508549488E-4</v>
      </c>
      <c r="BT159" s="3">
        <f t="shared" si="132"/>
        <v>0.33412784324558559</v>
      </c>
      <c r="BU159" s="3">
        <f t="shared" si="133"/>
        <v>0.33590141689344233</v>
      </c>
      <c r="BV159" s="3">
        <f t="shared" si="134"/>
        <v>1.773573647856741E-3</v>
      </c>
      <c r="BW159" s="3">
        <v>6.11</v>
      </c>
      <c r="BX159" s="3">
        <f t="shared" si="135"/>
        <v>8.9289954846829233E-4</v>
      </c>
      <c r="BY159" s="3">
        <f t="shared" si="136"/>
        <v>8.9690035755783518E-4</v>
      </c>
      <c r="BZ159" s="3">
        <f t="shared" si="137"/>
        <v>4.0008090895428568E-6</v>
      </c>
      <c r="CA159" s="3">
        <f t="shared" si="138"/>
        <v>1.4677434960407845E-3</v>
      </c>
      <c r="CB159" s="3">
        <f t="shared" si="139"/>
        <v>1.4755343797968495E-3</v>
      </c>
      <c r="CC159" s="3">
        <f t="shared" si="140"/>
        <v>7.7908837560649973E-6</v>
      </c>
      <c r="CD159" s="3">
        <v>-0.05</v>
      </c>
      <c r="CE159" s="3">
        <f t="shared" si="141"/>
        <v>-7.3068702820645853E-6</v>
      </c>
      <c r="CF159" s="3">
        <f t="shared" si="142"/>
        <v>-7.339610127314527E-6</v>
      </c>
      <c r="CG159" s="3">
        <f t="shared" si="143"/>
        <v>-3.2739845249941775E-8</v>
      </c>
      <c r="CH159" s="3">
        <f t="shared" si="144"/>
        <v>-1.2010994239286288E-5</v>
      </c>
      <c r="CI159" s="3">
        <f t="shared" si="145"/>
        <v>-1.2074749425506134E-5</v>
      </c>
      <c r="CJ159" s="3">
        <f t="shared" si="146"/>
        <v>-6.3755186219845698E-8</v>
      </c>
      <c r="CK159" s="3">
        <v>96.5</v>
      </c>
      <c r="CL159" s="3">
        <f t="shared" si="147"/>
        <v>1.4102259644384649E-2</v>
      </c>
      <c r="CM159" s="3">
        <f t="shared" si="148"/>
        <v>1.4165447545717037E-2</v>
      </c>
      <c r="CN159" s="3">
        <f t="shared" si="149"/>
        <v>6.3187901332388205E-5</v>
      </c>
      <c r="CO159" s="3">
        <f t="shared" si="150"/>
        <v>2.3181218881822535E-2</v>
      </c>
      <c r="CP159" s="3">
        <f t="shared" si="151"/>
        <v>2.3304266391226836E-2</v>
      </c>
      <c r="CQ159" s="3">
        <f t="shared" si="152"/>
        <v>1.2304750940430112E-4</v>
      </c>
    </row>
    <row r="160" spans="1:95" x14ac:dyDescent="0.25">
      <c r="A160" s="1" t="s">
        <v>423</v>
      </c>
      <c r="B160" s="1" t="s">
        <v>589</v>
      </c>
      <c r="C160" s="2">
        <v>43403</v>
      </c>
      <c r="D160" s="2">
        <v>43405</v>
      </c>
      <c r="E160" s="2" t="s">
        <v>476</v>
      </c>
      <c r="F160" s="1" t="s">
        <v>503</v>
      </c>
      <c r="G160" s="1" t="s">
        <v>498</v>
      </c>
      <c r="H160" s="1" t="s">
        <v>437</v>
      </c>
      <c r="I160" s="1" t="s">
        <v>440</v>
      </c>
      <c r="J160" s="1">
        <v>1</v>
      </c>
      <c r="K160" s="6">
        <v>0</v>
      </c>
      <c r="L160" s="1" t="s">
        <v>298</v>
      </c>
      <c r="M160" s="1" t="s">
        <v>299</v>
      </c>
      <c r="N160" s="1" t="str">
        <f t="shared" si="102"/>
        <v>MMLP 7.25 of '21</v>
      </c>
      <c r="O160" s="3">
        <v>7.25</v>
      </c>
      <c r="P160" s="2">
        <v>44242</v>
      </c>
      <c r="Q160" s="8">
        <v>2.2986301369863016</v>
      </c>
      <c r="R160" s="3">
        <v>5.2465999999999999</v>
      </c>
      <c r="S160" s="9">
        <v>0</v>
      </c>
      <c r="T160" s="9">
        <v>1</v>
      </c>
      <c r="U160" s="6">
        <v>2014255</v>
      </c>
      <c r="V160" s="6">
        <v>1225369</v>
      </c>
      <c r="W160" s="6">
        <v>2005270</v>
      </c>
      <c r="X160" s="6">
        <v>1218899</v>
      </c>
      <c r="Y160" s="6">
        <f t="shared" si="103"/>
        <v>0</v>
      </c>
      <c r="Z160" s="6">
        <f t="shared" si="104"/>
        <v>0</v>
      </c>
      <c r="AA160" s="6">
        <v>374</v>
      </c>
      <c r="AB160" s="6">
        <v>374</v>
      </c>
      <c r="AC160" s="6">
        <v>376.46600000000001</v>
      </c>
      <c r="AD160" s="12">
        <f t="shared" si="105"/>
        <v>1.8690086409119004E-2</v>
      </c>
      <c r="AE160" s="12">
        <f t="shared" si="106"/>
        <v>1.8773830955432436E-2</v>
      </c>
      <c r="AF160" s="12">
        <f t="shared" si="107"/>
        <v>8.3744546313432172E-5</v>
      </c>
      <c r="AG160" s="12">
        <f t="shared" si="108"/>
        <v>3.0722663948573859E-2</v>
      </c>
      <c r="AH160" s="12">
        <f t="shared" si="109"/>
        <v>3.0885741968776741E-2</v>
      </c>
      <c r="AI160" s="12">
        <f t="shared" si="110"/>
        <v>1.6307802020288156E-4</v>
      </c>
      <c r="AJ160" s="1" t="s">
        <v>5</v>
      </c>
      <c r="AK160" s="1" t="s">
        <v>460</v>
      </c>
      <c r="AL160" s="1" t="s">
        <v>429</v>
      </c>
      <c r="AM160" s="1" t="s">
        <v>440</v>
      </c>
      <c r="AN160" s="1" t="s">
        <v>453</v>
      </c>
      <c r="AO160" s="1" t="s">
        <v>482</v>
      </c>
      <c r="AP160" s="1" t="s">
        <v>24</v>
      </c>
      <c r="AQ160" s="1" t="s">
        <v>513</v>
      </c>
      <c r="AR160" s="1" t="s">
        <v>519</v>
      </c>
      <c r="AS160" s="1" t="s">
        <v>535</v>
      </c>
      <c r="AT160" s="1" t="s">
        <v>14</v>
      </c>
      <c r="AU160" s="3">
        <v>1.7</v>
      </c>
      <c r="AV160" s="3">
        <f t="shared" si="111"/>
        <v>3.1773146895502306E-4</v>
      </c>
      <c r="AW160" s="3">
        <f t="shared" si="112"/>
        <v>3.1915512624235137E-4</v>
      </c>
      <c r="AX160" s="3">
        <f t="shared" si="113"/>
        <v>1.4236572873283144E-6</v>
      </c>
      <c r="AY160" s="3">
        <f t="shared" si="114"/>
        <v>5.2228528712575562E-4</v>
      </c>
      <c r="AZ160" s="3">
        <f t="shared" si="115"/>
        <v>5.2505761346920458E-4</v>
      </c>
      <c r="BA160" s="3">
        <f t="shared" si="116"/>
        <v>2.7723263434489614E-6</v>
      </c>
      <c r="BB160" s="3">
        <v>1.63</v>
      </c>
      <c r="BC160" s="3">
        <f t="shared" si="117"/>
        <v>3.0464840846863975E-4</v>
      </c>
      <c r="BD160" s="3">
        <f t="shared" si="118"/>
        <v>3.0601344457354866E-4</v>
      </c>
      <c r="BE160" s="3">
        <f t="shared" si="119"/>
        <v>1.3650361049089097E-6</v>
      </c>
      <c r="BF160" s="3">
        <f t="shared" si="120"/>
        <v>5.0077942236175389E-4</v>
      </c>
      <c r="BG160" s="3">
        <f t="shared" si="121"/>
        <v>5.0343759409106088E-4</v>
      </c>
      <c r="BH160" s="3">
        <f t="shared" si="122"/>
        <v>2.6581717293069906E-6</v>
      </c>
      <c r="BI160" s="9">
        <v>474</v>
      </c>
      <c r="BJ160" s="3">
        <f t="shared" si="123"/>
        <v>8.859100957922407E-2</v>
      </c>
      <c r="BK160" s="3">
        <f t="shared" si="124"/>
        <v>8.8987958728749747E-2</v>
      </c>
      <c r="BL160" s="3">
        <f t="shared" si="125"/>
        <v>3.9694914952567717E-4</v>
      </c>
      <c r="BM160" s="3">
        <f t="shared" si="126"/>
        <v>0.14562542711624007</v>
      </c>
      <c r="BN160" s="3">
        <f t="shared" si="127"/>
        <v>0.14639841693200176</v>
      </c>
      <c r="BO160" s="3">
        <f t="shared" si="128"/>
        <v>7.7298981576168213E-4</v>
      </c>
      <c r="BP160" s="9">
        <v>772.62</v>
      </c>
      <c r="BQ160" s="3">
        <f t="shared" si="129"/>
        <v>0.14440334561413523</v>
      </c>
      <c r="BR160" s="3">
        <f t="shared" si="130"/>
        <v>0.14505037272786209</v>
      </c>
      <c r="BS160" s="3">
        <f t="shared" si="131"/>
        <v>6.4702711372685573E-4</v>
      </c>
      <c r="BT160" s="3">
        <f t="shared" si="132"/>
        <v>0.23736944619947134</v>
      </c>
      <c r="BU160" s="3">
        <f t="shared" si="133"/>
        <v>0.23862941959916284</v>
      </c>
      <c r="BV160" s="3">
        <f t="shared" si="134"/>
        <v>1.2599733996914997E-3</v>
      </c>
      <c r="BW160" s="3">
        <v>7.61</v>
      </c>
      <c r="BX160" s="3">
        <f t="shared" si="135"/>
        <v>1.4223155757339561E-3</v>
      </c>
      <c r="BY160" s="3">
        <f t="shared" si="136"/>
        <v>1.4286885357084084E-3</v>
      </c>
      <c r="BZ160" s="3">
        <f t="shared" si="137"/>
        <v>6.3729599744522924E-6</v>
      </c>
      <c r="CA160" s="3">
        <f t="shared" si="138"/>
        <v>2.3379947264864707E-3</v>
      </c>
      <c r="CB160" s="3">
        <f t="shared" si="139"/>
        <v>2.35040496382391E-3</v>
      </c>
      <c r="CC160" s="3">
        <f t="shared" si="140"/>
        <v>1.2410237337439223E-5</v>
      </c>
      <c r="CD160" s="3">
        <v>-0.74</v>
      </c>
      <c r="CE160" s="3">
        <f t="shared" si="141"/>
        <v>-1.3830663942748062E-4</v>
      </c>
      <c r="CF160" s="3">
        <f t="shared" si="142"/>
        <v>-1.3892634907020001E-4</v>
      </c>
      <c r="CG160" s="3">
        <f t="shared" si="143"/>
        <v>-6.1970964271938615E-7</v>
      </c>
      <c r="CH160" s="3">
        <f t="shared" si="144"/>
        <v>-2.2734771321944653E-4</v>
      </c>
      <c r="CI160" s="3">
        <f t="shared" si="145"/>
        <v>-2.2855449056894786E-4</v>
      </c>
      <c r="CJ160" s="3">
        <f t="shared" si="146"/>
        <v>-1.2067773495013257E-6</v>
      </c>
      <c r="CK160" s="3">
        <v>99.25</v>
      </c>
      <c r="CL160" s="3">
        <f t="shared" si="147"/>
        <v>1.8549910761050611E-2</v>
      </c>
      <c r="CM160" s="3">
        <f t="shared" si="148"/>
        <v>1.8633027223266693E-2</v>
      </c>
      <c r="CN160" s="3">
        <f t="shared" si="149"/>
        <v>8.3116462216082515E-5</v>
      </c>
      <c r="CO160" s="3">
        <f t="shared" si="150"/>
        <v>3.0492243968959554E-2</v>
      </c>
      <c r="CP160" s="3">
        <f t="shared" si="151"/>
        <v>3.0654098904010912E-2</v>
      </c>
      <c r="CQ160" s="3">
        <f t="shared" si="152"/>
        <v>1.6185493505135873E-4</v>
      </c>
    </row>
    <row r="161" spans="1:95" x14ac:dyDescent="0.25">
      <c r="A161" s="1" t="s">
        <v>423</v>
      </c>
      <c r="B161" s="1" t="s">
        <v>589</v>
      </c>
      <c r="C161" s="2">
        <v>43403</v>
      </c>
      <c r="D161" s="2">
        <v>43405</v>
      </c>
      <c r="E161" s="2" t="s">
        <v>476</v>
      </c>
      <c r="F161" s="1" t="s">
        <v>503</v>
      </c>
      <c r="G161" s="1" t="s">
        <v>508</v>
      </c>
      <c r="H161" s="1">
        <v>650</v>
      </c>
      <c r="I161" s="1">
        <v>614</v>
      </c>
      <c r="J161" s="1">
        <v>0</v>
      </c>
      <c r="K161" s="6">
        <v>-36</v>
      </c>
      <c r="L161" s="1" t="s">
        <v>300</v>
      </c>
      <c r="M161" s="1" t="s">
        <v>301</v>
      </c>
      <c r="N161" s="1" t="str">
        <f t="shared" si="102"/>
        <v>NM 7.38 of '22</v>
      </c>
      <c r="O161" s="3">
        <v>7.375</v>
      </c>
      <c r="P161" s="2">
        <v>44576</v>
      </c>
      <c r="Q161" s="8">
        <v>3.2136986301369861</v>
      </c>
      <c r="R161" s="3">
        <v>4.9150999999999998</v>
      </c>
      <c r="S161" s="9">
        <v>0</v>
      </c>
      <c r="T161" s="9">
        <v>1</v>
      </c>
      <c r="U161" s="6">
        <v>2014255</v>
      </c>
      <c r="V161" s="6">
        <v>1225369</v>
      </c>
      <c r="W161" s="6">
        <v>2005270</v>
      </c>
      <c r="X161" s="6">
        <v>1218899</v>
      </c>
      <c r="Y161" s="6">
        <f t="shared" si="103"/>
        <v>0</v>
      </c>
      <c r="Z161" s="6">
        <f t="shared" si="104"/>
        <v>0</v>
      </c>
      <c r="AA161" s="6">
        <v>614</v>
      </c>
      <c r="AB161" s="6">
        <v>614</v>
      </c>
      <c r="AC161" s="6">
        <v>477.166</v>
      </c>
      <c r="AD161" s="12">
        <f t="shared" si="105"/>
        <v>2.3689453420743651E-2</v>
      </c>
      <c r="AE161" s="12">
        <f t="shared" si="106"/>
        <v>2.3795598597695072E-2</v>
      </c>
      <c r="AF161" s="12">
        <f t="shared" si="107"/>
        <v>1.0614517695142073E-4</v>
      </c>
      <c r="AG161" s="12">
        <f t="shared" si="108"/>
        <v>3.8940596669248206E-2</v>
      </c>
      <c r="AH161" s="12">
        <f t="shared" si="109"/>
        <v>3.9147296043396541E-2</v>
      </c>
      <c r="AI161" s="12">
        <f t="shared" si="110"/>
        <v>2.06699374148335E-4</v>
      </c>
      <c r="AJ161" s="1" t="s">
        <v>5</v>
      </c>
      <c r="AK161" s="1" t="s">
        <v>460</v>
      </c>
      <c r="AL161" s="1" t="s">
        <v>429</v>
      </c>
      <c r="AM161" s="1" t="s">
        <v>429</v>
      </c>
      <c r="AN161" s="1" t="s">
        <v>441</v>
      </c>
      <c r="AO161" s="1" t="s">
        <v>464</v>
      </c>
      <c r="AP161" s="1" t="s">
        <v>270</v>
      </c>
      <c r="AQ161" s="1" t="s">
        <v>513</v>
      </c>
      <c r="AR161" s="1" t="s">
        <v>550</v>
      </c>
      <c r="AS161" s="1" t="s">
        <v>551</v>
      </c>
      <c r="AT161" s="1" t="s">
        <v>10</v>
      </c>
      <c r="AU161" s="3">
        <v>2.56</v>
      </c>
      <c r="AV161" s="3">
        <f t="shared" si="111"/>
        <v>6.0645000757103746E-4</v>
      </c>
      <c r="AW161" s="3">
        <f t="shared" si="112"/>
        <v>6.0916732410099385E-4</v>
      </c>
      <c r="AX161" s="3">
        <f t="shared" si="113"/>
        <v>2.7173165299563878E-6</v>
      </c>
      <c r="AY161" s="3">
        <f t="shared" si="114"/>
        <v>9.9687927473275412E-4</v>
      </c>
      <c r="AZ161" s="3">
        <f t="shared" si="115"/>
        <v>1.0021707787109513E-3</v>
      </c>
      <c r="BA161" s="3">
        <f t="shared" si="116"/>
        <v>5.2915039781972154E-6</v>
      </c>
      <c r="BB161" s="3">
        <v>2.5569999999999999</v>
      </c>
      <c r="BC161" s="3">
        <f t="shared" si="117"/>
        <v>6.0573932396841513E-4</v>
      </c>
      <c r="BD161" s="3">
        <f t="shared" si="118"/>
        <v>6.08453456143063E-4</v>
      </c>
      <c r="BE161" s="3">
        <f t="shared" si="119"/>
        <v>2.7141321746478693E-6</v>
      </c>
      <c r="BF161" s="3">
        <f t="shared" si="120"/>
        <v>9.9571105683267662E-4</v>
      </c>
      <c r="BG161" s="3">
        <f t="shared" si="121"/>
        <v>1.0009963598296495E-3</v>
      </c>
      <c r="BH161" s="3">
        <f t="shared" si="122"/>
        <v>5.2853029969728363E-6</v>
      </c>
      <c r="BI161" s="9">
        <v>1483</v>
      </c>
      <c r="BJ161" s="3">
        <f t="shared" si="123"/>
        <v>0.35131459422962835</v>
      </c>
      <c r="BK161" s="3">
        <f t="shared" si="124"/>
        <v>0.35288872720381792</v>
      </c>
      <c r="BL161" s="3">
        <f t="shared" si="125"/>
        <v>1.5741329741895682E-3</v>
      </c>
      <c r="BM161" s="3">
        <f t="shared" si="126"/>
        <v>0.57748904860495098</v>
      </c>
      <c r="BN161" s="3">
        <f t="shared" si="127"/>
        <v>0.58055440032357064</v>
      </c>
      <c r="BO161" s="3">
        <f t="shared" si="128"/>
        <v>3.0653517186196577E-3</v>
      </c>
      <c r="BP161" s="9">
        <v>3792.0309999999999</v>
      </c>
      <c r="BQ161" s="3">
        <f t="shared" si="129"/>
        <v>0.89831141744515963</v>
      </c>
      <c r="BR161" s="3">
        <f t="shared" si="130"/>
        <v>0.90233647546016238</v>
      </c>
      <c r="BS161" s="3">
        <f t="shared" si="131"/>
        <v>4.0250580150027471E-3</v>
      </c>
      <c r="BT161" s="3">
        <f t="shared" si="132"/>
        <v>1.4766394972828596</v>
      </c>
      <c r="BU161" s="3">
        <f t="shared" si="133"/>
        <v>1.4844776016273702</v>
      </c>
      <c r="BV161" s="3">
        <f t="shared" si="134"/>
        <v>7.8381043445105991E-3</v>
      </c>
      <c r="BW161" s="3">
        <v>17.7</v>
      </c>
      <c r="BX161" s="3">
        <f t="shared" si="135"/>
        <v>4.1930332554716261E-3</v>
      </c>
      <c r="BY161" s="3">
        <f t="shared" si="136"/>
        <v>4.2118209517920278E-3</v>
      </c>
      <c r="BZ161" s="3">
        <f t="shared" si="137"/>
        <v>1.8787696320401656E-5</v>
      </c>
      <c r="CA161" s="3">
        <f t="shared" si="138"/>
        <v>6.8924856104569327E-3</v>
      </c>
      <c r="CB161" s="3">
        <f t="shared" si="139"/>
        <v>6.9290713996811876E-3</v>
      </c>
      <c r="CC161" s="3">
        <f t="shared" si="140"/>
        <v>3.6585789224254962E-5</v>
      </c>
      <c r="CD161" s="3">
        <v>0.08</v>
      </c>
      <c r="CE161" s="3">
        <f t="shared" si="141"/>
        <v>1.8951562736594921E-5</v>
      </c>
      <c r="CF161" s="3">
        <f t="shared" si="142"/>
        <v>1.9036478878156058E-5</v>
      </c>
      <c r="CG161" s="3">
        <f t="shared" si="143"/>
        <v>8.4916141561137119E-8</v>
      </c>
      <c r="CH161" s="3">
        <f t="shared" si="144"/>
        <v>3.1152477335398566E-5</v>
      </c>
      <c r="CI161" s="3">
        <f t="shared" si="145"/>
        <v>3.1317836834717229E-5</v>
      </c>
      <c r="CJ161" s="3">
        <f t="shared" si="146"/>
        <v>1.6535949931866298E-7</v>
      </c>
      <c r="CK161" s="3">
        <v>75.5</v>
      </c>
      <c r="CL161" s="3">
        <f t="shared" si="147"/>
        <v>1.7885537332661457E-2</v>
      </c>
      <c r="CM161" s="3">
        <f t="shared" si="148"/>
        <v>1.7965676941259778E-2</v>
      </c>
      <c r="CN161" s="3">
        <f t="shared" si="149"/>
        <v>8.0139608598320949E-5</v>
      </c>
      <c r="CO161" s="3">
        <f t="shared" si="150"/>
        <v>2.9400150485282397E-2</v>
      </c>
      <c r="CP161" s="3">
        <f t="shared" si="151"/>
        <v>2.9556208512764387E-2</v>
      </c>
      <c r="CQ161" s="3">
        <f t="shared" si="152"/>
        <v>1.5605802748198949E-4</v>
      </c>
    </row>
    <row r="162" spans="1:95" x14ac:dyDescent="0.25">
      <c r="A162" s="1" t="s">
        <v>423</v>
      </c>
      <c r="B162" s="1" t="s">
        <v>589</v>
      </c>
      <c r="C162" s="2">
        <v>43403</v>
      </c>
      <c r="D162" s="2">
        <v>43405</v>
      </c>
      <c r="E162" s="2" t="s">
        <v>476</v>
      </c>
      <c r="F162" s="1" t="s">
        <v>503</v>
      </c>
      <c r="G162" s="1" t="s">
        <v>498</v>
      </c>
      <c r="H162" s="1" t="s">
        <v>435</v>
      </c>
      <c r="I162" s="1" t="s">
        <v>439</v>
      </c>
      <c r="J162" s="1">
        <v>1</v>
      </c>
      <c r="K162" s="6">
        <v>0</v>
      </c>
      <c r="L162" s="1" t="s">
        <v>302</v>
      </c>
      <c r="M162" s="1" t="s">
        <v>303</v>
      </c>
      <c r="N162" s="1" t="str">
        <f t="shared" si="102"/>
        <v>NPO 5.88 of '22</v>
      </c>
      <c r="O162" s="3">
        <v>5.875</v>
      </c>
      <c r="P162" s="2">
        <v>44819</v>
      </c>
      <c r="Q162" s="8">
        <v>3.8794520547945206</v>
      </c>
      <c r="R162" s="3">
        <v>3.3867214236824092</v>
      </c>
      <c r="S162" s="9">
        <v>0</v>
      </c>
      <c r="T162" s="9">
        <v>1</v>
      </c>
      <c r="U162" s="6">
        <v>2014255</v>
      </c>
      <c r="V162" s="6">
        <v>1225369</v>
      </c>
      <c r="W162" s="6">
        <v>2005270</v>
      </c>
      <c r="X162" s="6">
        <v>1218899</v>
      </c>
      <c r="Y162" s="6">
        <f t="shared" si="103"/>
        <v>0</v>
      </c>
      <c r="Z162" s="6">
        <f t="shared" si="104"/>
        <v>0</v>
      </c>
      <c r="AA162" s="6">
        <v>450</v>
      </c>
      <c r="AB162" s="6">
        <v>450</v>
      </c>
      <c r="AC162" s="6">
        <v>463.18949999999995</v>
      </c>
      <c r="AD162" s="12">
        <f t="shared" si="105"/>
        <v>2.2995574045987226E-2</v>
      </c>
      <c r="AE162" s="12">
        <f t="shared" si="106"/>
        <v>2.3098610162222543E-2</v>
      </c>
      <c r="AF162" s="12">
        <f t="shared" si="107"/>
        <v>1.030361162353173E-4</v>
      </c>
      <c r="AG162" s="12">
        <f t="shared" si="108"/>
        <v>3.7800001468945271E-2</v>
      </c>
      <c r="AH162" s="12">
        <f t="shared" si="109"/>
        <v>3.8000646485065619E-2</v>
      </c>
      <c r="AI162" s="12">
        <f t="shared" si="110"/>
        <v>2.0064501612034741E-4</v>
      </c>
      <c r="AJ162" s="1" t="s">
        <v>5</v>
      </c>
      <c r="AK162" s="1" t="s">
        <v>460</v>
      </c>
      <c r="AL162" s="1" t="s">
        <v>430</v>
      </c>
      <c r="AM162" s="1" t="s">
        <v>439</v>
      </c>
      <c r="AN162" s="1" t="s">
        <v>453</v>
      </c>
      <c r="AO162" s="1" t="s">
        <v>482</v>
      </c>
      <c r="AP162" s="1" t="s">
        <v>24</v>
      </c>
      <c r="AQ162" s="1" t="s">
        <v>513</v>
      </c>
      <c r="AR162" s="1" t="s">
        <v>557</v>
      </c>
      <c r="AS162" s="1" t="s">
        <v>561</v>
      </c>
      <c r="AT162" s="1" t="s">
        <v>14</v>
      </c>
      <c r="AU162" s="3">
        <v>2.6276672683639229E-3</v>
      </c>
      <c r="AV162" s="3">
        <f t="shared" si="111"/>
        <v>6.0424717237879577E-7</v>
      </c>
      <c r="AW162" s="3">
        <f t="shared" si="112"/>
        <v>6.0695461867970454E-7</v>
      </c>
      <c r="AX162" s="3">
        <f t="shared" si="113"/>
        <v>2.7074463009087744E-9</v>
      </c>
      <c r="AY162" s="3">
        <f t="shared" si="114"/>
        <v>9.9325826604055689E-7</v>
      </c>
      <c r="AZ162" s="3">
        <f t="shared" si="115"/>
        <v>9.9853054945475485E-7</v>
      </c>
      <c r="BA162" s="3">
        <f t="shared" si="116"/>
        <v>5.2722834141979631E-9</v>
      </c>
      <c r="BB162" s="3">
        <v>2.6270981950085293E-3</v>
      </c>
      <c r="BC162" s="3">
        <f t="shared" si="117"/>
        <v>6.0411631069398028E-7</v>
      </c>
      <c r="BD162" s="3">
        <f t="shared" si="118"/>
        <v>6.0682317064380511E-7</v>
      </c>
      <c r="BE162" s="3">
        <f t="shared" si="119"/>
        <v>2.7068599498248328E-9</v>
      </c>
      <c r="BF162" s="3">
        <f t="shared" si="120"/>
        <v>9.9304315630385879E-7</v>
      </c>
      <c r="BG162" s="3">
        <f t="shared" si="121"/>
        <v>9.9831429790073094E-7</v>
      </c>
      <c r="BH162" s="3">
        <f t="shared" si="122"/>
        <v>5.2711415968721457E-9</v>
      </c>
      <c r="BI162" s="9">
        <v>609.24111904042445</v>
      </c>
      <c r="BJ162" s="3">
        <f t="shared" si="123"/>
        <v>0.14009849264754198</v>
      </c>
      <c r="BK162" s="3">
        <f t="shared" si="124"/>
        <v>0.14072623103510981</v>
      </c>
      <c r="BL162" s="3">
        <f t="shared" si="125"/>
        <v>6.2773838756782774E-4</v>
      </c>
      <c r="BM162" s="3">
        <f t="shared" si="126"/>
        <v>0.23029315194669905</v>
      </c>
      <c r="BN162" s="3">
        <f t="shared" si="127"/>
        <v>0.23151556388820949</v>
      </c>
      <c r="BO162" s="3">
        <f t="shared" si="128"/>
        <v>1.2224119415104318E-3</v>
      </c>
      <c r="BP162" s="9">
        <v>1.6005362441560755</v>
      </c>
      <c r="BQ162" s="3">
        <f t="shared" si="129"/>
        <v>3.6805249715777323E-4</v>
      </c>
      <c r="BR162" s="3">
        <f t="shared" si="130"/>
        <v>3.6970162754269023E-4</v>
      </c>
      <c r="BS162" s="3">
        <f t="shared" si="131"/>
        <v>1.6491303849169988E-6</v>
      </c>
      <c r="BT162" s="3">
        <f t="shared" si="132"/>
        <v>6.0500272380199804E-4</v>
      </c>
      <c r="BU162" s="3">
        <f t="shared" si="133"/>
        <v>6.0821412000709697E-4</v>
      </c>
      <c r="BV162" s="3">
        <f t="shared" si="134"/>
        <v>3.2113962050989283E-6</v>
      </c>
      <c r="BW162" s="3">
        <v>7.1603528858874803</v>
      </c>
      <c r="BX162" s="3">
        <f t="shared" si="135"/>
        <v>1.6465642498282387E-3</v>
      </c>
      <c r="BY162" s="3">
        <f t="shared" si="136"/>
        <v>1.6539419993506007E-3</v>
      </c>
      <c r="BZ162" s="3">
        <f t="shared" si="137"/>
        <v>7.3777495223619621E-6</v>
      </c>
      <c r="CA162" s="3">
        <f t="shared" si="138"/>
        <v>2.7066134960471327E-3</v>
      </c>
      <c r="CB162" s="3">
        <f t="shared" si="139"/>
        <v>2.7209803872492951E-3</v>
      </c>
      <c r="CC162" s="3">
        <f t="shared" si="140"/>
        <v>1.4366891202162446E-5</v>
      </c>
      <c r="CD162" s="3">
        <v>1.2678547929392228E-5</v>
      </c>
      <c r="CE162" s="3">
        <f t="shared" si="141"/>
        <v>2.9155048770593704E-9</v>
      </c>
      <c r="CF162" s="3">
        <f t="shared" si="142"/>
        <v>2.9285683604408489E-9</v>
      </c>
      <c r="CG162" s="3">
        <f t="shared" si="143"/>
        <v>1.3063483381478514E-11</v>
      </c>
      <c r="CH162" s="3">
        <f t="shared" si="144"/>
        <v>4.7924913035511925E-9</v>
      </c>
      <c r="CI162" s="3">
        <f t="shared" si="145"/>
        <v>4.8179301780879473E-9</v>
      </c>
      <c r="CJ162" s="3">
        <f t="shared" si="146"/>
        <v>2.5438874536754786E-11</v>
      </c>
      <c r="CK162" s="3">
        <v>102.931</v>
      </c>
      <c r="CL162" s="3">
        <f t="shared" si="147"/>
        <v>2.3669574321275113E-2</v>
      </c>
      <c r="CM162" s="3">
        <f t="shared" si="148"/>
        <v>2.3775630426077284E-2</v>
      </c>
      <c r="CN162" s="3">
        <f t="shared" si="149"/>
        <v>1.0605610480217062E-4</v>
      </c>
      <c r="CO162" s="3">
        <f t="shared" si="150"/>
        <v>3.8907919512000053E-2</v>
      </c>
      <c r="CP162" s="3">
        <f t="shared" si="151"/>
        <v>3.9114445433542894E-2</v>
      </c>
      <c r="CQ162" s="3">
        <f t="shared" si="152"/>
        <v>2.0652592154284111E-4</v>
      </c>
    </row>
    <row r="163" spans="1:95" x14ac:dyDescent="0.25">
      <c r="A163" s="1" t="s">
        <v>423</v>
      </c>
      <c r="B163" s="1" t="s">
        <v>589</v>
      </c>
      <c r="C163" s="2">
        <v>43403</v>
      </c>
      <c r="D163" s="2">
        <v>43405</v>
      </c>
      <c r="E163" s="2" t="s">
        <v>476</v>
      </c>
      <c r="F163" s="1" t="s">
        <v>503</v>
      </c>
      <c r="G163" s="1" t="s">
        <v>498</v>
      </c>
      <c r="H163" s="1" t="s">
        <v>435</v>
      </c>
      <c r="I163" s="1" t="s">
        <v>439</v>
      </c>
      <c r="J163" s="1">
        <v>1</v>
      </c>
      <c r="K163" s="6">
        <v>0</v>
      </c>
      <c r="L163" s="1" t="s">
        <v>304</v>
      </c>
      <c r="M163" s="1" t="s">
        <v>117</v>
      </c>
      <c r="N163" s="1" t="str">
        <f t="shared" si="102"/>
        <v>NRG 6.25 of '24</v>
      </c>
      <c r="O163" s="3">
        <v>6.25</v>
      </c>
      <c r="P163" s="2">
        <v>45413</v>
      </c>
      <c r="Q163" s="8">
        <v>5.506849315068493</v>
      </c>
      <c r="R163" s="3">
        <v>3.7562000000000002</v>
      </c>
      <c r="S163" s="9">
        <v>0</v>
      </c>
      <c r="T163" s="9">
        <v>1</v>
      </c>
      <c r="U163" s="6">
        <v>2014255</v>
      </c>
      <c r="V163" s="6">
        <v>1225369</v>
      </c>
      <c r="W163" s="6">
        <v>2005270</v>
      </c>
      <c r="X163" s="6">
        <v>1218899</v>
      </c>
      <c r="Y163" s="6">
        <f t="shared" si="103"/>
        <v>0</v>
      </c>
      <c r="Z163" s="6">
        <f t="shared" si="104"/>
        <v>0</v>
      </c>
      <c r="AA163" s="6">
        <v>734</v>
      </c>
      <c r="AB163" s="6">
        <v>734</v>
      </c>
      <c r="AC163" s="6">
        <v>748.11400000000003</v>
      </c>
      <c r="AD163" s="12">
        <f t="shared" si="105"/>
        <v>3.714097768157458E-2</v>
      </c>
      <c r="AE163" s="12">
        <f t="shared" si="106"/>
        <v>3.7307395014137747E-2</v>
      </c>
      <c r="AF163" s="12">
        <f t="shared" si="107"/>
        <v>1.6641733256316654E-4</v>
      </c>
      <c r="AG163" s="12">
        <f t="shared" si="108"/>
        <v>6.1052140212458451E-2</v>
      </c>
      <c r="AH163" s="12">
        <f t="shared" si="109"/>
        <v>6.1376209185502656E-2</v>
      </c>
      <c r="AI163" s="12">
        <f t="shared" si="110"/>
        <v>3.2406897304420451E-4</v>
      </c>
      <c r="AJ163" s="1" t="s">
        <v>5</v>
      </c>
      <c r="AK163" s="1" t="s">
        <v>460</v>
      </c>
      <c r="AL163" s="1" t="s">
        <v>430</v>
      </c>
      <c r="AM163" s="1" t="s">
        <v>439</v>
      </c>
      <c r="AN163" s="1" t="s">
        <v>453</v>
      </c>
      <c r="AO163" s="1" t="s">
        <v>482</v>
      </c>
      <c r="AP163" s="1" t="s">
        <v>24</v>
      </c>
      <c r="AQ163" s="1" t="s">
        <v>553</v>
      </c>
      <c r="AR163" s="1" t="s">
        <v>553</v>
      </c>
      <c r="AS163" s="1" t="s">
        <v>554</v>
      </c>
      <c r="AT163" s="1" t="s">
        <v>14</v>
      </c>
      <c r="AU163" s="3">
        <v>3.16</v>
      </c>
      <c r="AV163" s="3">
        <f t="shared" si="111"/>
        <v>1.1736548947377569E-3</v>
      </c>
      <c r="AW163" s="3">
        <f t="shared" si="112"/>
        <v>1.1789136824467529E-3</v>
      </c>
      <c r="AX163" s="3">
        <f t="shared" si="113"/>
        <v>5.2587877089960763E-6</v>
      </c>
      <c r="AY163" s="3">
        <f t="shared" si="114"/>
        <v>1.9292476307136873E-3</v>
      </c>
      <c r="AZ163" s="3">
        <f t="shared" si="115"/>
        <v>1.9394882102618839E-3</v>
      </c>
      <c r="BA163" s="3">
        <f t="shared" si="116"/>
        <v>1.0240579548196661E-5</v>
      </c>
      <c r="BB163" s="3">
        <v>2.714</v>
      </c>
      <c r="BC163" s="3">
        <f t="shared" si="117"/>
        <v>1.0080061342779341E-3</v>
      </c>
      <c r="BD163" s="3">
        <f t="shared" si="118"/>
        <v>1.0125227006836984E-3</v>
      </c>
      <c r="BE163" s="3">
        <f t="shared" si="119"/>
        <v>4.5165664057642864E-6</v>
      </c>
      <c r="BF163" s="3">
        <f t="shared" si="120"/>
        <v>1.6569550853661225E-3</v>
      </c>
      <c r="BG163" s="3">
        <f t="shared" si="121"/>
        <v>1.6657503172945419E-3</v>
      </c>
      <c r="BH163" s="3">
        <f t="shared" si="122"/>
        <v>8.7952319284194218E-6</v>
      </c>
      <c r="BI163" s="9">
        <v>240</v>
      </c>
      <c r="BJ163" s="3">
        <f t="shared" si="123"/>
        <v>8.913834643577899E-2</v>
      </c>
      <c r="BK163" s="3">
        <f t="shared" si="124"/>
        <v>8.9537748033930595E-2</v>
      </c>
      <c r="BL163" s="3">
        <f t="shared" si="125"/>
        <v>3.9940159815160525E-4</v>
      </c>
      <c r="BM163" s="3">
        <f t="shared" si="126"/>
        <v>0.14652513650990029</v>
      </c>
      <c r="BN163" s="3">
        <f t="shared" si="127"/>
        <v>0.14730290204520635</v>
      </c>
      <c r="BO163" s="3">
        <f t="shared" si="128"/>
        <v>7.7776553530606307E-4</v>
      </c>
      <c r="BP163" s="9">
        <v>651.36</v>
      </c>
      <c r="BQ163" s="3">
        <f t="shared" si="129"/>
        <v>0.24192147222670418</v>
      </c>
      <c r="BR163" s="3">
        <f t="shared" si="130"/>
        <v>0.24300544816408765</v>
      </c>
      <c r="BS163" s="3">
        <f t="shared" si="131"/>
        <v>1.0839759373834634E-3</v>
      </c>
      <c r="BT163" s="3">
        <f t="shared" si="132"/>
        <v>0.3976692204878694</v>
      </c>
      <c r="BU163" s="3">
        <f t="shared" si="133"/>
        <v>0.39978007615069011</v>
      </c>
      <c r="BV163" s="3">
        <f t="shared" si="134"/>
        <v>2.1108556628207098E-3</v>
      </c>
      <c r="BW163" s="3">
        <v>5.62</v>
      </c>
      <c r="BX163" s="3">
        <f t="shared" si="135"/>
        <v>2.0873229457044912E-3</v>
      </c>
      <c r="BY163" s="3">
        <f t="shared" si="136"/>
        <v>2.0966755997945414E-3</v>
      </c>
      <c r="BZ163" s="3">
        <f t="shared" si="137"/>
        <v>9.3526540900501498E-6</v>
      </c>
      <c r="CA163" s="3">
        <f t="shared" si="138"/>
        <v>3.4311302799401654E-3</v>
      </c>
      <c r="CB163" s="3">
        <f t="shared" si="139"/>
        <v>3.4493429562252489E-3</v>
      </c>
      <c r="CC163" s="3">
        <f t="shared" si="140"/>
        <v>1.8212676285083579E-5</v>
      </c>
      <c r="CD163" s="3">
        <v>-1.33</v>
      </c>
      <c r="CE163" s="3">
        <f t="shared" si="141"/>
        <v>-4.9397500316494195E-4</v>
      </c>
      <c r="CF163" s="3">
        <f t="shared" si="142"/>
        <v>-4.9618835368803204E-4</v>
      </c>
      <c r="CG163" s="3">
        <f t="shared" si="143"/>
        <v>-2.2133505230900871E-6</v>
      </c>
      <c r="CH163" s="3">
        <f t="shared" si="144"/>
        <v>-8.1199346482569747E-4</v>
      </c>
      <c r="CI163" s="3">
        <f t="shared" si="145"/>
        <v>-8.1630358216718533E-4</v>
      </c>
      <c r="CJ163" s="3">
        <f t="shared" si="146"/>
        <v>-4.3101173414878628E-6</v>
      </c>
      <c r="CK163" s="3">
        <v>101.99</v>
      </c>
      <c r="CL163" s="3">
        <f t="shared" si="147"/>
        <v>3.788008313743791E-2</v>
      </c>
      <c r="CM163" s="3">
        <f t="shared" si="148"/>
        <v>3.8049812174919088E-2</v>
      </c>
      <c r="CN163" s="3">
        <f t="shared" si="149"/>
        <v>1.6972903748117829E-4</v>
      </c>
      <c r="CO163" s="3">
        <f t="shared" si="150"/>
        <v>6.2267077802686373E-2</v>
      </c>
      <c r="CP163" s="3">
        <f t="shared" si="151"/>
        <v>6.2597595748294155E-2</v>
      </c>
      <c r="CQ163" s="3">
        <f t="shared" si="152"/>
        <v>3.3051794560778197E-4</v>
      </c>
    </row>
    <row r="164" spans="1:95" x14ac:dyDescent="0.25">
      <c r="A164" s="1" t="s">
        <v>423</v>
      </c>
      <c r="B164" s="1" t="s">
        <v>589</v>
      </c>
      <c r="C164" s="2">
        <v>43403</v>
      </c>
      <c r="D164" s="2">
        <v>43405</v>
      </c>
      <c r="E164" s="2" t="s">
        <v>476</v>
      </c>
      <c r="F164" s="1" t="s">
        <v>503</v>
      </c>
      <c r="G164" s="1" t="s">
        <v>498</v>
      </c>
      <c r="H164" s="1" t="s">
        <v>435</v>
      </c>
      <c r="I164" s="1" t="s">
        <v>439</v>
      </c>
      <c r="J164" s="1">
        <v>1</v>
      </c>
      <c r="K164" s="6">
        <v>0</v>
      </c>
      <c r="L164" s="1" t="s">
        <v>305</v>
      </c>
      <c r="M164" s="1" t="s">
        <v>117</v>
      </c>
      <c r="N164" s="1" t="str">
        <f t="shared" si="102"/>
        <v>NRG 7.25 of '26</v>
      </c>
      <c r="O164" s="3">
        <v>7.25</v>
      </c>
      <c r="P164" s="2">
        <v>46157</v>
      </c>
      <c r="Q164" s="8">
        <v>7.5452054794520551</v>
      </c>
      <c r="R164" s="3">
        <v>1.7040999999999999</v>
      </c>
      <c r="S164" s="9">
        <v>0</v>
      </c>
      <c r="T164" s="9">
        <v>1</v>
      </c>
      <c r="U164" s="6">
        <v>2014255</v>
      </c>
      <c r="V164" s="6">
        <v>1225369</v>
      </c>
      <c r="W164" s="6">
        <v>2005270</v>
      </c>
      <c r="X164" s="6">
        <v>1218899</v>
      </c>
      <c r="Y164" s="6">
        <f t="shared" si="103"/>
        <v>0</v>
      </c>
      <c r="Z164" s="6">
        <f t="shared" si="104"/>
        <v>0</v>
      </c>
      <c r="AA164" s="6">
        <v>1000</v>
      </c>
      <c r="AB164" s="6">
        <v>1000</v>
      </c>
      <c r="AC164" s="6">
        <v>1095.931</v>
      </c>
      <c r="AD164" s="12">
        <f t="shared" si="105"/>
        <v>5.4408751622808435E-2</v>
      </c>
      <c r="AE164" s="12">
        <f t="shared" si="106"/>
        <v>5.4652540555635898E-2</v>
      </c>
      <c r="AF164" s="12">
        <f t="shared" si="107"/>
        <v>2.4378893282746283E-4</v>
      </c>
      <c r="AG164" s="12">
        <f t="shared" si="108"/>
        <v>8.9436814543211063E-2</v>
      </c>
      <c r="AH164" s="12">
        <f t="shared" si="109"/>
        <v>8.9911551326237862E-2</v>
      </c>
      <c r="AI164" s="12">
        <f t="shared" si="110"/>
        <v>4.7473678302679956E-4</v>
      </c>
      <c r="AJ164" s="1" t="s">
        <v>5</v>
      </c>
      <c r="AK164" s="1" t="s">
        <v>460</v>
      </c>
      <c r="AL164" s="1" t="s">
        <v>430</v>
      </c>
      <c r="AM164" s="1" t="s">
        <v>439</v>
      </c>
      <c r="AN164" s="1" t="s">
        <v>453</v>
      </c>
      <c r="AO164" s="1" t="s">
        <v>482</v>
      </c>
      <c r="AP164" s="1" t="s">
        <v>24</v>
      </c>
      <c r="AQ164" s="1" t="s">
        <v>553</v>
      </c>
      <c r="AR164" s="1" t="s">
        <v>553</v>
      </c>
      <c r="AS164" s="1" t="s">
        <v>554</v>
      </c>
      <c r="AT164" s="1" t="s">
        <v>14</v>
      </c>
      <c r="AU164" s="3">
        <v>3.83</v>
      </c>
      <c r="AV164" s="3">
        <f t="shared" si="111"/>
        <v>2.083855187153563E-3</v>
      </c>
      <c r="AW164" s="3">
        <f t="shared" si="112"/>
        <v>2.0931923032808551E-3</v>
      </c>
      <c r="AX164" s="3">
        <f t="shared" si="113"/>
        <v>9.3371161272921312E-6</v>
      </c>
      <c r="AY164" s="3">
        <f t="shared" si="114"/>
        <v>3.425429997004984E-3</v>
      </c>
      <c r="AZ164" s="3">
        <f t="shared" si="115"/>
        <v>3.4436124157949102E-3</v>
      </c>
      <c r="BA164" s="3">
        <f t="shared" si="116"/>
        <v>1.8182418789926182E-5</v>
      </c>
      <c r="BB164" s="3">
        <v>3.2240000000000002</v>
      </c>
      <c r="BC164" s="3">
        <f t="shared" si="117"/>
        <v>1.7541381523193439E-3</v>
      </c>
      <c r="BD164" s="3">
        <f t="shared" si="118"/>
        <v>1.7619979075137015E-3</v>
      </c>
      <c r="BE164" s="3">
        <f t="shared" si="119"/>
        <v>7.8597551943576042E-6</v>
      </c>
      <c r="BF164" s="3">
        <f t="shared" si="120"/>
        <v>2.8834429008731252E-3</v>
      </c>
      <c r="BG164" s="3">
        <f t="shared" si="121"/>
        <v>2.8987484147579086E-3</v>
      </c>
      <c r="BH164" s="3">
        <f t="shared" si="122"/>
        <v>1.530551388478343E-5</v>
      </c>
      <c r="BI164" s="9">
        <v>248</v>
      </c>
      <c r="BJ164" s="3">
        <f t="shared" si="123"/>
        <v>0.13493370402456492</v>
      </c>
      <c r="BK164" s="3">
        <f t="shared" si="124"/>
        <v>0.13553830057797703</v>
      </c>
      <c r="BL164" s="3">
        <f t="shared" si="125"/>
        <v>6.0459655341210672E-4</v>
      </c>
      <c r="BM164" s="3">
        <f t="shared" si="126"/>
        <v>0.22180330006716345</v>
      </c>
      <c r="BN164" s="3">
        <f t="shared" si="127"/>
        <v>0.22298064728906988</v>
      </c>
      <c r="BO164" s="3">
        <f t="shared" si="128"/>
        <v>1.1773472219064329E-3</v>
      </c>
      <c r="BP164" s="9">
        <v>799.55200000000002</v>
      </c>
      <c r="BQ164" s="3">
        <f t="shared" si="129"/>
        <v>0.43502626177519726</v>
      </c>
      <c r="BR164" s="3">
        <f t="shared" si="130"/>
        <v>0.43697548106339795</v>
      </c>
      <c r="BS164" s="3">
        <f t="shared" si="131"/>
        <v>1.9492192882006876E-3</v>
      </c>
      <c r="BT164" s="3">
        <f t="shared" si="132"/>
        <v>0.71509383941653493</v>
      </c>
      <c r="BU164" s="3">
        <f t="shared" si="133"/>
        <v>0.71888960685996139</v>
      </c>
      <c r="BV164" s="3">
        <f t="shared" si="134"/>
        <v>3.7957674434264677E-3</v>
      </c>
      <c r="BW164" s="3">
        <v>5.89</v>
      </c>
      <c r="BX164" s="3">
        <f t="shared" si="135"/>
        <v>3.2046754705834166E-3</v>
      </c>
      <c r="BY164" s="3">
        <f t="shared" si="136"/>
        <v>3.2190346387269541E-3</v>
      </c>
      <c r="BZ164" s="3">
        <f t="shared" si="137"/>
        <v>1.4359168143537535E-5</v>
      </c>
      <c r="CA164" s="3">
        <f t="shared" si="138"/>
        <v>5.2678283765951314E-3</v>
      </c>
      <c r="CB164" s="3">
        <f t="shared" si="139"/>
        <v>5.29579037311541E-3</v>
      </c>
      <c r="CC164" s="3">
        <f t="shared" si="140"/>
        <v>2.796199652027858E-5</v>
      </c>
      <c r="CD164" s="3">
        <v>-0.68</v>
      </c>
      <c r="CE164" s="3">
        <f t="shared" si="141"/>
        <v>-3.6997951103509737E-4</v>
      </c>
      <c r="CF164" s="3">
        <f t="shared" si="142"/>
        <v>-3.7163727577832413E-4</v>
      </c>
      <c r="CG164" s="3">
        <f t="shared" si="143"/>
        <v>-1.657764743226767E-6</v>
      </c>
      <c r="CH164" s="3">
        <f t="shared" si="144"/>
        <v>-6.081703388938353E-4</v>
      </c>
      <c r="CI164" s="3">
        <f t="shared" si="145"/>
        <v>-6.1139854901841751E-4</v>
      </c>
      <c r="CJ164" s="3">
        <f t="shared" si="146"/>
        <v>-3.228210124582207E-6</v>
      </c>
      <c r="CK164" s="3">
        <v>106.25</v>
      </c>
      <c r="CL164" s="3">
        <f t="shared" si="147"/>
        <v>5.7809298599233956E-2</v>
      </c>
      <c r="CM164" s="3">
        <f t="shared" si="148"/>
        <v>5.8068324340363138E-2</v>
      </c>
      <c r="CN164" s="3">
        <f t="shared" si="149"/>
        <v>2.5902574112918186E-4</v>
      </c>
      <c r="CO164" s="3">
        <f t="shared" si="150"/>
        <v>9.5026615452161761E-2</v>
      </c>
      <c r="CP164" s="3">
        <f t="shared" si="151"/>
        <v>9.5531023284127728E-2</v>
      </c>
      <c r="CQ164" s="3">
        <f t="shared" si="152"/>
        <v>5.0440783196596672E-4</v>
      </c>
    </row>
    <row r="165" spans="1:95" x14ac:dyDescent="0.25">
      <c r="A165" s="1" t="s">
        <v>423</v>
      </c>
      <c r="B165" s="1" t="s">
        <v>589</v>
      </c>
      <c r="C165" s="2">
        <v>43403</v>
      </c>
      <c r="D165" s="2">
        <v>43405</v>
      </c>
      <c r="E165" s="2" t="s">
        <v>476</v>
      </c>
      <c r="F165" s="1" t="s">
        <v>503</v>
      </c>
      <c r="G165" s="1" t="s">
        <v>498</v>
      </c>
      <c r="H165" s="1" t="s">
        <v>435</v>
      </c>
      <c r="I165" s="1" t="s">
        <v>439</v>
      </c>
      <c r="J165" s="1">
        <v>1</v>
      </c>
      <c r="K165" s="6">
        <v>0</v>
      </c>
      <c r="L165" s="1" t="s">
        <v>306</v>
      </c>
      <c r="M165" s="1" t="s">
        <v>117</v>
      </c>
      <c r="N165" s="1" t="str">
        <f t="shared" si="102"/>
        <v>NRG 6.63 of '27</v>
      </c>
      <c r="O165" s="3">
        <v>6.625</v>
      </c>
      <c r="P165" s="2">
        <v>46402</v>
      </c>
      <c r="Q165" s="8">
        <v>8.2164383561643834</v>
      </c>
      <c r="R165" s="3">
        <v>1.5315000000000001</v>
      </c>
      <c r="S165" s="9">
        <v>0</v>
      </c>
      <c r="T165" s="9">
        <v>1</v>
      </c>
      <c r="U165" s="6">
        <v>2014255</v>
      </c>
      <c r="V165" s="6">
        <v>1225369</v>
      </c>
      <c r="W165" s="6">
        <v>2005270</v>
      </c>
      <c r="X165" s="6">
        <v>1218899</v>
      </c>
      <c r="Y165" s="6">
        <f t="shared" si="103"/>
        <v>0</v>
      </c>
      <c r="Z165" s="6">
        <f t="shared" si="104"/>
        <v>0</v>
      </c>
      <c r="AA165" s="6">
        <v>1248</v>
      </c>
      <c r="AB165" s="6">
        <v>1248</v>
      </c>
      <c r="AC165" s="6">
        <v>1313.336</v>
      </c>
      <c r="AD165" s="12">
        <f t="shared" si="105"/>
        <v>6.5202072230179403E-2</v>
      </c>
      <c r="AE165" s="12">
        <f t="shared" si="106"/>
        <v>6.5494222723124565E-2</v>
      </c>
      <c r="AF165" s="12">
        <f t="shared" si="107"/>
        <v>2.9215049294516182E-4</v>
      </c>
      <c r="AG165" s="12">
        <f t="shared" si="108"/>
        <v>0.10717881715630148</v>
      </c>
      <c r="AH165" s="12">
        <f t="shared" si="109"/>
        <v>0.10774772971345452</v>
      </c>
      <c r="AI165" s="12">
        <f t="shared" si="110"/>
        <v>5.6891255715303679E-4</v>
      </c>
      <c r="AJ165" s="1" t="s">
        <v>5</v>
      </c>
      <c r="AK165" s="1" t="s">
        <v>460</v>
      </c>
      <c r="AL165" s="1" t="s">
        <v>430</v>
      </c>
      <c r="AM165" s="1" t="s">
        <v>439</v>
      </c>
      <c r="AN165" s="1" t="s">
        <v>453</v>
      </c>
      <c r="AO165" s="1" t="s">
        <v>482</v>
      </c>
      <c r="AP165" s="1" t="s">
        <v>24</v>
      </c>
      <c r="AQ165" s="1" t="s">
        <v>553</v>
      </c>
      <c r="AR165" s="1" t="s">
        <v>553</v>
      </c>
      <c r="AS165" s="1" t="s">
        <v>554</v>
      </c>
      <c r="AT165" s="1" t="s">
        <v>14</v>
      </c>
      <c r="AU165" s="3">
        <v>4.7</v>
      </c>
      <c r="AV165" s="3">
        <f t="shared" si="111"/>
        <v>3.0644973948184321E-3</v>
      </c>
      <c r="AW165" s="3">
        <f t="shared" si="112"/>
        <v>3.0782284679868547E-3</v>
      </c>
      <c r="AX165" s="3">
        <f t="shared" si="113"/>
        <v>1.3731073168422609E-5</v>
      </c>
      <c r="AY165" s="3">
        <f t="shared" si="114"/>
        <v>5.0374044063461699E-3</v>
      </c>
      <c r="AZ165" s="3">
        <f t="shared" si="115"/>
        <v>5.0641432965323621E-3</v>
      </c>
      <c r="BA165" s="3">
        <f t="shared" si="116"/>
        <v>2.673889018619223E-5</v>
      </c>
      <c r="BB165" s="3">
        <v>3.952</v>
      </c>
      <c r="BC165" s="3">
        <f t="shared" si="117"/>
        <v>2.5767858945366898E-3</v>
      </c>
      <c r="BD165" s="3">
        <f t="shared" si="118"/>
        <v>2.5883316820178828E-3</v>
      </c>
      <c r="BE165" s="3">
        <f t="shared" si="119"/>
        <v>1.1545787481193059E-5</v>
      </c>
      <c r="BF165" s="3">
        <f t="shared" si="120"/>
        <v>4.2357068540170347E-3</v>
      </c>
      <c r="BG165" s="3">
        <f t="shared" si="121"/>
        <v>4.2581902782757221E-3</v>
      </c>
      <c r="BH165" s="3">
        <f t="shared" si="122"/>
        <v>2.2483424258687434E-5</v>
      </c>
      <c r="BI165" s="9">
        <v>259</v>
      </c>
      <c r="BJ165" s="3">
        <f t="shared" si="123"/>
        <v>0.16887336707616465</v>
      </c>
      <c r="BK165" s="3">
        <f t="shared" si="124"/>
        <v>0.16963003685289263</v>
      </c>
      <c r="BL165" s="3">
        <f t="shared" si="125"/>
        <v>7.5666977672797509E-4</v>
      </c>
      <c r="BM165" s="3">
        <f t="shared" si="126"/>
        <v>0.27759313643482086</v>
      </c>
      <c r="BN165" s="3">
        <f t="shared" si="127"/>
        <v>0.27906661995784721</v>
      </c>
      <c r="BO165" s="3">
        <f t="shared" si="128"/>
        <v>1.4734835230263421E-3</v>
      </c>
      <c r="BP165" s="9">
        <v>1023.568</v>
      </c>
      <c r="BQ165" s="3">
        <f t="shared" si="129"/>
        <v>0.66738754668500266</v>
      </c>
      <c r="BR165" s="3">
        <f t="shared" si="130"/>
        <v>0.67037790564263167</v>
      </c>
      <c r="BS165" s="3">
        <f t="shared" si="131"/>
        <v>2.9903589576290024E-3</v>
      </c>
      <c r="BT165" s="3">
        <f t="shared" si="132"/>
        <v>1.0970480751904119</v>
      </c>
      <c r="BU165" s="3">
        <f t="shared" si="133"/>
        <v>1.1028712820734121</v>
      </c>
      <c r="BV165" s="3">
        <f t="shared" si="134"/>
        <v>5.8232068830001982E-3</v>
      </c>
      <c r="BW165" s="3">
        <v>5.94</v>
      </c>
      <c r="BX165" s="3">
        <f t="shared" si="135"/>
        <v>3.8730030904726566E-3</v>
      </c>
      <c r="BY165" s="3">
        <f t="shared" si="136"/>
        <v>3.8903568297535998E-3</v>
      </c>
      <c r="BZ165" s="3">
        <f t="shared" si="137"/>
        <v>1.735373928094322E-5</v>
      </c>
      <c r="CA165" s="3">
        <f t="shared" si="138"/>
        <v>6.3664217390843082E-3</v>
      </c>
      <c r="CB165" s="3">
        <f t="shared" si="139"/>
        <v>6.4002151449791987E-3</v>
      </c>
      <c r="CC165" s="3">
        <f t="shared" si="140"/>
        <v>3.3793405894890459E-5</v>
      </c>
      <c r="CD165" s="3">
        <v>-0.55000000000000004</v>
      </c>
      <c r="CE165" s="3">
        <f t="shared" si="141"/>
        <v>-3.5861139726598676E-4</v>
      </c>
      <c r="CF165" s="3">
        <f t="shared" si="142"/>
        <v>-3.6021822497718514E-4</v>
      </c>
      <c r="CG165" s="3">
        <f t="shared" si="143"/>
        <v>-1.60682771119838E-6</v>
      </c>
      <c r="CH165" s="3">
        <f t="shared" si="144"/>
        <v>-5.8948349435965816E-4</v>
      </c>
      <c r="CI165" s="3">
        <f t="shared" si="145"/>
        <v>-5.9261251342399989E-4</v>
      </c>
      <c r="CJ165" s="3">
        <f t="shared" si="146"/>
        <v>-3.1290190643417292E-6</v>
      </c>
      <c r="CK165" s="3">
        <v>103.25</v>
      </c>
      <c r="CL165" s="3">
        <f t="shared" si="147"/>
        <v>6.7321139577660227E-2</v>
      </c>
      <c r="CM165" s="3">
        <f t="shared" si="148"/>
        <v>6.7622784961626117E-2</v>
      </c>
      <c r="CN165" s="3">
        <f t="shared" si="149"/>
        <v>3.0164538396589002E-4</v>
      </c>
      <c r="CO165" s="3">
        <f t="shared" si="150"/>
        <v>0.11066212871388129</v>
      </c>
      <c r="CP165" s="3">
        <f t="shared" si="151"/>
        <v>0.11124953092914179</v>
      </c>
      <c r="CQ165" s="3">
        <f t="shared" si="152"/>
        <v>5.8740221526050462E-4</v>
      </c>
    </row>
    <row r="166" spans="1:95" x14ac:dyDescent="0.25">
      <c r="A166" s="1" t="s">
        <v>423</v>
      </c>
      <c r="B166" s="1" t="s">
        <v>589</v>
      </c>
      <c r="C166" s="2">
        <v>43403</v>
      </c>
      <c r="D166" s="2">
        <v>43405</v>
      </c>
      <c r="E166" s="2" t="s">
        <v>476</v>
      </c>
      <c r="F166" s="1" t="s">
        <v>503</v>
      </c>
      <c r="G166" s="1" t="s">
        <v>498</v>
      </c>
      <c r="H166" s="1" t="s">
        <v>435</v>
      </c>
      <c r="I166" s="1" t="s">
        <v>439</v>
      </c>
      <c r="J166" s="1">
        <v>1</v>
      </c>
      <c r="K166" s="6">
        <v>0</v>
      </c>
      <c r="L166" s="1" t="s">
        <v>307</v>
      </c>
      <c r="M166" s="1" t="s">
        <v>117</v>
      </c>
      <c r="N166" s="1" t="str">
        <f t="shared" si="102"/>
        <v>NRG 5.75 of '28</v>
      </c>
      <c r="O166" s="3">
        <v>5.75</v>
      </c>
      <c r="P166" s="2">
        <v>46767</v>
      </c>
      <c r="Q166" s="8">
        <v>9.2164383561643834</v>
      </c>
      <c r="R166" s="3">
        <v>0.89527720739219707</v>
      </c>
      <c r="S166" s="9">
        <v>0</v>
      </c>
      <c r="T166" s="9">
        <v>1</v>
      </c>
      <c r="U166" s="6">
        <v>2014255</v>
      </c>
      <c r="V166" s="6">
        <v>1225369</v>
      </c>
      <c r="W166" s="6">
        <v>2005270</v>
      </c>
      <c r="X166" s="6">
        <v>1218899</v>
      </c>
      <c r="Y166" s="6">
        <f t="shared" si="103"/>
        <v>0</v>
      </c>
      <c r="Z166" s="6">
        <f t="shared" si="104"/>
        <v>0</v>
      </c>
      <c r="AA166" s="6">
        <v>841</v>
      </c>
      <c r="AB166" s="6">
        <v>841</v>
      </c>
      <c r="AC166" s="6">
        <v>833.08618999999999</v>
      </c>
      <c r="AD166" s="12">
        <f t="shared" si="105"/>
        <v>4.1359519524588495E-2</v>
      </c>
      <c r="AE166" s="12">
        <f t="shared" si="106"/>
        <v>4.154483884963122E-2</v>
      </c>
      <c r="AF166" s="12">
        <f t="shared" si="107"/>
        <v>1.8531932504272514E-4</v>
      </c>
      <c r="AG166" s="12">
        <f t="shared" si="108"/>
        <v>6.798655670251165E-2</v>
      </c>
      <c r="AH166" s="12">
        <f t="shared" si="109"/>
        <v>6.8347434036782381E-2</v>
      </c>
      <c r="AI166" s="12">
        <f t="shared" si="110"/>
        <v>3.6087733427073165E-4</v>
      </c>
      <c r="AJ166" s="1" t="s">
        <v>5</v>
      </c>
      <c r="AK166" s="1" t="s">
        <v>460</v>
      </c>
      <c r="AL166" s="1" t="s">
        <v>430</v>
      </c>
      <c r="AM166" s="1" t="s">
        <v>439</v>
      </c>
      <c r="AN166" s="1" t="s">
        <v>453</v>
      </c>
      <c r="AO166" s="1" t="s">
        <v>482</v>
      </c>
      <c r="AP166" s="1" t="s">
        <v>24</v>
      </c>
      <c r="AQ166" s="1" t="s">
        <v>553</v>
      </c>
      <c r="AR166" s="1" t="s">
        <v>553</v>
      </c>
      <c r="AS166" s="1" t="s">
        <v>554</v>
      </c>
      <c r="AT166" s="1" t="s">
        <v>14</v>
      </c>
      <c r="AU166" s="3">
        <v>6.2504456935180306</v>
      </c>
      <c r="AV166" s="3">
        <f t="shared" si="111"/>
        <v>2.5851543069843907E-3</v>
      </c>
      <c r="AW166" s="3">
        <f t="shared" si="112"/>
        <v>2.5967375907557807E-3</v>
      </c>
      <c r="AX166" s="3">
        <f t="shared" si="113"/>
        <v>1.1583283771389973E-5</v>
      </c>
      <c r="AY166" s="3">
        <f t="shared" si="114"/>
        <v>4.2494628055833334E-3</v>
      </c>
      <c r="AZ166" s="3">
        <f t="shared" si="115"/>
        <v>4.272019247382141E-3</v>
      </c>
      <c r="BA166" s="3">
        <f t="shared" si="116"/>
        <v>2.2556441798807572E-5</v>
      </c>
      <c r="BB166" s="3">
        <v>5.6408578375534493</v>
      </c>
      <c r="BC166" s="3">
        <f t="shared" si="117"/>
        <v>2.3330316986771992E-3</v>
      </c>
      <c r="BD166" s="3">
        <f t="shared" si="118"/>
        <v>2.3434852983483731E-3</v>
      </c>
      <c r="BE166" s="3">
        <f t="shared" si="119"/>
        <v>1.045359967117394E-5</v>
      </c>
      <c r="BF166" s="3">
        <f t="shared" si="120"/>
        <v>3.8350250122363484E-3</v>
      </c>
      <c r="BG166" s="3">
        <f t="shared" si="121"/>
        <v>3.8553815896305126E-3</v>
      </c>
      <c r="BH166" s="3">
        <f t="shared" si="122"/>
        <v>2.0356577394164185E-5</v>
      </c>
      <c r="BI166" s="9">
        <v>263.24480709645661</v>
      </c>
      <c r="BJ166" s="3">
        <f t="shared" si="123"/>
        <v>0.10887678738852428</v>
      </c>
      <c r="BK166" s="3">
        <f t="shared" si="124"/>
        <v>0.10936463088824548</v>
      </c>
      <c r="BL166" s="3">
        <f t="shared" si="125"/>
        <v>4.8784349972119667E-4</v>
      </c>
      <c r="BM166" s="3">
        <f t="shared" si="126"/>
        <v>0.1789710800430499</v>
      </c>
      <c r="BN166" s="3">
        <f t="shared" si="127"/>
        <v>0.17992107088550569</v>
      </c>
      <c r="BO166" s="3">
        <f t="shared" si="128"/>
        <v>9.4999084245578347E-4</v>
      </c>
      <c r="BP166" s="9">
        <v>1484.9265333052931</v>
      </c>
      <c r="BQ166" s="3">
        <f t="shared" si="129"/>
        <v>0.61415847946819779</v>
      </c>
      <c r="BR166" s="3">
        <f t="shared" si="130"/>
        <v>0.61691033529709949</v>
      </c>
      <c r="BS166" s="3">
        <f t="shared" si="131"/>
        <v>2.7518558289016948E-3</v>
      </c>
      <c r="BT166" s="3">
        <f t="shared" si="132"/>
        <v>1.0095504195562437</v>
      </c>
      <c r="BU166" s="3">
        <f t="shared" si="133"/>
        <v>1.0149091828455146</v>
      </c>
      <c r="BV166" s="3">
        <f t="shared" si="134"/>
        <v>5.3587632892708736E-3</v>
      </c>
      <c r="BW166" s="3">
        <v>5.8719077222940452</v>
      </c>
      <c r="BX166" s="3">
        <f t="shared" si="135"/>
        <v>2.4285928208680253E-3</v>
      </c>
      <c r="BY166" s="3">
        <f t="shared" si="136"/>
        <v>2.4394746006261123E-3</v>
      </c>
      <c r="BZ166" s="3">
        <f t="shared" si="137"/>
        <v>1.0881779758087004E-5</v>
      </c>
      <c r="CA166" s="3">
        <f t="shared" si="138"/>
        <v>3.9921078731366012E-3</v>
      </c>
      <c r="CB166" s="3">
        <f t="shared" si="139"/>
        <v>4.013298257195653E-3</v>
      </c>
      <c r="CC166" s="3">
        <f t="shared" si="140"/>
        <v>2.1190384059051846E-5</v>
      </c>
      <c r="CD166" s="3">
        <v>1.341631114006666E-2</v>
      </c>
      <c r="CE166" s="3">
        <f t="shared" si="141"/>
        <v>5.5489218254554117E-6</v>
      </c>
      <c r="CF166" s="3">
        <f t="shared" si="142"/>
        <v>5.5737848427058154E-6</v>
      </c>
      <c r="CG166" s="3">
        <f t="shared" si="143"/>
        <v>2.486301725040365E-8</v>
      </c>
      <c r="CH166" s="3">
        <f t="shared" si="144"/>
        <v>9.1212879806268072E-6</v>
      </c>
      <c r="CI166" s="3">
        <f t="shared" si="145"/>
        <v>9.1697044066265458E-6</v>
      </c>
      <c r="CJ166" s="3">
        <f t="shared" si="146"/>
        <v>4.8416425999738596E-8</v>
      </c>
      <c r="CK166" s="3">
        <v>99.058999999999997</v>
      </c>
      <c r="CL166" s="3">
        <f t="shared" si="147"/>
        <v>4.0970326445862112E-2</v>
      </c>
      <c r="CM166" s="3">
        <f t="shared" si="148"/>
        <v>4.1153901916056189E-2</v>
      </c>
      <c r="CN166" s="3">
        <f t="shared" si="149"/>
        <v>1.8357547019407644E-4</v>
      </c>
      <c r="CO166" s="3">
        <f t="shared" si="150"/>
        <v>6.7346803203941014E-2</v>
      </c>
      <c r="CP166" s="3">
        <f t="shared" si="151"/>
        <v>6.7704284682496257E-2</v>
      </c>
      <c r="CQ166" s="3">
        <f t="shared" si="152"/>
        <v>3.5748147855524381E-4</v>
      </c>
    </row>
    <row r="167" spans="1:95" x14ac:dyDescent="0.25">
      <c r="A167" s="1" t="s">
        <v>423</v>
      </c>
      <c r="B167" s="1" t="s">
        <v>589</v>
      </c>
      <c r="C167" s="2">
        <v>43403</v>
      </c>
      <c r="D167" s="2">
        <v>43405</v>
      </c>
      <c r="E167" s="2" t="s">
        <v>476</v>
      </c>
      <c r="F167" s="1" t="s">
        <v>503</v>
      </c>
      <c r="G167" s="1" t="s">
        <v>508</v>
      </c>
      <c r="H167" s="1">
        <v>450</v>
      </c>
      <c r="I167" s="1">
        <v>300</v>
      </c>
      <c r="J167" s="1">
        <v>0</v>
      </c>
      <c r="K167" s="6">
        <v>-150</v>
      </c>
      <c r="L167" s="1" t="s">
        <v>308</v>
      </c>
      <c r="M167" s="1" t="s">
        <v>309</v>
      </c>
      <c r="N167" s="1" t="str">
        <f t="shared" si="102"/>
        <v>NUAN 5.38 of '20</v>
      </c>
      <c r="O167" s="3">
        <v>5.375</v>
      </c>
      <c r="P167" s="2">
        <v>44058</v>
      </c>
      <c r="Q167" s="8">
        <v>1.7945205479452055</v>
      </c>
      <c r="R167" s="3">
        <v>6.2081999999999997</v>
      </c>
      <c r="S167" s="9">
        <v>0</v>
      </c>
      <c r="T167" s="9">
        <v>1</v>
      </c>
      <c r="U167" s="6">
        <v>2014255</v>
      </c>
      <c r="V167" s="6">
        <v>1225369</v>
      </c>
      <c r="W167" s="6">
        <v>2005270</v>
      </c>
      <c r="X167" s="6">
        <v>1218899</v>
      </c>
      <c r="Y167" s="6">
        <f t="shared" si="103"/>
        <v>0</v>
      </c>
      <c r="Z167" s="6">
        <f t="shared" si="104"/>
        <v>0</v>
      </c>
      <c r="AA167" s="6">
        <v>300</v>
      </c>
      <c r="AB167" s="6">
        <v>300</v>
      </c>
      <c r="AC167" s="6">
        <v>303.72500000000002</v>
      </c>
      <c r="AD167" s="12">
        <f t="shared" si="105"/>
        <v>1.5078776023889727E-2</v>
      </c>
      <c r="AE167" s="12">
        <f t="shared" si="106"/>
        <v>1.5146339395692352E-2</v>
      </c>
      <c r="AF167" s="12">
        <f t="shared" si="107"/>
        <v>6.7563371802624797E-5</v>
      </c>
      <c r="AG167" s="12">
        <f t="shared" si="108"/>
        <v>2.4786411276929644E-2</v>
      </c>
      <c r="AH167" s="12">
        <f t="shared" si="109"/>
        <v>2.4917979258330676E-2</v>
      </c>
      <c r="AI167" s="12">
        <f t="shared" si="110"/>
        <v>1.3156798140103246E-4</v>
      </c>
      <c r="AJ167" s="1" t="s">
        <v>5</v>
      </c>
      <c r="AK167" s="1" t="s">
        <v>460</v>
      </c>
      <c r="AL167" s="1" t="s">
        <v>430</v>
      </c>
      <c r="AM167" s="1" t="s">
        <v>439</v>
      </c>
      <c r="AN167" s="1" t="s">
        <v>453</v>
      </c>
      <c r="AO167" s="1" t="s">
        <v>482</v>
      </c>
      <c r="AP167" s="1" t="s">
        <v>24</v>
      </c>
      <c r="AQ167" s="1" t="s">
        <v>513</v>
      </c>
      <c r="AR167" s="1" t="s">
        <v>538</v>
      </c>
      <c r="AS167" s="1" t="s">
        <v>539</v>
      </c>
      <c r="AT167" s="1" t="s">
        <v>14</v>
      </c>
      <c r="AU167" s="3">
        <v>0.11</v>
      </c>
      <c r="AV167" s="3">
        <f t="shared" si="111"/>
        <v>1.6586653626278698E-5</v>
      </c>
      <c r="AW167" s="3">
        <f t="shared" si="112"/>
        <v>1.6660973335261588E-5</v>
      </c>
      <c r="AX167" s="3">
        <f t="shared" si="113"/>
        <v>7.4319708982889613E-8</v>
      </c>
      <c r="AY167" s="3">
        <f t="shared" si="114"/>
        <v>2.7265052404622607E-5</v>
      </c>
      <c r="AZ167" s="3">
        <f t="shared" si="115"/>
        <v>2.7409777184163743E-5</v>
      </c>
      <c r="BA167" s="3">
        <f t="shared" si="116"/>
        <v>1.4472477954113617E-7</v>
      </c>
      <c r="BB167" s="3">
        <v>9.0999999999999998E-2</v>
      </c>
      <c r="BC167" s="3">
        <f t="shared" si="117"/>
        <v>1.3721686181739651E-5</v>
      </c>
      <c r="BD167" s="3">
        <f t="shared" si="118"/>
        <v>1.3783168850080039E-5</v>
      </c>
      <c r="BE167" s="3">
        <f t="shared" si="119"/>
        <v>6.1482668340388219E-8</v>
      </c>
      <c r="BF167" s="3">
        <f t="shared" si="120"/>
        <v>2.2555634262005974E-5</v>
      </c>
      <c r="BG167" s="3">
        <f t="shared" si="121"/>
        <v>2.2675361125080915E-5</v>
      </c>
      <c r="BH167" s="3">
        <f t="shared" si="122"/>
        <v>1.1972686307494085E-7</v>
      </c>
      <c r="BI167" s="9">
        <v>178</v>
      </c>
      <c r="BJ167" s="3">
        <f t="shared" si="123"/>
        <v>2.6840221322523714E-2</v>
      </c>
      <c r="BK167" s="3">
        <f t="shared" si="124"/>
        <v>2.6960484124332385E-2</v>
      </c>
      <c r="BL167" s="3">
        <f t="shared" si="125"/>
        <v>1.2026280180867099E-4</v>
      </c>
      <c r="BM167" s="3">
        <f t="shared" si="126"/>
        <v>4.4119812072934764E-2</v>
      </c>
      <c r="BN167" s="3">
        <f t="shared" si="127"/>
        <v>4.4354003079828598E-2</v>
      </c>
      <c r="BO167" s="3">
        <f t="shared" si="128"/>
        <v>2.3419100689383437E-4</v>
      </c>
      <c r="BP167" s="9">
        <v>16.198</v>
      </c>
      <c r="BQ167" s="3">
        <f t="shared" si="129"/>
        <v>2.4424601403496581E-3</v>
      </c>
      <c r="BR167" s="3">
        <f t="shared" si="130"/>
        <v>2.4534040553142473E-3</v>
      </c>
      <c r="BS167" s="3">
        <f t="shared" si="131"/>
        <v>1.094391496458914E-5</v>
      </c>
      <c r="BT167" s="3">
        <f t="shared" si="132"/>
        <v>4.0149028986370639E-3</v>
      </c>
      <c r="BU167" s="3">
        <f t="shared" si="133"/>
        <v>4.0362142802644026E-3</v>
      </c>
      <c r="BV167" s="3">
        <f t="shared" si="134"/>
        <v>2.1311381627338657E-5</v>
      </c>
      <c r="BW167" s="3">
        <v>4.07</v>
      </c>
      <c r="BX167" s="3">
        <f t="shared" si="135"/>
        <v>6.1370618417231195E-4</v>
      </c>
      <c r="BY167" s="3">
        <f t="shared" si="136"/>
        <v>6.1645601340467877E-4</v>
      </c>
      <c r="BZ167" s="3">
        <f t="shared" si="137"/>
        <v>2.7498292323668242E-6</v>
      </c>
      <c r="CA167" s="3">
        <f t="shared" si="138"/>
        <v>1.0088069389710365E-3</v>
      </c>
      <c r="CB167" s="3">
        <f t="shared" si="139"/>
        <v>1.0141617558140584E-3</v>
      </c>
      <c r="CC167" s="3">
        <f t="shared" si="140"/>
        <v>5.3548168430219908E-6</v>
      </c>
      <c r="CD167" s="3">
        <v>-0.1</v>
      </c>
      <c r="CE167" s="3">
        <f t="shared" si="141"/>
        <v>-1.5078776023889727E-5</v>
      </c>
      <c r="CF167" s="3">
        <f t="shared" si="142"/>
        <v>-1.5146339395692352E-5</v>
      </c>
      <c r="CG167" s="3">
        <f t="shared" si="143"/>
        <v>-6.7563371802624919E-8</v>
      </c>
      <c r="CH167" s="3">
        <f t="shared" si="144"/>
        <v>-2.4786411276929643E-5</v>
      </c>
      <c r="CI167" s="3">
        <f t="shared" si="145"/>
        <v>-2.4917979258330677E-5</v>
      </c>
      <c r="CJ167" s="3">
        <f t="shared" si="146"/>
        <v>-1.3156798140103319E-7</v>
      </c>
      <c r="CK167" s="3">
        <v>100.11</v>
      </c>
      <c r="CL167" s="3">
        <f t="shared" si="147"/>
        <v>1.5095362677516006E-2</v>
      </c>
      <c r="CM167" s="3">
        <f t="shared" si="148"/>
        <v>1.5163000369027613E-2</v>
      </c>
      <c r="CN167" s="3">
        <f t="shared" si="149"/>
        <v>6.7637691511607256E-5</v>
      </c>
      <c r="CO167" s="3">
        <f t="shared" si="150"/>
        <v>2.4813676329334265E-2</v>
      </c>
      <c r="CP167" s="3">
        <f t="shared" si="151"/>
        <v>2.4945389035514839E-2</v>
      </c>
      <c r="CQ167" s="3">
        <f t="shared" si="152"/>
        <v>1.3171270618057493E-4</v>
      </c>
    </row>
    <row r="168" spans="1:95" x14ac:dyDescent="0.25">
      <c r="A168" s="1" t="s">
        <v>423</v>
      </c>
      <c r="B168" s="1" t="s">
        <v>476</v>
      </c>
      <c r="C168" s="2">
        <v>43403</v>
      </c>
      <c r="D168" s="2">
        <v>43405</v>
      </c>
      <c r="E168" s="2" t="s">
        <v>476</v>
      </c>
      <c r="F168" s="1" t="s">
        <v>503</v>
      </c>
      <c r="G168" s="1" t="s">
        <v>498</v>
      </c>
      <c r="H168" s="1" t="s">
        <v>440</v>
      </c>
      <c r="I168" s="1" t="s">
        <v>437</v>
      </c>
      <c r="J168" s="1">
        <v>-1</v>
      </c>
      <c r="K168" s="6">
        <v>0</v>
      </c>
      <c r="L168" s="1" t="s">
        <v>310</v>
      </c>
      <c r="M168" s="1" t="s">
        <v>122</v>
      </c>
      <c r="N168" s="1" t="str">
        <f t="shared" si="102"/>
        <v>NYRBB 6.88 of '24</v>
      </c>
      <c r="O168" s="3">
        <v>6.875</v>
      </c>
      <c r="P168" s="2">
        <v>45366</v>
      </c>
      <c r="Q168" s="8">
        <v>5.3780821917808215</v>
      </c>
      <c r="R168" s="3">
        <v>1.6384000000000001</v>
      </c>
      <c r="S168" s="9">
        <v>0</v>
      </c>
      <c r="T168" s="9">
        <v>1</v>
      </c>
      <c r="U168" s="6">
        <v>2014255</v>
      </c>
      <c r="V168" s="6">
        <v>1225369</v>
      </c>
      <c r="W168" s="6">
        <v>2005270</v>
      </c>
      <c r="X168" s="6">
        <v>1218899</v>
      </c>
      <c r="Y168" s="6">
        <f t="shared" si="103"/>
        <v>0</v>
      </c>
      <c r="Z168" s="6">
        <f t="shared" si="104"/>
        <v>0</v>
      </c>
      <c r="AA168" s="6">
        <v>500</v>
      </c>
      <c r="AB168" s="6">
        <v>568.6</v>
      </c>
      <c r="AC168" s="6">
        <v>384.84199999999998</v>
      </c>
      <c r="AD168" s="12">
        <f t="shared" si="105"/>
        <v>1.9105922537116699E-2</v>
      </c>
      <c r="AE168" s="12">
        <f t="shared" si="106"/>
        <v>1.919153031761309E-2</v>
      </c>
      <c r="AF168" s="12">
        <f t="shared" si="107"/>
        <v>8.5607780496391173E-5</v>
      </c>
      <c r="AG168" s="12">
        <f t="shared" si="108"/>
        <v>0</v>
      </c>
      <c r="AH168" s="12">
        <f t="shared" si="109"/>
        <v>0</v>
      </c>
      <c r="AI168" s="12">
        <f t="shared" si="110"/>
        <v>0</v>
      </c>
      <c r="AJ168" s="1" t="s">
        <v>31</v>
      </c>
      <c r="AK168" s="1" t="s">
        <v>460</v>
      </c>
      <c r="AL168" s="1" t="s">
        <v>432</v>
      </c>
      <c r="AM168" s="1" t="s">
        <v>437</v>
      </c>
      <c r="AN168" s="1" t="s">
        <v>441</v>
      </c>
      <c r="AO168" s="1" t="s">
        <v>451</v>
      </c>
      <c r="AP168" s="1" t="s">
        <v>123</v>
      </c>
      <c r="AQ168" s="1" t="s">
        <v>513</v>
      </c>
      <c r="AR168" s="1" t="s">
        <v>514</v>
      </c>
      <c r="AS168" s="1" t="s">
        <v>555</v>
      </c>
      <c r="AT168" s="1" t="s">
        <v>14</v>
      </c>
      <c r="AU168" s="3">
        <v>4</v>
      </c>
      <c r="AV168" s="3">
        <f t="shared" si="111"/>
        <v>7.6423690148466801E-4</v>
      </c>
      <c r="AW168" s="3">
        <f t="shared" si="112"/>
        <v>7.6766121270452359E-4</v>
      </c>
      <c r="AX168" s="3">
        <f t="shared" si="113"/>
        <v>3.4243112198555775E-6</v>
      </c>
      <c r="AY168" s="3">
        <f t="shared" si="114"/>
        <v>0</v>
      </c>
      <c r="AZ168" s="3">
        <f t="shared" si="115"/>
        <v>0</v>
      </c>
      <c r="BA168" s="3">
        <f t="shared" si="116"/>
        <v>0</v>
      </c>
      <c r="BB168" s="3">
        <v>3.9769999999999999</v>
      </c>
      <c r="BC168" s="3">
        <f t="shared" si="117"/>
        <v>7.5984253930113114E-4</v>
      </c>
      <c r="BD168" s="3">
        <f t="shared" si="118"/>
        <v>7.632471607314725E-4</v>
      </c>
      <c r="BE168" s="3">
        <f t="shared" si="119"/>
        <v>3.4046214303413589E-6</v>
      </c>
      <c r="BF168" s="3">
        <f t="shared" si="120"/>
        <v>0</v>
      </c>
      <c r="BG168" s="3">
        <f t="shared" si="121"/>
        <v>0</v>
      </c>
      <c r="BH168" s="3">
        <f t="shared" si="122"/>
        <v>0</v>
      </c>
      <c r="BI168" s="9">
        <v>1666</v>
      </c>
      <c r="BJ168" s="3">
        <f t="shared" si="123"/>
        <v>0.31830466946836422</v>
      </c>
      <c r="BK168" s="3">
        <f t="shared" si="124"/>
        <v>0.3197308950914341</v>
      </c>
      <c r="BL168" s="3">
        <f t="shared" si="125"/>
        <v>1.4262256230698767E-3</v>
      </c>
      <c r="BM168" s="3">
        <f t="shared" si="126"/>
        <v>0</v>
      </c>
      <c r="BN168" s="3">
        <f t="shared" si="127"/>
        <v>0</v>
      </c>
      <c r="BO168" s="3">
        <f t="shared" si="128"/>
        <v>0</v>
      </c>
      <c r="BP168" s="9">
        <v>6625.6819999999998</v>
      </c>
      <c r="BQ168" s="3">
        <f t="shared" si="129"/>
        <v>1.2658976704756846</v>
      </c>
      <c r="BR168" s="3">
        <f t="shared" si="130"/>
        <v>1.2715697697786332</v>
      </c>
      <c r="BS168" s="3">
        <f t="shared" si="131"/>
        <v>5.6720993029486522E-3</v>
      </c>
      <c r="BT168" s="3">
        <f t="shared" si="132"/>
        <v>0</v>
      </c>
      <c r="BU168" s="3">
        <f t="shared" si="133"/>
        <v>0</v>
      </c>
      <c r="BV168" s="3">
        <f t="shared" si="134"/>
        <v>0</v>
      </c>
      <c r="BW168" s="3">
        <v>16.440000000000001</v>
      </c>
      <c r="BX168" s="3">
        <f t="shared" si="135"/>
        <v>3.1410136651019859E-3</v>
      </c>
      <c r="BY168" s="3">
        <f t="shared" si="136"/>
        <v>3.1550875842155921E-3</v>
      </c>
      <c r="BZ168" s="3">
        <f t="shared" si="137"/>
        <v>1.4073919113606267E-5</v>
      </c>
      <c r="CA168" s="3">
        <f t="shared" si="138"/>
        <v>0</v>
      </c>
      <c r="CB168" s="3">
        <f t="shared" si="139"/>
        <v>0</v>
      </c>
      <c r="CC168" s="3">
        <f t="shared" si="140"/>
        <v>0</v>
      </c>
      <c r="CD168" s="3">
        <v>0.22</v>
      </c>
      <c r="CE168" s="3">
        <f t="shared" si="141"/>
        <v>4.203302958165674E-5</v>
      </c>
      <c r="CF168" s="3">
        <f t="shared" si="142"/>
        <v>4.22213666987488E-5</v>
      </c>
      <c r="CG168" s="3">
        <f t="shared" si="143"/>
        <v>1.8833711709206002E-7</v>
      </c>
      <c r="CH168" s="3">
        <f t="shared" si="144"/>
        <v>0</v>
      </c>
      <c r="CI168" s="3">
        <f t="shared" si="145"/>
        <v>0</v>
      </c>
      <c r="CJ168" s="3">
        <f t="shared" si="146"/>
        <v>0</v>
      </c>
      <c r="CK168" s="3">
        <v>66.7</v>
      </c>
      <c r="CL168" s="3">
        <f t="shared" si="147"/>
        <v>1.2743650332256839E-2</v>
      </c>
      <c r="CM168" s="3">
        <f t="shared" si="148"/>
        <v>1.2800750721847932E-2</v>
      </c>
      <c r="CN168" s="3">
        <f t="shared" si="149"/>
        <v>5.7100389591092926E-5</v>
      </c>
      <c r="CO168" s="3">
        <f t="shared" si="150"/>
        <v>0</v>
      </c>
      <c r="CP168" s="3">
        <f t="shared" si="151"/>
        <v>0</v>
      </c>
      <c r="CQ168" s="3">
        <f t="shared" si="152"/>
        <v>0</v>
      </c>
    </row>
    <row r="169" spans="1:95" x14ac:dyDescent="0.25">
      <c r="A169" s="1" t="s">
        <v>423</v>
      </c>
      <c r="B169" s="1" t="s">
        <v>476</v>
      </c>
      <c r="C169" s="2">
        <v>43403</v>
      </c>
      <c r="D169" s="2">
        <v>43405</v>
      </c>
      <c r="E169" s="2" t="s">
        <v>476</v>
      </c>
      <c r="F169" s="1" t="s">
        <v>503</v>
      </c>
      <c r="G169" s="1" t="s">
        <v>498</v>
      </c>
      <c r="H169" s="1" t="s">
        <v>440</v>
      </c>
      <c r="I169" s="1" t="s">
        <v>437</v>
      </c>
      <c r="J169" s="1">
        <v>-1</v>
      </c>
      <c r="K169" s="6">
        <v>0</v>
      </c>
      <c r="L169" s="1" t="s">
        <v>311</v>
      </c>
      <c r="M169" s="1" t="s">
        <v>312</v>
      </c>
      <c r="N169" s="1" t="str">
        <f t="shared" si="102"/>
        <v>ODEABK 7.63 of '22</v>
      </c>
      <c r="O169" s="3">
        <v>7.625</v>
      </c>
      <c r="P169" s="2">
        <v>44774</v>
      </c>
      <c r="Q169" s="8">
        <v>3.7561643835616438</v>
      </c>
      <c r="R169" s="3">
        <v>1.2438</v>
      </c>
      <c r="S169" s="9">
        <v>0</v>
      </c>
      <c r="T169" s="9">
        <v>1</v>
      </c>
      <c r="U169" s="6">
        <v>2014255</v>
      </c>
      <c r="V169" s="6">
        <v>1225369</v>
      </c>
      <c r="W169" s="6">
        <v>2005270</v>
      </c>
      <c r="X169" s="6">
        <v>1218899</v>
      </c>
      <c r="Y169" s="6">
        <f t="shared" si="103"/>
        <v>0</v>
      </c>
      <c r="Z169" s="6">
        <f t="shared" si="104"/>
        <v>0</v>
      </c>
      <c r="AA169" s="6">
        <v>300</v>
      </c>
      <c r="AB169" s="6">
        <v>300</v>
      </c>
      <c r="AC169" s="6">
        <v>210.31899999999999</v>
      </c>
      <c r="AD169" s="12">
        <f t="shared" si="105"/>
        <v>1.0441528009115032E-2</v>
      </c>
      <c r="AE169" s="12">
        <f t="shared" si="106"/>
        <v>1.0488313294469073E-2</v>
      </c>
      <c r="AF169" s="12">
        <f t="shared" si="107"/>
        <v>4.678528535404132E-5</v>
      </c>
      <c r="AG169" s="12">
        <f t="shared" si="108"/>
        <v>0</v>
      </c>
      <c r="AH169" s="12">
        <f t="shared" si="109"/>
        <v>0</v>
      </c>
      <c r="AI169" s="12">
        <f t="shared" si="110"/>
        <v>0</v>
      </c>
      <c r="AJ169" s="1" t="s">
        <v>5</v>
      </c>
      <c r="AK169" s="1" t="s">
        <v>487</v>
      </c>
      <c r="AL169" s="1" t="s">
        <v>432</v>
      </c>
      <c r="AM169" s="1" t="s">
        <v>437</v>
      </c>
      <c r="AN169" s="1" t="s">
        <v>441</v>
      </c>
      <c r="AO169" s="1" t="s">
        <v>481</v>
      </c>
      <c r="AP169" s="1" t="s">
        <v>250</v>
      </c>
      <c r="AQ169" s="1" t="s">
        <v>511</v>
      </c>
      <c r="AR169" s="1" t="s">
        <v>512</v>
      </c>
      <c r="AS169" s="1" t="s">
        <v>512</v>
      </c>
      <c r="AT169" s="1" t="s">
        <v>63</v>
      </c>
      <c r="AU169" s="3">
        <v>2.5099999999999998</v>
      </c>
      <c r="AV169" s="3">
        <f t="shared" si="111"/>
        <v>2.6208235302878726E-4</v>
      </c>
      <c r="AW169" s="3">
        <f t="shared" si="112"/>
        <v>2.632566636911737E-4</v>
      </c>
      <c r="AX169" s="3">
        <f t="shared" si="113"/>
        <v>1.17431066238644E-6</v>
      </c>
      <c r="AY169" s="3">
        <f t="shared" si="114"/>
        <v>0</v>
      </c>
      <c r="AZ169" s="3">
        <f t="shared" si="115"/>
        <v>0</v>
      </c>
      <c r="BA169" s="3">
        <f t="shared" si="116"/>
        <v>0</v>
      </c>
      <c r="BB169" s="3">
        <v>5.3920000000000003</v>
      </c>
      <c r="BC169" s="3">
        <f t="shared" si="117"/>
        <v>5.6300719025148256E-4</v>
      </c>
      <c r="BD169" s="3">
        <f t="shared" si="118"/>
        <v>5.6552985283777246E-4</v>
      </c>
      <c r="BE169" s="3">
        <f t="shared" si="119"/>
        <v>2.5226625862898987E-6</v>
      </c>
      <c r="BF169" s="3">
        <f t="shared" si="120"/>
        <v>0</v>
      </c>
      <c r="BG169" s="3">
        <f t="shared" si="121"/>
        <v>0</v>
      </c>
      <c r="BH169" s="3">
        <f t="shared" si="122"/>
        <v>0</v>
      </c>
      <c r="BI169" s="9">
        <v>1172</v>
      </c>
      <c r="BJ169" s="3">
        <f t="shared" si="123"/>
        <v>0.12237470826682817</v>
      </c>
      <c r="BK169" s="3">
        <f t="shared" si="124"/>
        <v>0.12292303181117753</v>
      </c>
      <c r="BL169" s="3">
        <f t="shared" si="125"/>
        <v>5.4832354434936059E-4</v>
      </c>
      <c r="BM169" s="3">
        <f t="shared" si="126"/>
        <v>0</v>
      </c>
      <c r="BN169" s="3">
        <f t="shared" si="127"/>
        <v>0</v>
      </c>
      <c r="BO169" s="3">
        <f t="shared" si="128"/>
        <v>0</v>
      </c>
      <c r="BP169" s="9">
        <v>6319.424</v>
      </c>
      <c r="BQ169" s="3">
        <f t="shared" si="129"/>
        <v>0.65984442697473744</v>
      </c>
      <c r="BR169" s="3">
        <f t="shared" si="130"/>
        <v>0.66280098752586925</v>
      </c>
      <c r="BS169" s="3">
        <f t="shared" si="131"/>
        <v>2.9565605511318038E-3</v>
      </c>
      <c r="BT169" s="3">
        <f t="shared" si="132"/>
        <v>0</v>
      </c>
      <c r="BU169" s="3">
        <f t="shared" si="133"/>
        <v>0</v>
      </c>
      <c r="BV169" s="3">
        <f t="shared" si="134"/>
        <v>0</v>
      </c>
      <c r="BW169" s="3">
        <v>20.079999999999998</v>
      </c>
      <c r="BX169" s="3">
        <f t="shared" si="135"/>
        <v>2.0966588242302981E-3</v>
      </c>
      <c r="BY169" s="3">
        <f t="shared" si="136"/>
        <v>2.1060533095293896E-3</v>
      </c>
      <c r="BZ169" s="3">
        <f t="shared" si="137"/>
        <v>9.3944852990915199E-6</v>
      </c>
      <c r="CA169" s="3">
        <f t="shared" si="138"/>
        <v>0</v>
      </c>
      <c r="CB169" s="3">
        <f t="shared" si="139"/>
        <v>0</v>
      </c>
      <c r="CC169" s="3">
        <f t="shared" si="140"/>
        <v>0</v>
      </c>
      <c r="CD169" s="3">
        <v>7.0000000000000007E-2</v>
      </c>
      <c r="CE169" s="3">
        <f t="shared" si="141"/>
        <v>7.3090696063805229E-6</v>
      </c>
      <c r="CF169" s="3">
        <f t="shared" si="142"/>
        <v>7.3418193061283519E-6</v>
      </c>
      <c r="CG169" s="3">
        <f t="shared" si="143"/>
        <v>3.274969974782897E-8</v>
      </c>
      <c r="CH169" s="3">
        <f t="shared" si="144"/>
        <v>0</v>
      </c>
      <c r="CI169" s="3">
        <f t="shared" si="145"/>
        <v>0</v>
      </c>
      <c r="CJ169" s="3">
        <f t="shared" si="146"/>
        <v>0</v>
      </c>
      <c r="CK169" s="3">
        <v>68.2</v>
      </c>
      <c r="CL169" s="3">
        <f t="shared" si="147"/>
        <v>7.121122102216452E-3</v>
      </c>
      <c r="CM169" s="3">
        <f t="shared" si="148"/>
        <v>7.153029666827908E-3</v>
      </c>
      <c r="CN169" s="3">
        <f t="shared" si="149"/>
        <v>3.1907564611455969E-5</v>
      </c>
      <c r="CO169" s="3">
        <f t="shared" si="150"/>
        <v>0</v>
      </c>
      <c r="CP169" s="3">
        <f t="shared" si="151"/>
        <v>0</v>
      </c>
      <c r="CQ169" s="3">
        <f t="shared" si="152"/>
        <v>0</v>
      </c>
    </row>
    <row r="170" spans="1:95" x14ac:dyDescent="0.25">
      <c r="A170" s="1" t="s">
        <v>423</v>
      </c>
      <c r="B170" s="1" t="s">
        <v>476</v>
      </c>
      <c r="C170" s="2">
        <v>43403</v>
      </c>
      <c r="D170" s="2">
        <v>43405</v>
      </c>
      <c r="E170" s="2" t="s">
        <v>476</v>
      </c>
      <c r="F170" s="1" t="s">
        <v>503</v>
      </c>
      <c r="G170" s="1" t="s">
        <v>508</v>
      </c>
      <c r="H170" s="1">
        <v>393</v>
      </c>
      <c r="I170" s="1">
        <v>338</v>
      </c>
      <c r="J170" s="1">
        <v>0</v>
      </c>
      <c r="K170" s="6">
        <v>-55</v>
      </c>
      <c r="L170" s="1" t="s">
        <v>313</v>
      </c>
      <c r="M170" s="1" t="s">
        <v>314</v>
      </c>
      <c r="N170" s="1" t="str">
        <f t="shared" si="102"/>
        <v>ODEBRE 6.35 of '21</v>
      </c>
      <c r="O170" s="3">
        <v>6.35</v>
      </c>
      <c r="P170" s="2">
        <v>44531</v>
      </c>
      <c r="Q170" s="8">
        <v>3.0904109589041098</v>
      </c>
      <c r="R170" s="3">
        <v>0.85209999999999997</v>
      </c>
      <c r="S170" s="9">
        <v>0</v>
      </c>
      <c r="T170" s="9">
        <v>1</v>
      </c>
      <c r="U170" s="6">
        <v>2014255</v>
      </c>
      <c r="V170" s="6">
        <v>1225369</v>
      </c>
      <c r="W170" s="6">
        <v>2005270</v>
      </c>
      <c r="X170" s="6">
        <v>1218899</v>
      </c>
      <c r="Y170" s="6">
        <f t="shared" si="103"/>
        <v>0</v>
      </c>
      <c r="Z170" s="6">
        <f t="shared" si="104"/>
        <v>0</v>
      </c>
      <c r="AA170" s="6">
        <v>338</v>
      </c>
      <c r="AB170" s="6">
        <v>338</v>
      </c>
      <c r="AC170" s="6">
        <v>334.108</v>
      </c>
      <c r="AD170" s="12">
        <f t="shared" si="105"/>
        <v>1.6587174910823108E-2</v>
      </c>
      <c r="AE170" s="12">
        <f t="shared" si="106"/>
        <v>1.6661496955522197E-2</v>
      </c>
      <c r="AF170" s="12">
        <f t="shared" si="107"/>
        <v>7.4322044699089845E-5</v>
      </c>
      <c r="AG170" s="12">
        <f t="shared" si="108"/>
        <v>0</v>
      </c>
      <c r="AH170" s="12">
        <f t="shared" si="109"/>
        <v>0</v>
      </c>
      <c r="AI170" s="12">
        <f t="shared" si="110"/>
        <v>0</v>
      </c>
      <c r="AJ170" s="1" t="s">
        <v>5</v>
      </c>
      <c r="AK170" s="1" t="s">
        <v>487</v>
      </c>
      <c r="AL170" s="1" t="s">
        <v>429</v>
      </c>
      <c r="AM170" s="1" t="s">
        <v>440</v>
      </c>
      <c r="AN170" s="1" t="s">
        <v>448</v>
      </c>
      <c r="AO170" s="1" t="s">
        <v>454</v>
      </c>
      <c r="AP170" s="1" t="s">
        <v>11</v>
      </c>
      <c r="AQ170" s="1" t="s">
        <v>513</v>
      </c>
      <c r="AR170" s="1" t="s">
        <v>519</v>
      </c>
      <c r="AS170" s="1" t="s">
        <v>562</v>
      </c>
      <c r="AT170" s="1" t="s">
        <v>10</v>
      </c>
      <c r="AU170" s="3">
        <v>2.42</v>
      </c>
      <c r="AV170" s="3">
        <f t="shared" si="111"/>
        <v>4.0140963284191915E-4</v>
      </c>
      <c r="AW170" s="3">
        <f t="shared" si="112"/>
        <v>4.0320822632363719E-4</v>
      </c>
      <c r="AX170" s="3">
        <f t="shared" si="113"/>
        <v>1.7985934817180463E-6</v>
      </c>
      <c r="AY170" s="3">
        <f t="shared" si="114"/>
        <v>0</v>
      </c>
      <c r="AZ170" s="3">
        <f t="shared" si="115"/>
        <v>0</v>
      </c>
      <c r="BA170" s="3">
        <f t="shared" si="116"/>
        <v>0</v>
      </c>
      <c r="BB170" s="3">
        <v>2.2719999999999998</v>
      </c>
      <c r="BC170" s="3">
        <f t="shared" si="117"/>
        <v>3.7686061397390093E-4</v>
      </c>
      <c r="BD170" s="3">
        <f t="shared" si="118"/>
        <v>3.7854921082946429E-4</v>
      </c>
      <c r="BE170" s="3">
        <f t="shared" si="119"/>
        <v>1.6885968555633603E-6</v>
      </c>
      <c r="BF170" s="3">
        <f t="shared" si="120"/>
        <v>0</v>
      </c>
      <c r="BG170" s="3">
        <f t="shared" si="121"/>
        <v>0</v>
      </c>
      <c r="BH170" s="3">
        <f t="shared" si="122"/>
        <v>0</v>
      </c>
      <c r="BI170" s="9">
        <v>402</v>
      </c>
      <c r="BJ170" s="3">
        <f t="shared" si="123"/>
        <v>6.6680443141508894E-2</v>
      </c>
      <c r="BK170" s="3">
        <f t="shared" si="124"/>
        <v>6.6979217761199236E-2</v>
      </c>
      <c r="BL170" s="3">
        <f t="shared" si="125"/>
        <v>2.9877461969034236E-4</v>
      </c>
      <c r="BM170" s="3">
        <f t="shared" si="126"/>
        <v>0</v>
      </c>
      <c r="BN170" s="3">
        <f t="shared" si="127"/>
        <v>0</v>
      </c>
      <c r="BO170" s="3">
        <f t="shared" si="128"/>
        <v>0</v>
      </c>
      <c r="BP170" s="9">
        <v>913.34399999999994</v>
      </c>
      <c r="BQ170" s="3">
        <f t="shared" si="129"/>
        <v>0.15149796681750818</v>
      </c>
      <c r="BR170" s="3">
        <f t="shared" si="130"/>
        <v>0.15217678275344465</v>
      </c>
      <c r="BS170" s="3">
        <f t="shared" si="131"/>
        <v>6.788159359364665E-4</v>
      </c>
      <c r="BT170" s="3">
        <f t="shared" si="132"/>
        <v>0</v>
      </c>
      <c r="BU170" s="3">
        <f t="shared" si="133"/>
        <v>0</v>
      </c>
      <c r="BV170" s="3">
        <f t="shared" si="134"/>
        <v>0</v>
      </c>
      <c r="BW170" s="3">
        <v>6.95</v>
      </c>
      <c r="BX170" s="3">
        <f t="shared" si="135"/>
        <v>1.1528086563022059E-3</v>
      </c>
      <c r="BY170" s="3">
        <f t="shared" si="136"/>
        <v>1.1579740384087928E-3</v>
      </c>
      <c r="BZ170" s="3">
        <f t="shared" si="137"/>
        <v>5.1653821065869403E-6</v>
      </c>
      <c r="CA170" s="3">
        <f t="shared" si="138"/>
        <v>0</v>
      </c>
      <c r="CB170" s="3">
        <f t="shared" si="139"/>
        <v>0</v>
      </c>
      <c r="CC170" s="3">
        <f t="shared" si="140"/>
        <v>0</v>
      </c>
      <c r="CD170" s="3">
        <v>-0.34</v>
      </c>
      <c r="CE170" s="3">
        <f t="shared" si="141"/>
        <v>-5.6396394696798567E-5</v>
      </c>
      <c r="CF170" s="3">
        <f t="shared" si="142"/>
        <v>-5.6649089648775476E-5</v>
      </c>
      <c r="CG170" s="3">
        <f t="shared" si="143"/>
        <v>-2.526949519769095E-7</v>
      </c>
      <c r="CH170" s="3">
        <f t="shared" si="144"/>
        <v>0</v>
      </c>
      <c r="CI170" s="3">
        <f t="shared" si="145"/>
        <v>0</v>
      </c>
      <c r="CJ170" s="3">
        <f t="shared" si="146"/>
        <v>0</v>
      </c>
      <c r="CK170" s="3">
        <v>98.5</v>
      </c>
      <c r="CL170" s="3">
        <f t="shared" si="147"/>
        <v>1.633836728716076E-2</v>
      </c>
      <c r="CM170" s="3">
        <f t="shared" si="148"/>
        <v>1.6411574501189366E-2</v>
      </c>
      <c r="CN170" s="3">
        <f t="shared" si="149"/>
        <v>7.3207214028606082E-5</v>
      </c>
      <c r="CO170" s="3">
        <f t="shared" si="150"/>
        <v>0</v>
      </c>
      <c r="CP170" s="3">
        <f t="shared" si="151"/>
        <v>0</v>
      </c>
      <c r="CQ170" s="3">
        <f t="shared" si="152"/>
        <v>0</v>
      </c>
    </row>
    <row r="171" spans="1:95" x14ac:dyDescent="0.25">
      <c r="A171" s="1" t="s">
        <v>423</v>
      </c>
      <c r="B171" s="1" t="s">
        <v>476</v>
      </c>
      <c r="C171" s="2">
        <v>43403</v>
      </c>
      <c r="D171" s="2">
        <v>43405</v>
      </c>
      <c r="E171" s="2" t="s">
        <v>476</v>
      </c>
      <c r="F171" s="1" t="s">
        <v>503</v>
      </c>
      <c r="G171" s="1" t="s">
        <v>508</v>
      </c>
      <c r="H171" s="1">
        <v>459</v>
      </c>
      <c r="I171" s="1">
        <v>435</v>
      </c>
      <c r="J171" s="1">
        <v>0</v>
      </c>
      <c r="K171" s="6">
        <v>-24</v>
      </c>
      <c r="L171" s="1" t="s">
        <v>315</v>
      </c>
      <c r="M171" s="1" t="s">
        <v>314</v>
      </c>
      <c r="N171" s="1" t="str">
        <f t="shared" si="102"/>
        <v>ODEBRE 6.72 of '22</v>
      </c>
      <c r="O171" s="3">
        <v>6.72</v>
      </c>
      <c r="P171" s="2">
        <v>44896</v>
      </c>
      <c r="Q171" s="8">
        <v>4.0904109589041093</v>
      </c>
      <c r="R171" s="3">
        <v>0.85209999999999997</v>
      </c>
      <c r="S171" s="9">
        <v>0</v>
      </c>
      <c r="T171" s="9">
        <v>1</v>
      </c>
      <c r="U171" s="6">
        <v>2014255</v>
      </c>
      <c r="V171" s="6">
        <v>1225369</v>
      </c>
      <c r="W171" s="6">
        <v>2005270</v>
      </c>
      <c r="X171" s="6">
        <v>1218899</v>
      </c>
      <c r="Y171" s="6">
        <f t="shared" si="103"/>
        <v>0</v>
      </c>
      <c r="Z171" s="6">
        <f t="shared" si="104"/>
        <v>0</v>
      </c>
      <c r="AA171" s="6">
        <v>435</v>
      </c>
      <c r="AB171" s="6">
        <v>435</v>
      </c>
      <c r="AC171" s="6">
        <v>423.74200000000002</v>
      </c>
      <c r="AD171" s="12">
        <f t="shared" si="105"/>
        <v>2.1037157658786998E-2</v>
      </c>
      <c r="AE171" s="12">
        <f t="shared" si="106"/>
        <v>2.1131418711694685E-2</v>
      </c>
      <c r="AF171" s="12">
        <f t="shared" si="107"/>
        <v>9.426105290768691E-5</v>
      </c>
      <c r="AG171" s="12">
        <f t="shared" si="108"/>
        <v>0</v>
      </c>
      <c r="AH171" s="12">
        <f t="shared" si="109"/>
        <v>0</v>
      </c>
      <c r="AI171" s="12">
        <f t="shared" si="110"/>
        <v>0</v>
      </c>
      <c r="AJ171" s="1" t="s">
        <v>5</v>
      </c>
      <c r="AK171" s="1" t="s">
        <v>487</v>
      </c>
      <c r="AL171" s="1" t="s">
        <v>432</v>
      </c>
      <c r="AM171" s="1" t="s">
        <v>437</v>
      </c>
      <c r="AN171" s="1" t="s">
        <v>448</v>
      </c>
      <c r="AO171" s="1" t="s">
        <v>454</v>
      </c>
      <c r="AP171" s="1" t="s">
        <v>11</v>
      </c>
      <c r="AQ171" s="1" t="s">
        <v>513</v>
      </c>
      <c r="AR171" s="1" t="s">
        <v>519</v>
      </c>
      <c r="AS171" s="1" t="s">
        <v>562</v>
      </c>
      <c r="AT171" s="1" t="s">
        <v>10</v>
      </c>
      <c r="AU171" s="3">
        <v>2.34</v>
      </c>
      <c r="AV171" s="3">
        <f t="shared" si="111"/>
        <v>4.9226948921561576E-4</v>
      </c>
      <c r="AW171" s="3">
        <f t="shared" si="112"/>
        <v>4.9447519785365563E-4</v>
      </c>
      <c r="AX171" s="3">
        <f t="shared" si="113"/>
        <v>2.2057086380398733E-6</v>
      </c>
      <c r="AY171" s="3">
        <f t="shared" si="114"/>
        <v>0</v>
      </c>
      <c r="AZ171" s="3">
        <f t="shared" si="115"/>
        <v>0</v>
      </c>
      <c r="BA171" s="3">
        <f t="shared" si="116"/>
        <v>0</v>
      </c>
      <c r="BB171" s="3">
        <v>2.3410000000000002</v>
      </c>
      <c r="BC171" s="3">
        <f t="shared" si="117"/>
        <v>4.9247986079220367E-4</v>
      </c>
      <c r="BD171" s="3">
        <f t="shared" si="118"/>
        <v>4.9468651204077256E-4</v>
      </c>
      <c r="BE171" s="3">
        <f t="shared" si="119"/>
        <v>2.2066512485688925E-6</v>
      </c>
      <c r="BF171" s="3">
        <f t="shared" si="120"/>
        <v>0</v>
      </c>
      <c r="BG171" s="3">
        <f t="shared" si="121"/>
        <v>0</v>
      </c>
      <c r="BH171" s="3">
        <f t="shared" si="122"/>
        <v>0</v>
      </c>
      <c r="BI171" s="9">
        <v>551</v>
      </c>
      <c r="BJ171" s="3">
        <f t="shared" si="123"/>
        <v>0.11591473869991635</v>
      </c>
      <c r="BK171" s="3">
        <f t="shared" si="124"/>
        <v>0.11643411710143771</v>
      </c>
      <c r="BL171" s="3">
        <f t="shared" si="125"/>
        <v>5.1937840152135872E-4</v>
      </c>
      <c r="BM171" s="3">
        <f t="shared" si="126"/>
        <v>0</v>
      </c>
      <c r="BN171" s="3">
        <f t="shared" si="127"/>
        <v>0</v>
      </c>
      <c r="BO171" s="3">
        <f t="shared" si="128"/>
        <v>0</v>
      </c>
      <c r="BP171" s="9">
        <v>1289.8910000000001</v>
      </c>
      <c r="BQ171" s="3">
        <f t="shared" si="129"/>
        <v>0.27135640329650418</v>
      </c>
      <c r="BR171" s="3">
        <f t="shared" si="130"/>
        <v>0.27257226813446572</v>
      </c>
      <c r="BS171" s="3">
        <f t="shared" si="131"/>
        <v>1.2158648379615444E-3</v>
      </c>
      <c r="BT171" s="3">
        <f t="shared" si="132"/>
        <v>0</v>
      </c>
      <c r="BU171" s="3">
        <f t="shared" si="133"/>
        <v>0</v>
      </c>
      <c r="BV171" s="3">
        <f t="shared" si="134"/>
        <v>0</v>
      </c>
      <c r="BW171" s="3">
        <v>8.3699999999999992</v>
      </c>
      <c r="BX171" s="3">
        <f t="shared" si="135"/>
        <v>1.7608100960404716E-3</v>
      </c>
      <c r="BY171" s="3">
        <f t="shared" si="136"/>
        <v>1.7686997461688449E-3</v>
      </c>
      <c r="BZ171" s="3">
        <f t="shared" si="137"/>
        <v>7.8896501283733014E-6</v>
      </c>
      <c r="CA171" s="3">
        <f t="shared" si="138"/>
        <v>0</v>
      </c>
      <c r="CB171" s="3">
        <f t="shared" si="139"/>
        <v>0</v>
      </c>
      <c r="CC171" s="3">
        <f t="shared" si="140"/>
        <v>0</v>
      </c>
      <c r="CD171" s="3">
        <v>0.08</v>
      </c>
      <c r="CE171" s="3">
        <f t="shared" si="141"/>
        <v>1.6829726127029599E-5</v>
      </c>
      <c r="CF171" s="3">
        <f t="shared" si="142"/>
        <v>1.6905134969355748E-5</v>
      </c>
      <c r="CG171" s="3">
        <f t="shared" si="143"/>
        <v>7.5408842326149024E-8</v>
      </c>
      <c r="CH171" s="3">
        <f t="shared" si="144"/>
        <v>0</v>
      </c>
      <c r="CI171" s="3">
        <f t="shared" si="145"/>
        <v>0</v>
      </c>
      <c r="CJ171" s="3">
        <f t="shared" si="146"/>
        <v>0</v>
      </c>
      <c r="CK171" s="3">
        <v>96.25</v>
      </c>
      <c r="CL171" s="3">
        <f t="shared" si="147"/>
        <v>2.0248264246582486E-2</v>
      </c>
      <c r="CM171" s="3">
        <f t="shared" si="148"/>
        <v>2.0338990510006132E-2</v>
      </c>
      <c r="CN171" s="3">
        <f t="shared" si="149"/>
        <v>9.0726263423646786E-5</v>
      </c>
      <c r="CO171" s="3">
        <f t="shared" si="150"/>
        <v>0</v>
      </c>
      <c r="CP171" s="3">
        <f t="shared" si="151"/>
        <v>0</v>
      </c>
      <c r="CQ171" s="3">
        <f t="shared" si="152"/>
        <v>0</v>
      </c>
    </row>
    <row r="172" spans="1:95" x14ac:dyDescent="0.25">
      <c r="A172" s="1" t="s">
        <v>423</v>
      </c>
      <c r="B172" s="1" t="s">
        <v>476</v>
      </c>
      <c r="C172" s="2">
        <v>43403</v>
      </c>
      <c r="D172" s="2">
        <v>43405</v>
      </c>
      <c r="E172" s="2" t="s">
        <v>476</v>
      </c>
      <c r="F172" s="1" t="s">
        <v>503</v>
      </c>
      <c r="G172" s="1" t="s">
        <v>506</v>
      </c>
      <c r="H172" s="1" t="s">
        <v>318</v>
      </c>
      <c r="I172" s="1" t="s">
        <v>316</v>
      </c>
      <c r="J172" s="1">
        <v>0</v>
      </c>
      <c r="K172" s="6">
        <v>0</v>
      </c>
      <c r="L172" s="1" t="s">
        <v>316</v>
      </c>
      <c r="M172" s="1" t="s">
        <v>317</v>
      </c>
      <c r="N172" s="1" t="str">
        <f t="shared" si="102"/>
        <v>PETBRA 5.30 of '25</v>
      </c>
      <c r="O172" s="3">
        <v>5.2990000000000004</v>
      </c>
      <c r="P172" s="2">
        <v>45684</v>
      </c>
      <c r="Q172" s="8">
        <v>6.2493150684931509</v>
      </c>
      <c r="R172" s="3">
        <v>0.10680000000000001</v>
      </c>
      <c r="S172" s="9">
        <v>0</v>
      </c>
      <c r="T172" s="9">
        <v>1</v>
      </c>
      <c r="U172" s="6">
        <v>2014255</v>
      </c>
      <c r="V172" s="6">
        <v>1225369</v>
      </c>
      <c r="W172" s="6">
        <v>2005270</v>
      </c>
      <c r="X172" s="6">
        <v>1218899</v>
      </c>
      <c r="Y172" s="6">
        <f t="shared" si="103"/>
        <v>0</v>
      </c>
      <c r="Z172" s="6">
        <f t="shared" si="104"/>
        <v>0</v>
      </c>
      <c r="AA172" s="6">
        <v>3508</v>
      </c>
      <c r="AB172" s="6">
        <v>3508</v>
      </c>
      <c r="AC172" s="6">
        <v>3390.1640000000002</v>
      </c>
      <c r="AD172" s="12">
        <f t="shared" si="105"/>
        <v>0.16830858059183174</v>
      </c>
      <c r="AE172" s="12">
        <f t="shared" si="106"/>
        <v>0.16906271973350223</v>
      </c>
      <c r="AF172" s="12">
        <f t="shared" si="107"/>
        <v>7.5413914167049567E-4</v>
      </c>
      <c r="AG172" s="12">
        <f t="shared" si="108"/>
        <v>0</v>
      </c>
      <c r="AH172" s="12">
        <f t="shared" si="109"/>
        <v>0</v>
      </c>
      <c r="AI172" s="12">
        <f t="shared" si="110"/>
        <v>0</v>
      </c>
      <c r="AJ172" s="1" t="s">
        <v>5</v>
      </c>
      <c r="AK172" s="1" t="s">
        <v>487</v>
      </c>
      <c r="AL172" s="1" t="s">
        <v>430</v>
      </c>
      <c r="AM172" s="1" t="s">
        <v>439</v>
      </c>
      <c r="AN172" s="1" t="s">
        <v>448</v>
      </c>
      <c r="AO172" s="1" t="s">
        <v>454</v>
      </c>
      <c r="AP172" s="1" t="s">
        <v>11</v>
      </c>
      <c r="AQ172" s="1" t="s">
        <v>513</v>
      </c>
      <c r="AR172" s="1" t="s">
        <v>519</v>
      </c>
      <c r="AS172" s="1" t="s">
        <v>520</v>
      </c>
      <c r="AT172" s="1" t="s">
        <v>14</v>
      </c>
      <c r="AU172" s="3">
        <v>5.14</v>
      </c>
      <c r="AV172" s="3">
        <f t="shared" si="111"/>
        <v>8.6510610424201505E-3</v>
      </c>
      <c r="AW172" s="3">
        <f t="shared" si="112"/>
        <v>8.6898237943020141E-3</v>
      </c>
      <c r="AX172" s="3">
        <f t="shared" si="113"/>
        <v>3.8762751881863539E-5</v>
      </c>
      <c r="AY172" s="3">
        <f t="shared" si="114"/>
        <v>0</v>
      </c>
      <c r="AZ172" s="3">
        <f t="shared" si="115"/>
        <v>0</v>
      </c>
      <c r="BA172" s="3">
        <f t="shared" si="116"/>
        <v>0</v>
      </c>
      <c r="BB172" s="3">
        <v>5.1310000000000002</v>
      </c>
      <c r="BC172" s="3">
        <f t="shared" si="117"/>
        <v>8.6359132701668857E-3</v>
      </c>
      <c r="BD172" s="3">
        <f t="shared" si="118"/>
        <v>8.6746081495259995E-3</v>
      </c>
      <c r="BE172" s="3">
        <f t="shared" si="119"/>
        <v>3.8694879359113879E-5</v>
      </c>
      <c r="BF172" s="3">
        <f t="shared" si="120"/>
        <v>0</v>
      </c>
      <c r="BG172" s="3">
        <f t="shared" si="121"/>
        <v>0</v>
      </c>
      <c r="BH172" s="3">
        <f t="shared" si="122"/>
        <v>0</v>
      </c>
      <c r="BI172" s="9">
        <v>324</v>
      </c>
      <c r="BJ172" s="3">
        <f t="shared" si="123"/>
        <v>0.54531980111753475</v>
      </c>
      <c r="BK172" s="3">
        <f t="shared" si="124"/>
        <v>0.5477632119365472</v>
      </c>
      <c r="BL172" s="3">
        <f t="shared" si="125"/>
        <v>2.4434108190124482E-3</v>
      </c>
      <c r="BM172" s="3">
        <f t="shared" si="126"/>
        <v>0</v>
      </c>
      <c r="BN172" s="3">
        <f t="shared" si="127"/>
        <v>0</v>
      </c>
      <c r="BO172" s="3">
        <f t="shared" si="128"/>
        <v>0</v>
      </c>
      <c r="BP172" s="9">
        <v>1662.444</v>
      </c>
      <c r="BQ172" s="3">
        <f t="shared" si="129"/>
        <v>2.7980358995340708</v>
      </c>
      <c r="BR172" s="3">
        <f t="shared" si="130"/>
        <v>2.8105730404464238</v>
      </c>
      <c r="BS172" s="3">
        <f t="shared" si="131"/>
        <v>1.2537140912352918E-2</v>
      </c>
      <c r="BT172" s="3">
        <f t="shared" si="132"/>
        <v>0</v>
      </c>
      <c r="BU172" s="3">
        <f t="shared" si="133"/>
        <v>0</v>
      </c>
      <c r="BV172" s="3">
        <f t="shared" si="134"/>
        <v>0</v>
      </c>
      <c r="BW172" s="3">
        <v>6.23</v>
      </c>
      <c r="BX172" s="3">
        <f t="shared" si="135"/>
        <v>1.0485624570871117E-2</v>
      </c>
      <c r="BY172" s="3">
        <f t="shared" si="136"/>
        <v>1.053260743939719E-2</v>
      </c>
      <c r="BZ172" s="3">
        <f t="shared" si="137"/>
        <v>4.698286852607321E-5</v>
      </c>
      <c r="CA172" s="3">
        <f t="shared" si="138"/>
        <v>0</v>
      </c>
      <c r="CB172" s="3">
        <f t="shared" si="139"/>
        <v>0</v>
      </c>
      <c r="CC172" s="3">
        <f t="shared" si="140"/>
        <v>0</v>
      </c>
      <c r="CD172" s="3">
        <v>0.32</v>
      </c>
      <c r="CE172" s="3">
        <f t="shared" si="141"/>
        <v>5.3858745789386159E-4</v>
      </c>
      <c r="CF172" s="3">
        <f t="shared" si="142"/>
        <v>5.4100070314720716E-4</v>
      </c>
      <c r="CG172" s="3">
        <f t="shared" si="143"/>
        <v>2.4132452533455646E-6</v>
      </c>
      <c r="CH172" s="3">
        <f t="shared" si="144"/>
        <v>0</v>
      </c>
      <c r="CI172" s="3">
        <f t="shared" si="145"/>
        <v>0</v>
      </c>
      <c r="CJ172" s="3">
        <f t="shared" si="146"/>
        <v>0</v>
      </c>
      <c r="CK172" s="3">
        <v>95.25</v>
      </c>
      <c r="CL172" s="3">
        <f t="shared" si="147"/>
        <v>0.16031392301371972</v>
      </c>
      <c r="CM172" s="3">
        <f t="shared" si="148"/>
        <v>0.16103224054616089</v>
      </c>
      <c r="CN172" s="3">
        <f t="shared" si="149"/>
        <v>7.1831753244117058E-4</v>
      </c>
      <c r="CO172" s="3">
        <f t="shared" si="150"/>
        <v>0</v>
      </c>
      <c r="CP172" s="3">
        <f t="shared" si="151"/>
        <v>0</v>
      </c>
      <c r="CQ172" s="3">
        <f t="shared" si="152"/>
        <v>0</v>
      </c>
    </row>
    <row r="173" spans="1:95" x14ac:dyDescent="0.25">
      <c r="A173" s="1" t="s">
        <v>423</v>
      </c>
      <c r="B173" s="1" t="s">
        <v>476</v>
      </c>
      <c r="C173" s="2">
        <v>43403</v>
      </c>
      <c r="D173" s="2">
        <v>43405</v>
      </c>
      <c r="E173" s="2" t="s">
        <v>476</v>
      </c>
      <c r="F173" s="1" t="s">
        <v>503</v>
      </c>
      <c r="G173" s="1" t="s">
        <v>506</v>
      </c>
      <c r="H173" s="1" t="s">
        <v>320</v>
      </c>
      <c r="I173" s="1" t="s">
        <v>319</v>
      </c>
      <c r="J173" s="1">
        <v>0</v>
      </c>
      <c r="K173" s="6">
        <v>0</v>
      </c>
      <c r="L173" s="1" t="s">
        <v>319</v>
      </c>
      <c r="M173" s="1" t="s">
        <v>317</v>
      </c>
      <c r="N173" s="1" t="str">
        <f t="shared" si="102"/>
        <v>PETBRA 6.00 of '28</v>
      </c>
      <c r="O173" s="3">
        <v>5.9989999999999997</v>
      </c>
      <c r="P173" s="2">
        <v>46779</v>
      </c>
      <c r="Q173" s="8">
        <v>9.24931506849315</v>
      </c>
      <c r="R173" s="3">
        <v>0.10680000000000001</v>
      </c>
      <c r="S173" s="9">
        <v>0</v>
      </c>
      <c r="T173" s="9">
        <v>1</v>
      </c>
      <c r="U173" s="6">
        <v>2014255</v>
      </c>
      <c r="V173" s="6">
        <v>1225369</v>
      </c>
      <c r="W173" s="6">
        <v>2005270</v>
      </c>
      <c r="X173" s="6">
        <v>1218899</v>
      </c>
      <c r="Y173" s="6">
        <f t="shared" si="103"/>
        <v>0</v>
      </c>
      <c r="Z173" s="6">
        <f t="shared" si="104"/>
        <v>0</v>
      </c>
      <c r="AA173" s="6">
        <v>5401</v>
      </c>
      <c r="AB173" s="6">
        <v>5401</v>
      </c>
      <c r="AC173" s="6">
        <v>5220.5789999999997</v>
      </c>
      <c r="AD173" s="12">
        <f t="shared" si="105"/>
        <v>0.25918163291142382</v>
      </c>
      <c r="AE173" s="12">
        <f t="shared" si="106"/>
        <v>0.26034294633640354</v>
      </c>
      <c r="AF173" s="12">
        <f t="shared" si="107"/>
        <v>1.1613134249797152E-3</v>
      </c>
      <c r="AG173" s="12">
        <f t="shared" si="108"/>
        <v>0</v>
      </c>
      <c r="AH173" s="12">
        <f t="shared" si="109"/>
        <v>0</v>
      </c>
      <c r="AI173" s="12">
        <f t="shared" si="110"/>
        <v>0</v>
      </c>
      <c r="AJ173" s="1" t="s">
        <v>5</v>
      </c>
      <c r="AK173" s="1" t="s">
        <v>487</v>
      </c>
      <c r="AL173" s="1" t="s">
        <v>430</v>
      </c>
      <c r="AM173" s="1" t="s">
        <v>439</v>
      </c>
      <c r="AN173" s="1" t="s">
        <v>448</v>
      </c>
      <c r="AO173" s="1" t="s">
        <v>454</v>
      </c>
      <c r="AP173" s="1" t="s">
        <v>11</v>
      </c>
      <c r="AQ173" s="1" t="s">
        <v>513</v>
      </c>
      <c r="AR173" s="1" t="s">
        <v>519</v>
      </c>
      <c r="AS173" s="1" t="s">
        <v>520</v>
      </c>
      <c r="AT173" s="1" t="s">
        <v>14</v>
      </c>
      <c r="AU173" s="3">
        <v>6.84</v>
      </c>
      <c r="AV173" s="3">
        <f t="shared" si="111"/>
        <v>1.772802369114139E-2</v>
      </c>
      <c r="AW173" s="3">
        <f t="shared" si="112"/>
        <v>1.7807457529410001E-2</v>
      </c>
      <c r="AX173" s="3">
        <f t="shared" si="113"/>
        <v>7.9433838268611057E-5</v>
      </c>
      <c r="AY173" s="3">
        <f t="shared" si="114"/>
        <v>0</v>
      </c>
      <c r="AZ173" s="3">
        <f t="shared" si="115"/>
        <v>0</v>
      </c>
      <c r="BA173" s="3">
        <f t="shared" si="116"/>
        <v>0</v>
      </c>
      <c r="BB173" s="3">
        <v>6.8120000000000003</v>
      </c>
      <c r="BC173" s="3">
        <f t="shared" si="117"/>
        <v>1.7655452833926191E-2</v>
      </c>
      <c r="BD173" s="3">
        <f t="shared" si="118"/>
        <v>1.7734561504435812E-2</v>
      </c>
      <c r="BE173" s="3">
        <f t="shared" si="119"/>
        <v>7.9108670509621393E-5</v>
      </c>
      <c r="BF173" s="3">
        <f t="shared" si="120"/>
        <v>0</v>
      </c>
      <c r="BG173" s="3">
        <f t="shared" si="121"/>
        <v>0</v>
      </c>
      <c r="BH173" s="3">
        <f t="shared" si="122"/>
        <v>0</v>
      </c>
      <c r="BI173" s="9">
        <v>368</v>
      </c>
      <c r="BJ173" s="3">
        <f t="shared" si="123"/>
        <v>0.95378840911403973</v>
      </c>
      <c r="BK173" s="3">
        <f t="shared" si="124"/>
        <v>0.95806204251796512</v>
      </c>
      <c r="BL173" s="3">
        <f t="shared" si="125"/>
        <v>4.273633403925392E-3</v>
      </c>
      <c r="BM173" s="3">
        <f t="shared" si="126"/>
        <v>0</v>
      </c>
      <c r="BN173" s="3">
        <f t="shared" si="127"/>
        <v>0</v>
      </c>
      <c r="BO173" s="3">
        <f t="shared" si="128"/>
        <v>0</v>
      </c>
      <c r="BP173" s="9">
        <v>2506.8160000000003</v>
      </c>
      <c r="BQ173" s="3">
        <f t="shared" si="129"/>
        <v>6.497206642884839</v>
      </c>
      <c r="BR173" s="3">
        <f t="shared" si="130"/>
        <v>6.5263186336323784</v>
      </c>
      <c r="BS173" s="3">
        <f t="shared" si="131"/>
        <v>2.9111990747539451E-2</v>
      </c>
      <c r="BT173" s="3">
        <f t="shared" si="132"/>
        <v>0</v>
      </c>
      <c r="BU173" s="3">
        <f t="shared" si="133"/>
        <v>0</v>
      </c>
      <c r="BV173" s="3">
        <f t="shared" si="134"/>
        <v>0</v>
      </c>
      <c r="BW173" s="3">
        <v>6.72</v>
      </c>
      <c r="BX173" s="3">
        <f t="shared" si="135"/>
        <v>1.7417005731647679E-2</v>
      </c>
      <c r="BY173" s="3">
        <f t="shared" si="136"/>
        <v>1.7495045993806319E-2</v>
      </c>
      <c r="BZ173" s="3">
        <f t="shared" si="137"/>
        <v>7.8040262158639989E-5</v>
      </c>
      <c r="CA173" s="3">
        <f t="shared" si="138"/>
        <v>0</v>
      </c>
      <c r="CB173" s="3">
        <f t="shared" si="139"/>
        <v>0</v>
      </c>
      <c r="CC173" s="3">
        <f t="shared" si="140"/>
        <v>0</v>
      </c>
      <c r="CD173" s="3">
        <v>0.59</v>
      </c>
      <c r="CE173" s="3">
        <f t="shared" si="141"/>
        <v>1.5291716341774004E-3</v>
      </c>
      <c r="CF173" s="3">
        <f t="shared" si="142"/>
        <v>1.5360233833847808E-3</v>
      </c>
      <c r="CG173" s="3">
        <f t="shared" si="143"/>
        <v>6.8517492073803723E-6</v>
      </c>
      <c r="CH173" s="3">
        <f t="shared" si="144"/>
        <v>0</v>
      </c>
      <c r="CI173" s="3">
        <f t="shared" si="145"/>
        <v>0</v>
      </c>
      <c r="CJ173" s="3">
        <f t="shared" si="146"/>
        <v>0</v>
      </c>
      <c r="CK173" s="3">
        <v>95.1</v>
      </c>
      <c r="CL173" s="3">
        <f t="shared" si="147"/>
        <v>0.24648173289876404</v>
      </c>
      <c r="CM173" s="3">
        <f t="shared" si="148"/>
        <v>0.24758614196591977</v>
      </c>
      <c r="CN173" s="3">
        <f t="shared" si="149"/>
        <v>1.1044090671557261E-3</v>
      </c>
      <c r="CO173" s="3">
        <f t="shared" si="150"/>
        <v>0</v>
      </c>
      <c r="CP173" s="3">
        <f t="shared" si="151"/>
        <v>0</v>
      </c>
      <c r="CQ173" s="3">
        <f t="shared" si="152"/>
        <v>0</v>
      </c>
    </row>
    <row r="174" spans="1:95" x14ac:dyDescent="0.25">
      <c r="A174" s="1" t="s">
        <v>423</v>
      </c>
      <c r="B174" s="1" t="s">
        <v>476</v>
      </c>
      <c r="C174" s="2">
        <v>43403</v>
      </c>
      <c r="D174" s="2">
        <v>43405</v>
      </c>
      <c r="E174" s="2" t="s">
        <v>476</v>
      </c>
      <c r="F174" s="1" t="s">
        <v>503</v>
      </c>
      <c r="G174" s="1" t="s">
        <v>508</v>
      </c>
      <c r="H174" s="1">
        <v>750</v>
      </c>
      <c r="I174" s="1">
        <v>677</v>
      </c>
      <c r="J174" s="1">
        <v>0</v>
      </c>
      <c r="K174" s="6">
        <v>-73</v>
      </c>
      <c r="L174" s="1" t="s">
        <v>321</v>
      </c>
      <c r="M174" s="1" t="s">
        <v>322</v>
      </c>
      <c r="N174" s="1" t="str">
        <f t="shared" si="102"/>
        <v>PGILLN 5.63 of '20</v>
      </c>
      <c r="O174" s="3">
        <v>5.625</v>
      </c>
      <c r="P174" s="2">
        <v>43950</v>
      </c>
      <c r="Q174" s="8">
        <v>1.4986301369863013</v>
      </c>
      <c r="R174" s="3">
        <v>5.5014000000000003</v>
      </c>
      <c r="S174" s="9">
        <v>0</v>
      </c>
      <c r="T174" s="9">
        <v>1</v>
      </c>
      <c r="U174" s="6">
        <v>2014255</v>
      </c>
      <c r="V174" s="6">
        <v>1225369</v>
      </c>
      <c r="W174" s="6">
        <v>2005270</v>
      </c>
      <c r="X174" s="6">
        <v>1218899</v>
      </c>
      <c r="Y174" s="6">
        <f t="shared" si="103"/>
        <v>0</v>
      </c>
      <c r="Z174" s="6">
        <f t="shared" si="104"/>
        <v>0</v>
      </c>
      <c r="AA174" s="6">
        <v>677</v>
      </c>
      <c r="AB174" s="6">
        <v>677</v>
      </c>
      <c r="AC174" s="6">
        <v>683.28300000000002</v>
      </c>
      <c r="AD174" s="12">
        <f t="shared" si="105"/>
        <v>3.3922368319800625E-2</v>
      </c>
      <c r="AE174" s="12">
        <f t="shared" si="106"/>
        <v>3.4074364050726336E-2</v>
      </c>
      <c r="AF174" s="12">
        <f t="shared" si="107"/>
        <v>1.5199573092571084E-4</v>
      </c>
      <c r="AG174" s="12">
        <f t="shared" si="108"/>
        <v>0</v>
      </c>
      <c r="AH174" s="12">
        <f t="shared" si="109"/>
        <v>0</v>
      </c>
      <c r="AI174" s="12">
        <f t="shared" si="110"/>
        <v>0</v>
      </c>
      <c r="AJ174" s="1" t="s">
        <v>5</v>
      </c>
      <c r="AK174" s="1" t="s">
        <v>487</v>
      </c>
      <c r="AL174" s="1" t="s">
        <v>430</v>
      </c>
      <c r="AM174" s="1" t="s">
        <v>439</v>
      </c>
      <c r="AN174" s="1" t="s">
        <v>441</v>
      </c>
      <c r="AO174" s="1" t="s">
        <v>479</v>
      </c>
      <c r="AP174" s="1" t="s">
        <v>64</v>
      </c>
      <c r="AQ174" s="1" t="s">
        <v>513</v>
      </c>
      <c r="AR174" s="1" t="s">
        <v>514</v>
      </c>
      <c r="AS174" s="1" t="s">
        <v>555</v>
      </c>
      <c r="AT174" s="1" t="s">
        <v>14</v>
      </c>
      <c r="AU174" s="3">
        <v>1.42</v>
      </c>
      <c r="AV174" s="3">
        <f t="shared" si="111"/>
        <v>4.8169763014116885E-4</v>
      </c>
      <c r="AW174" s="3">
        <f t="shared" si="112"/>
        <v>4.8385596952031391E-4</v>
      </c>
      <c r="AX174" s="3">
        <f t="shared" si="113"/>
        <v>2.1583393791450552E-6</v>
      </c>
      <c r="AY174" s="3">
        <f t="shared" si="114"/>
        <v>0</v>
      </c>
      <c r="AZ174" s="3">
        <f t="shared" si="115"/>
        <v>0</v>
      </c>
      <c r="BA174" s="3">
        <f t="shared" si="116"/>
        <v>0</v>
      </c>
      <c r="BB174" s="3">
        <v>1.4159999999999999</v>
      </c>
      <c r="BC174" s="3">
        <f t="shared" si="117"/>
        <v>4.8034073540837683E-4</v>
      </c>
      <c r="BD174" s="3">
        <f t="shared" si="118"/>
        <v>4.8249299495828487E-4</v>
      </c>
      <c r="BE174" s="3">
        <f t="shared" si="119"/>
        <v>2.1522595499080441E-6</v>
      </c>
      <c r="BF174" s="3">
        <f t="shared" si="120"/>
        <v>0</v>
      </c>
      <c r="BG174" s="3">
        <f t="shared" si="121"/>
        <v>0</v>
      </c>
      <c r="BH174" s="3">
        <f t="shared" si="122"/>
        <v>0</v>
      </c>
      <c r="BI174" s="9">
        <v>233</v>
      </c>
      <c r="BJ174" s="3">
        <f t="shared" si="123"/>
        <v>7.9039118185135454E-2</v>
      </c>
      <c r="BK174" s="3">
        <f t="shared" si="124"/>
        <v>7.9393268238192358E-2</v>
      </c>
      <c r="BL174" s="3">
        <f t="shared" si="125"/>
        <v>3.5415005305690361E-4</v>
      </c>
      <c r="BM174" s="3">
        <f t="shared" si="126"/>
        <v>0</v>
      </c>
      <c r="BN174" s="3">
        <f t="shared" si="127"/>
        <v>0</v>
      </c>
      <c r="BO174" s="3">
        <f t="shared" si="128"/>
        <v>0</v>
      </c>
      <c r="BP174" s="9">
        <v>329.928</v>
      </c>
      <c r="BQ174" s="3">
        <f t="shared" si="129"/>
        <v>0.1119193913501518</v>
      </c>
      <c r="BR174" s="3">
        <f t="shared" si="130"/>
        <v>0.11242086782528038</v>
      </c>
      <c r="BS174" s="3">
        <f t="shared" si="131"/>
        <v>5.0147647512857607E-4</v>
      </c>
      <c r="BT174" s="3">
        <f t="shared" si="132"/>
        <v>0</v>
      </c>
      <c r="BU174" s="3">
        <f t="shared" si="133"/>
        <v>0</v>
      </c>
      <c r="BV174" s="3">
        <f t="shared" si="134"/>
        <v>0</v>
      </c>
      <c r="BW174" s="3">
        <v>5.04</v>
      </c>
      <c r="BX174" s="3">
        <f t="shared" si="135"/>
        <v>1.7096873633179516E-3</v>
      </c>
      <c r="BY174" s="3">
        <f t="shared" si="136"/>
        <v>1.7173479481566072E-3</v>
      </c>
      <c r="BZ174" s="3">
        <f t="shared" si="137"/>
        <v>7.6605848386556308E-6</v>
      </c>
      <c r="CA174" s="3">
        <f t="shared" si="138"/>
        <v>0</v>
      </c>
      <c r="CB174" s="3">
        <f t="shared" si="139"/>
        <v>0</v>
      </c>
      <c r="CC174" s="3">
        <f t="shared" si="140"/>
        <v>0</v>
      </c>
      <c r="CD174" s="3">
        <v>0.03</v>
      </c>
      <c r="CE174" s="3">
        <f t="shared" si="141"/>
        <v>1.0176710495940187E-5</v>
      </c>
      <c r="CF174" s="3">
        <f t="shared" si="142"/>
        <v>1.0222309215217901E-5</v>
      </c>
      <c r="CG174" s="3">
        <f t="shared" si="143"/>
        <v>4.559871927771346E-8</v>
      </c>
      <c r="CH174" s="3">
        <f t="shared" si="144"/>
        <v>0</v>
      </c>
      <c r="CI174" s="3">
        <f t="shared" si="145"/>
        <v>0</v>
      </c>
      <c r="CJ174" s="3">
        <f t="shared" si="146"/>
        <v>0</v>
      </c>
      <c r="CK174" s="3">
        <v>100.82</v>
      </c>
      <c r="CL174" s="3">
        <f t="shared" si="147"/>
        <v>3.4200531740022987E-2</v>
      </c>
      <c r="CM174" s="3">
        <f t="shared" si="148"/>
        <v>3.4353773835942285E-2</v>
      </c>
      <c r="CN174" s="3">
        <f t="shared" si="149"/>
        <v>1.5324209591929816E-4</v>
      </c>
      <c r="CO174" s="3">
        <f t="shared" si="150"/>
        <v>0</v>
      </c>
      <c r="CP174" s="3">
        <f t="shared" si="151"/>
        <v>0</v>
      </c>
      <c r="CQ174" s="3">
        <f t="shared" si="152"/>
        <v>0</v>
      </c>
    </row>
    <row r="175" spans="1:95" x14ac:dyDescent="0.25">
      <c r="A175" s="1" t="s">
        <v>423</v>
      </c>
      <c r="B175" s="1" t="s">
        <v>476</v>
      </c>
      <c r="C175" s="2">
        <v>43403</v>
      </c>
      <c r="D175" s="2">
        <v>43405</v>
      </c>
      <c r="E175" s="2" t="s">
        <v>476</v>
      </c>
      <c r="F175" s="1" t="s">
        <v>503</v>
      </c>
      <c r="G175" s="1" t="s">
        <v>508</v>
      </c>
      <c r="H175" s="1">
        <v>500</v>
      </c>
      <c r="I175" s="1">
        <v>483</v>
      </c>
      <c r="J175" s="1">
        <v>0</v>
      </c>
      <c r="K175" s="6">
        <v>-17</v>
      </c>
      <c r="L175" s="1" t="s">
        <v>323</v>
      </c>
      <c r="M175" s="1" t="s">
        <v>322</v>
      </c>
      <c r="N175" s="1" t="str">
        <f t="shared" si="102"/>
        <v>PGILLN 4.70 of '22</v>
      </c>
      <c r="O175" s="3">
        <v>4.6989999999999998</v>
      </c>
      <c r="P175" s="2">
        <v>44648</v>
      </c>
      <c r="Q175" s="8">
        <v>3.4109589041095889</v>
      </c>
      <c r="R175" s="3">
        <v>2.0082</v>
      </c>
      <c r="S175" s="9">
        <v>0</v>
      </c>
      <c r="T175" s="9">
        <v>1</v>
      </c>
      <c r="U175" s="6">
        <v>2014255</v>
      </c>
      <c r="V175" s="6">
        <v>1225369</v>
      </c>
      <c r="W175" s="6">
        <v>2005270</v>
      </c>
      <c r="X175" s="6">
        <v>1218899</v>
      </c>
      <c r="Y175" s="6">
        <f t="shared" si="103"/>
        <v>0</v>
      </c>
      <c r="Z175" s="6">
        <f t="shared" si="104"/>
        <v>0</v>
      </c>
      <c r="AA175" s="6">
        <v>483</v>
      </c>
      <c r="AB175" s="6">
        <v>483</v>
      </c>
      <c r="AC175" s="6">
        <v>465.61700000000002</v>
      </c>
      <c r="AD175" s="12">
        <f t="shared" si="105"/>
        <v>2.3116090068040045E-2</v>
      </c>
      <c r="AE175" s="12">
        <f t="shared" si="106"/>
        <v>2.321966617961671E-2</v>
      </c>
      <c r="AF175" s="12">
        <f t="shared" si="107"/>
        <v>1.0357611157666563E-4</v>
      </c>
      <c r="AG175" s="12">
        <f t="shared" si="108"/>
        <v>0</v>
      </c>
      <c r="AH175" s="12">
        <f t="shared" si="109"/>
        <v>0</v>
      </c>
      <c r="AI175" s="12">
        <f t="shared" si="110"/>
        <v>0</v>
      </c>
      <c r="AJ175" s="1" t="s">
        <v>5</v>
      </c>
      <c r="AK175" s="1" t="s">
        <v>487</v>
      </c>
      <c r="AL175" s="1" t="s">
        <v>430</v>
      </c>
      <c r="AM175" s="1" t="s">
        <v>430</v>
      </c>
      <c r="AN175" s="1" t="s">
        <v>441</v>
      </c>
      <c r="AO175" s="1" t="s">
        <v>479</v>
      </c>
      <c r="AP175" s="1" t="s">
        <v>64</v>
      </c>
      <c r="AQ175" s="1" t="s">
        <v>513</v>
      </c>
      <c r="AR175" s="1" t="s">
        <v>514</v>
      </c>
      <c r="AS175" s="1" t="s">
        <v>555</v>
      </c>
      <c r="AT175" s="1" t="s">
        <v>14</v>
      </c>
      <c r="AU175" s="3">
        <v>3.08</v>
      </c>
      <c r="AV175" s="3">
        <f t="shared" si="111"/>
        <v>7.1197557409563334E-4</v>
      </c>
      <c r="AW175" s="3">
        <f t="shared" si="112"/>
        <v>7.1516571833219464E-4</v>
      </c>
      <c r="AX175" s="3">
        <f t="shared" si="113"/>
        <v>3.1901442365613085E-6</v>
      </c>
      <c r="AY175" s="3">
        <f t="shared" si="114"/>
        <v>0</v>
      </c>
      <c r="AZ175" s="3">
        <f t="shared" si="115"/>
        <v>0</v>
      </c>
      <c r="BA175" s="3">
        <f t="shared" si="116"/>
        <v>0</v>
      </c>
      <c r="BB175" s="3">
        <v>3.073</v>
      </c>
      <c r="BC175" s="3">
        <f t="shared" si="117"/>
        <v>7.1035744779087058E-4</v>
      </c>
      <c r="BD175" s="3">
        <f t="shared" si="118"/>
        <v>7.1354034169962154E-4</v>
      </c>
      <c r="BE175" s="3">
        <f t="shared" si="119"/>
        <v>3.1828939087509599E-6</v>
      </c>
      <c r="BF175" s="3">
        <f t="shared" si="120"/>
        <v>0</v>
      </c>
      <c r="BG175" s="3">
        <f t="shared" si="121"/>
        <v>0</v>
      </c>
      <c r="BH175" s="3">
        <f t="shared" si="122"/>
        <v>0</v>
      </c>
      <c r="BI175" s="9">
        <v>313</v>
      </c>
      <c r="BJ175" s="3">
        <f t="shared" si="123"/>
        <v>7.2353361912965333E-2</v>
      </c>
      <c r="BK175" s="3">
        <f t="shared" si="124"/>
        <v>7.2677555142200298E-2</v>
      </c>
      <c r="BL175" s="3">
        <f t="shared" si="125"/>
        <v>3.2419322923496474E-4</v>
      </c>
      <c r="BM175" s="3">
        <f t="shared" si="126"/>
        <v>0</v>
      </c>
      <c r="BN175" s="3">
        <f t="shared" si="127"/>
        <v>0</v>
      </c>
      <c r="BO175" s="3">
        <f t="shared" si="128"/>
        <v>0</v>
      </c>
      <c r="BP175" s="9">
        <v>961.84899999999993</v>
      </c>
      <c r="BQ175" s="3">
        <f t="shared" si="129"/>
        <v>0.22234188115854248</v>
      </c>
      <c r="BR175" s="3">
        <f t="shared" si="130"/>
        <v>0.22333812695198152</v>
      </c>
      <c r="BS175" s="3">
        <f t="shared" si="131"/>
        <v>9.962457934390434E-4</v>
      </c>
      <c r="BT175" s="3">
        <f t="shared" si="132"/>
        <v>0</v>
      </c>
      <c r="BU175" s="3">
        <f t="shared" si="133"/>
        <v>0</v>
      </c>
      <c r="BV175" s="3">
        <f t="shared" si="134"/>
        <v>0</v>
      </c>
      <c r="BW175" s="3">
        <v>6.01</v>
      </c>
      <c r="BX175" s="3">
        <f t="shared" si="135"/>
        <v>1.3892770130892065E-3</v>
      </c>
      <c r="BY175" s="3">
        <f t="shared" si="136"/>
        <v>1.3955019373949641E-3</v>
      </c>
      <c r="BZ175" s="3">
        <f t="shared" si="137"/>
        <v>6.22492430575757E-6</v>
      </c>
      <c r="CA175" s="3">
        <f t="shared" si="138"/>
        <v>0</v>
      </c>
      <c r="CB175" s="3">
        <f t="shared" si="139"/>
        <v>0</v>
      </c>
      <c r="CC175" s="3">
        <f t="shared" si="140"/>
        <v>0</v>
      </c>
      <c r="CD175" s="3">
        <v>0.11</v>
      </c>
      <c r="CE175" s="3">
        <f t="shared" si="141"/>
        <v>2.5427699074844049E-5</v>
      </c>
      <c r="CF175" s="3">
        <f t="shared" si="142"/>
        <v>2.554163279757838E-5</v>
      </c>
      <c r="CG175" s="3">
        <f t="shared" si="143"/>
        <v>1.13933722734331E-7</v>
      </c>
      <c r="CH175" s="3">
        <f t="shared" si="144"/>
        <v>0</v>
      </c>
      <c r="CI175" s="3">
        <f t="shared" si="145"/>
        <v>0</v>
      </c>
      <c r="CJ175" s="3">
        <f t="shared" si="146"/>
        <v>0</v>
      </c>
      <c r="CK175" s="3">
        <v>96.01</v>
      </c>
      <c r="CL175" s="3">
        <f t="shared" si="147"/>
        <v>2.2193758074325248E-2</v>
      </c>
      <c r="CM175" s="3">
        <f t="shared" si="148"/>
        <v>2.2293201499050005E-2</v>
      </c>
      <c r="CN175" s="3">
        <f t="shared" si="149"/>
        <v>9.9443424724756507E-5</v>
      </c>
      <c r="CO175" s="3">
        <f t="shared" si="150"/>
        <v>0</v>
      </c>
      <c r="CP175" s="3">
        <f t="shared" si="151"/>
        <v>0</v>
      </c>
      <c r="CQ175" s="3">
        <f t="shared" si="152"/>
        <v>0</v>
      </c>
    </row>
    <row r="176" spans="1:95" x14ac:dyDescent="0.25">
      <c r="A176" s="1" t="s">
        <v>423</v>
      </c>
      <c r="B176" s="1" t="s">
        <v>476</v>
      </c>
      <c r="C176" s="2">
        <v>43403</v>
      </c>
      <c r="D176" s="2">
        <v>43405</v>
      </c>
      <c r="E176" s="2" t="s">
        <v>476</v>
      </c>
      <c r="F176" s="1" t="s">
        <v>503</v>
      </c>
      <c r="G176" s="1" t="s">
        <v>508</v>
      </c>
      <c r="H176" s="1">
        <v>800</v>
      </c>
      <c r="I176" s="1">
        <v>788</v>
      </c>
      <c r="J176" s="1">
        <v>0</v>
      </c>
      <c r="K176" s="6">
        <v>-12</v>
      </c>
      <c r="L176" s="1" t="s">
        <v>324</v>
      </c>
      <c r="M176" s="1" t="s">
        <v>322</v>
      </c>
      <c r="N176" s="1" t="str">
        <f t="shared" si="102"/>
        <v>PGILLN 5.25 of '23</v>
      </c>
      <c r="O176" s="3">
        <v>5.25</v>
      </c>
      <c r="P176" s="2">
        <v>44964</v>
      </c>
      <c r="Q176" s="8">
        <v>4.2767123287671236</v>
      </c>
      <c r="R176" s="3">
        <v>1.7233000000000001</v>
      </c>
      <c r="S176" s="9">
        <v>0</v>
      </c>
      <c r="T176" s="9">
        <v>1</v>
      </c>
      <c r="U176" s="6">
        <v>2014255</v>
      </c>
      <c r="V176" s="6">
        <v>1225369</v>
      </c>
      <c r="W176" s="6">
        <v>2005270</v>
      </c>
      <c r="X176" s="6">
        <v>1218899</v>
      </c>
      <c r="Y176" s="6">
        <f t="shared" si="103"/>
        <v>0</v>
      </c>
      <c r="Z176" s="6">
        <f t="shared" si="104"/>
        <v>0</v>
      </c>
      <c r="AA176" s="6">
        <v>788</v>
      </c>
      <c r="AB176" s="6">
        <v>788</v>
      </c>
      <c r="AC176" s="6">
        <v>769.87800000000004</v>
      </c>
      <c r="AD176" s="12">
        <f t="shared" si="105"/>
        <v>3.8221476426768208E-2</v>
      </c>
      <c r="AE176" s="12">
        <f t="shared" si="106"/>
        <v>3.8392735142898468E-2</v>
      </c>
      <c r="AF176" s="12">
        <f t="shared" si="107"/>
        <v>1.7125871613025978E-4</v>
      </c>
      <c r="AG176" s="12">
        <f t="shared" si="108"/>
        <v>0</v>
      </c>
      <c r="AH176" s="12">
        <f t="shared" si="109"/>
        <v>0</v>
      </c>
      <c r="AI176" s="12">
        <f t="shared" si="110"/>
        <v>0</v>
      </c>
      <c r="AJ176" s="1" t="s">
        <v>5</v>
      </c>
      <c r="AK176" s="1" t="s">
        <v>487</v>
      </c>
      <c r="AL176" s="1" t="s">
        <v>430</v>
      </c>
      <c r="AM176" s="1" t="s">
        <v>430</v>
      </c>
      <c r="AN176" s="1" t="s">
        <v>441</v>
      </c>
      <c r="AO176" s="1" t="s">
        <v>479</v>
      </c>
      <c r="AP176" s="1" t="s">
        <v>64</v>
      </c>
      <c r="AQ176" s="1" t="s">
        <v>513</v>
      </c>
      <c r="AR176" s="1" t="s">
        <v>514</v>
      </c>
      <c r="AS176" s="1" t="s">
        <v>555</v>
      </c>
      <c r="AT176" s="1" t="s">
        <v>14</v>
      </c>
      <c r="AU176" s="3">
        <v>3.72</v>
      </c>
      <c r="AV176" s="3">
        <f t="shared" si="111"/>
        <v>1.4218389230757774E-3</v>
      </c>
      <c r="AW176" s="3">
        <f t="shared" si="112"/>
        <v>1.4282097473158231E-3</v>
      </c>
      <c r="AX176" s="3">
        <f t="shared" si="113"/>
        <v>6.3708242400456905E-6</v>
      </c>
      <c r="AY176" s="3">
        <f t="shared" si="114"/>
        <v>0</v>
      </c>
      <c r="AZ176" s="3">
        <f t="shared" si="115"/>
        <v>0</v>
      </c>
      <c r="BA176" s="3">
        <f t="shared" si="116"/>
        <v>0</v>
      </c>
      <c r="BB176" s="3">
        <v>3.7080000000000002</v>
      </c>
      <c r="BC176" s="3">
        <f t="shared" si="117"/>
        <v>1.4172523459045653E-3</v>
      </c>
      <c r="BD176" s="3">
        <f t="shared" si="118"/>
        <v>1.4236026190986753E-3</v>
      </c>
      <c r="BE176" s="3">
        <f t="shared" si="119"/>
        <v>6.3502731941099313E-6</v>
      </c>
      <c r="BF176" s="3">
        <f t="shared" si="120"/>
        <v>0</v>
      </c>
      <c r="BG176" s="3">
        <f t="shared" si="121"/>
        <v>0</v>
      </c>
      <c r="BH176" s="3">
        <f t="shared" si="122"/>
        <v>0</v>
      </c>
      <c r="BI176" s="9">
        <v>327</v>
      </c>
      <c r="BJ176" s="3">
        <f t="shared" si="123"/>
        <v>0.12498422791553204</v>
      </c>
      <c r="BK176" s="3">
        <f t="shared" si="124"/>
        <v>0.125544243917278</v>
      </c>
      <c r="BL176" s="3">
        <f t="shared" si="125"/>
        <v>5.60016001745961E-4</v>
      </c>
      <c r="BM176" s="3">
        <f t="shared" si="126"/>
        <v>0</v>
      </c>
      <c r="BN176" s="3">
        <f t="shared" si="127"/>
        <v>0</v>
      </c>
      <c r="BO176" s="3">
        <f t="shared" si="128"/>
        <v>0</v>
      </c>
      <c r="BP176" s="9">
        <v>1212.5160000000001</v>
      </c>
      <c r="BQ176" s="3">
        <f t="shared" si="129"/>
        <v>0.46344151711079284</v>
      </c>
      <c r="BR176" s="3">
        <f t="shared" si="130"/>
        <v>0.46551805644526684</v>
      </c>
      <c r="BS176" s="3">
        <f t="shared" si="131"/>
        <v>2.0765393344739924E-3</v>
      </c>
      <c r="BT176" s="3">
        <f t="shared" si="132"/>
        <v>0</v>
      </c>
      <c r="BU176" s="3">
        <f t="shared" si="133"/>
        <v>0</v>
      </c>
      <c r="BV176" s="3">
        <f t="shared" si="134"/>
        <v>0</v>
      </c>
      <c r="BW176" s="3">
        <v>6.19</v>
      </c>
      <c r="BX176" s="3">
        <f t="shared" si="135"/>
        <v>2.3659093908169524E-3</v>
      </c>
      <c r="BY176" s="3">
        <f t="shared" si="136"/>
        <v>2.3765103053454157E-3</v>
      </c>
      <c r="BZ176" s="3">
        <f t="shared" si="137"/>
        <v>1.0600914528463307E-5</v>
      </c>
      <c r="CA176" s="3">
        <f t="shared" si="138"/>
        <v>0</v>
      </c>
      <c r="CB176" s="3">
        <f t="shared" si="139"/>
        <v>0</v>
      </c>
      <c r="CC176" s="3">
        <f t="shared" si="140"/>
        <v>0</v>
      </c>
      <c r="CD176" s="3">
        <v>0.17</v>
      </c>
      <c r="CE176" s="3">
        <f t="shared" si="141"/>
        <v>6.4976509925505964E-5</v>
      </c>
      <c r="CF176" s="3">
        <f t="shared" si="142"/>
        <v>6.52676497429274E-5</v>
      </c>
      <c r="CG176" s="3">
        <f t="shared" si="143"/>
        <v>2.9113981742143571E-7</v>
      </c>
      <c r="CH176" s="3">
        <f t="shared" si="144"/>
        <v>0</v>
      </c>
      <c r="CI176" s="3">
        <f t="shared" si="145"/>
        <v>0</v>
      </c>
      <c r="CJ176" s="3">
        <f t="shared" si="146"/>
        <v>0</v>
      </c>
      <c r="CK176" s="3">
        <v>96.5</v>
      </c>
      <c r="CL176" s="3">
        <f t="shared" si="147"/>
        <v>3.6883724751831319E-2</v>
      </c>
      <c r="CM176" s="3">
        <f t="shared" si="148"/>
        <v>3.7048989412897027E-2</v>
      </c>
      <c r="CN176" s="3">
        <f t="shared" si="149"/>
        <v>1.6526466106570742E-4</v>
      </c>
      <c r="CO176" s="3">
        <f t="shared" si="150"/>
        <v>0</v>
      </c>
      <c r="CP176" s="3">
        <f t="shared" si="151"/>
        <v>0</v>
      </c>
      <c r="CQ176" s="3">
        <f t="shared" si="152"/>
        <v>0</v>
      </c>
    </row>
    <row r="177" spans="1:95" x14ac:dyDescent="0.25">
      <c r="A177" s="1" t="s">
        <v>423</v>
      </c>
      <c r="B177" s="1" t="s">
        <v>476</v>
      </c>
      <c r="C177" s="2">
        <v>43403</v>
      </c>
      <c r="D177" s="2">
        <v>43405</v>
      </c>
      <c r="E177" s="2" t="s">
        <v>476</v>
      </c>
      <c r="F177" s="1" t="s">
        <v>503</v>
      </c>
      <c r="G177" s="1" t="s">
        <v>508</v>
      </c>
      <c r="H177" s="1">
        <v>500</v>
      </c>
      <c r="I177" s="1">
        <v>470</v>
      </c>
      <c r="J177" s="1">
        <v>0</v>
      </c>
      <c r="K177" s="6">
        <v>-30</v>
      </c>
      <c r="L177" s="1" t="s">
        <v>325</v>
      </c>
      <c r="M177" s="1" t="s">
        <v>322</v>
      </c>
      <c r="N177" s="1" t="str">
        <f t="shared" si="102"/>
        <v>PGILLN 4.70 of '24</v>
      </c>
      <c r="O177" s="3">
        <v>4.7</v>
      </c>
      <c r="P177" s="2">
        <v>45320</v>
      </c>
      <c r="Q177" s="8">
        <v>5.2520547945205482</v>
      </c>
      <c r="R177" s="3">
        <v>0.74790000000000001</v>
      </c>
      <c r="S177" s="9">
        <v>0</v>
      </c>
      <c r="T177" s="9">
        <v>1</v>
      </c>
      <c r="U177" s="6">
        <v>2014255</v>
      </c>
      <c r="V177" s="6">
        <v>1225369</v>
      </c>
      <c r="W177" s="6">
        <v>2005270</v>
      </c>
      <c r="X177" s="6">
        <v>1218899</v>
      </c>
      <c r="Y177" s="6">
        <f t="shared" si="103"/>
        <v>0</v>
      </c>
      <c r="Z177" s="6">
        <f t="shared" si="104"/>
        <v>0</v>
      </c>
      <c r="AA177" s="6">
        <v>470</v>
      </c>
      <c r="AB177" s="6">
        <v>470</v>
      </c>
      <c r="AC177" s="6">
        <v>443.13900000000001</v>
      </c>
      <c r="AD177" s="12">
        <f t="shared" si="105"/>
        <v>2.200014397382655E-2</v>
      </c>
      <c r="AE177" s="12">
        <f t="shared" si="106"/>
        <v>2.2098719873134293E-2</v>
      </c>
      <c r="AF177" s="12">
        <f t="shared" si="107"/>
        <v>9.8575899307742909E-5</v>
      </c>
      <c r="AG177" s="12">
        <f t="shared" si="108"/>
        <v>0</v>
      </c>
      <c r="AH177" s="12">
        <f t="shared" si="109"/>
        <v>0</v>
      </c>
      <c r="AI177" s="12">
        <f t="shared" si="110"/>
        <v>0</v>
      </c>
      <c r="AJ177" s="1" t="s">
        <v>5</v>
      </c>
      <c r="AK177" s="1" t="s">
        <v>487</v>
      </c>
      <c r="AL177" s="1" t="s">
        <v>430</v>
      </c>
      <c r="AM177" s="1" t="s">
        <v>430</v>
      </c>
      <c r="AN177" s="1" t="s">
        <v>441</v>
      </c>
      <c r="AO177" s="1" t="s">
        <v>479</v>
      </c>
      <c r="AP177" s="1" t="s">
        <v>64</v>
      </c>
      <c r="AQ177" s="1" t="s">
        <v>513</v>
      </c>
      <c r="AR177" s="1" t="s">
        <v>514</v>
      </c>
      <c r="AS177" s="1" t="s">
        <v>555</v>
      </c>
      <c r="AT177" s="1" t="s">
        <v>14</v>
      </c>
      <c r="AU177" s="3">
        <v>4.49</v>
      </c>
      <c r="AV177" s="3">
        <f t="shared" si="111"/>
        <v>9.8780646442481212E-4</v>
      </c>
      <c r="AW177" s="3">
        <f t="shared" si="112"/>
        <v>9.9223252230372979E-4</v>
      </c>
      <c r="AX177" s="3">
        <f t="shared" si="113"/>
        <v>4.4260578789176701E-6</v>
      </c>
      <c r="AY177" s="3">
        <f t="shared" si="114"/>
        <v>0</v>
      </c>
      <c r="AZ177" s="3">
        <f t="shared" si="115"/>
        <v>0</v>
      </c>
      <c r="BA177" s="3">
        <f t="shared" si="116"/>
        <v>0</v>
      </c>
      <c r="BB177" s="3">
        <v>4.4829999999999997</v>
      </c>
      <c r="BC177" s="3">
        <f t="shared" si="117"/>
        <v>9.8626645434664404E-4</v>
      </c>
      <c r="BD177" s="3">
        <f t="shared" si="118"/>
        <v>9.9068561191261026E-4</v>
      </c>
      <c r="BE177" s="3">
        <f t="shared" si="119"/>
        <v>4.4191575659662148E-6</v>
      </c>
      <c r="BF177" s="3">
        <f t="shared" si="120"/>
        <v>0</v>
      </c>
      <c r="BG177" s="3">
        <f t="shared" si="121"/>
        <v>0</v>
      </c>
      <c r="BH177" s="3">
        <f t="shared" si="122"/>
        <v>0</v>
      </c>
      <c r="BI177" s="9">
        <v>331</v>
      </c>
      <c r="BJ177" s="3">
        <f t="shared" si="123"/>
        <v>7.2820476553365876E-2</v>
      </c>
      <c r="BK177" s="3">
        <f t="shared" si="124"/>
        <v>7.3146762780074509E-2</v>
      </c>
      <c r="BL177" s="3">
        <f t="shared" si="125"/>
        <v>3.2628622670863305E-4</v>
      </c>
      <c r="BM177" s="3">
        <f t="shared" si="126"/>
        <v>0</v>
      </c>
      <c r="BN177" s="3">
        <f t="shared" si="127"/>
        <v>0</v>
      </c>
      <c r="BO177" s="3">
        <f t="shared" si="128"/>
        <v>0</v>
      </c>
      <c r="BP177" s="9">
        <v>1483.8729999999998</v>
      </c>
      <c r="BQ177" s="3">
        <f t="shared" si="129"/>
        <v>0.32645419638873918</v>
      </c>
      <c r="BR177" s="3">
        <f t="shared" si="130"/>
        <v>0.32791693754307399</v>
      </c>
      <c r="BS177" s="3">
        <f t="shared" si="131"/>
        <v>1.4627411543348123E-3</v>
      </c>
      <c r="BT177" s="3">
        <f t="shared" si="132"/>
        <v>0</v>
      </c>
      <c r="BU177" s="3">
        <f t="shared" si="133"/>
        <v>0</v>
      </c>
      <c r="BV177" s="3">
        <f t="shared" si="134"/>
        <v>0</v>
      </c>
      <c r="BW177" s="3">
        <v>6.27</v>
      </c>
      <c r="BX177" s="3">
        <f t="shared" si="135"/>
        <v>1.3794090271589245E-3</v>
      </c>
      <c r="BY177" s="3">
        <f t="shared" si="136"/>
        <v>1.3855897360455201E-3</v>
      </c>
      <c r="BZ177" s="3">
        <f t="shared" si="137"/>
        <v>6.1807088865956355E-6</v>
      </c>
      <c r="CA177" s="3">
        <f t="shared" si="138"/>
        <v>0</v>
      </c>
      <c r="CB177" s="3">
        <f t="shared" si="139"/>
        <v>0</v>
      </c>
      <c r="CC177" s="3">
        <f t="shared" si="140"/>
        <v>0</v>
      </c>
      <c r="CD177" s="3">
        <v>0.24</v>
      </c>
      <c r="CE177" s="3">
        <f t="shared" si="141"/>
        <v>5.2800345537183714E-5</v>
      </c>
      <c r="CF177" s="3">
        <f t="shared" si="142"/>
        <v>5.3036927695522301E-5</v>
      </c>
      <c r="CG177" s="3">
        <f t="shared" si="143"/>
        <v>2.365821583385873E-7</v>
      </c>
      <c r="CH177" s="3">
        <f t="shared" si="144"/>
        <v>0</v>
      </c>
      <c r="CI177" s="3">
        <f t="shared" si="145"/>
        <v>0</v>
      </c>
      <c r="CJ177" s="3">
        <f t="shared" si="146"/>
        <v>0</v>
      </c>
      <c r="CK177" s="3">
        <v>93.06</v>
      </c>
      <c r="CL177" s="3">
        <f t="shared" si="147"/>
        <v>2.0473333982042988E-2</v>
      </c>
      <c r="CM177" s="3">
        <f t="shared" si="148"/>
        <v>2.0565068713938772E-2</v>
      </c>
      <c r="CN177" s="3">
        <f t="shared" si="149"/>
        <v>9.1734731895783128E-5</v>
      </c>
      <c r="CO177" s="3">
        <f t="shared" si="150"/>
        <v>0</v>
      </c>
      <c r="CP177" s="3">
        <f t="shared" si="151"/>
        <v>0</v>
      </c>
      <c r="CQ177" s="3">
        <f t="shared" si="152"/>
        <v>0</v>
      </c>
    </row>
    <row r="178" spans="1:95" x14ac:dyDescent="0.25">
      <c r="A178" s="1" t="s">
        <v>423</v>
      </c>
      <c r="B178" s="1" t="s">
        <v>589</v>
      </c>
      <c r="C178" s="2">
        <v>43403</v>
      </c>
      <c r="D178" s="2">
        <v>43405</v>
      </c>
      <c r="E178" s="2" t="s">
        <v>476</v>
      </c>
      <c r="F178" s="1" t="s">
        <v>503</v>
      </c>
      <c r="G178" s="1" t="s">
        <v>498</v>
      </c>
      <c r="H178" s="1" t="s">
        <v>440</v>
      </c>
      <c r="I178" s="1" t="s">
        <v>437</v>
      </c>
      <c r="J178" s="1">
        <v>-1</v>
      </c>
      <c r="K178" s="6">
        <v>0</v>
      </c>
      <c r="L178" s="1" t="s">
        <v>326</v>
      </c>
      <c r="M178" s="1" t="s">
        <v>327</v>
      </c>
      <c r="N178" s="1" t="str">
        <f t="shared" si="102"/>
        <v>POGLN 8.13 of '22</v>
      </c>
      <c r="O178" s="3">
        <v>8.125</v>
      </c>
      <c r="P178" s="2">
        <v>44879</v>
      </c>
      <c r="Q178" s="8">
        <v>4.043835616438356</v>
      </c>
      <c r="R178" s="3">
        <v>0.95620000000000005</v>
      </c>
      <c r="S178" s="9">
        <v>0</v>
      </c>
      <c r="T178" s="9">
        <v>1</v>
      </c>
      <c r="U178" s="6">
        <v>2014255</v>
      </c>
      <c r="V178" s="6">
        <v>1225369</v>
      </c>
      <c r="W178" s="6">
        <v>2005270</v>
      </c>
      <c r="X178" s="6">
        <v>1218899</v>
      </c>
      <c r="Y178" s="6">
        <f t="shared" si="103"/>
        <v>0</v>
      </c>
      <c r="Z178" s="6">
        <f t="shared" si="104"/>
        <v>0</v>
      </c>
      <c r="AA178" s="6">
        <v>500</v>
      </c>
      <c r="AB178" s="6">
        <v>500</v>
      </c>
      <c r="AC178" s="6">
        <v>393.565</v>
      </c>
      <c r="AD178" s="12">
        <f t="shared" si="105"/>
        <v>1.9538985878153461E-2</v>
      </c>
      <c r="AE178" s="12">
        <f t="shared" si="106"/>
        <v>1.9626534082692108E-2</v>
      </c>
      <c r="AF178" s="12">
        <f t="shared" si="107"/>
        <v>8.7548204538646229E-5</v>
      </c>
      <c r="AG178" s="12">
        <f t="shared" si="108"/>
        <v>3.2118080349674262E-2</v>
      </c>
      <c r="AH178" s="12">
        <f t="shared" si="109"/>
        <v>3.2288565336422465E-2</v>
      </c>
      <c r="AI178" s="12">
        <f t="shared" si="110"/>
        <v>1.704849867482025E-4</v>
      </c>
      <c r="AJ178" s="1" t="s">
        <v>5</v>
      </c>
      <c r="AK178" s="1" t="s">
        <v>460</v>
      </c>
      <c r="AL178" s="1" t="s">
        <v>432</v>
      </c>
      <c r="AM178" s="1" t="s">
        <v>437</v>
      </c>
      <c r="AN178" s="1" t="s">
        <v>441</v>
      </c>
      <c r="AO178" s="1" t="s">
        <v>463</v>
      </c>
      <c r="AP178" s="1" t="s">
        <v>37</v>
      </c>
      <c r="AQ178" s="1" t="s">
        <v>513</v>
      </c>
      <c r="AR178" s="1" t="s">
        <v>514</v>
      </c>
      <c r="AS178" s="1" t="s">
        <v>555</v>
      </c>
      <c r="AT178" s="1" t="s">
        <v>14</v>
      </c>
      <c r="AU178" s="3">
        <v>3.01</v>
      </c>
      <c r="AV178" s="3">
        <f t="shared" si="111"/>
        <v>5.881234749324192E-4</v>
      </c>
      <c r="AW178" s="3">
        <f t="shared" si="112"/>
        <v>5.9075867588903239E-4</v>
      </c>
      <c r="AX178" s="3">
        <f t="shared" si="113"/>
        <v>2.6352009566131844E-6</v>
      </c>
      <c r="AY178" s="3">
        <f t="shared" si="114"/>
        <v>9.6675421852519523E-4</v>
      </c>
      <c r="AZ178" s="3">
        <f t="shared" si="115"/>
        <v>9.7188581662631618E-4</v>
      </c>
      <c r="BA178" s="3">
        <f t="shared" si="116"/>
        <v>5.1315981011209461E-6</v>
      </c>
      <c r="BB178" s="3">
        <v>3.0059999999999998</v>
      </c>
      <c r="BC178" s="3">
        <f t="shared" si="117"/>
        <v>5.8734191549729301E-4</v>
      </c>
      <c r="BD178" s="3">
        <f t="shared" si="118"/>
        <v>5.8997361452572472E-4</v>
      </c>
      <c r="BE178" s="3">
        <f t="shared" si="119"/>
        <v>2.6316990284317191E-6</v>
      </c>
      <c r="BF178" s="3">
        <f t="shared" si="120"/>
        <v>9.6546949531120822E-4</v>
      </c>
      <c r="BG178" s="3">
        <f t="shared" si="121"/>
        <v>9.7059427401285925E-4</v>
      </c>
      <c r="BH178" s="3">
        <f t="shared" si="122"/>
        <v>5.1247787016510263E-6</v>
      </c>
      <c r="BI178" s="9">
        <v>1404</v>
      </c>
      <c r="BJ178" s="3">
        <f t="shared" si="123"/>
        <v>0.27432736172927463</v>
      </c>
      <c r="BK178" s="3">
        <f t="shared" si="124"/>
        <v>0.27555653852099715</v>
      </c>
      <c r="BL178" s="3">
        <f t="shared" si="125"/>
        <v>1.2291767917225194E-3</v>
      </c>
      <c r="BM178" s="3">
        <f t="shared" si="126"/>
        <v>0.45093784810942666</v>
      </c>
      <c r="BN178" s="3">
        <f t="shared" si="127"/>
        <v>0.45333145732337143</v>
      </c>
      <c r="BO178" s="3">
        <f t="shared" si="128"/>
        <v>2.3936092139447696E-3</v>
      </c>
      <c r="BP178" s="9">
        <v>4220.424</v>
      </c>
      <c r="BQ178" s="3">
        <f t="shared" si="129"/>
        <v>0.82462804935819944</v>
      </c>
      <c r="BR178" s="3">
        <f t="shared" si="130"/>
        <v>0.82832295479411755</v>
      </c>
      <c r="BS178" s="3">
        <f t="shared" si="131"/>
        <v>3.6949054359181055E-3</v>
      </c>
      <c r="BT178" s="3">
        <f t="shared" si="132"/>
        <v>1.3555191714169366</v>
      </c>
      <c r="BU178" s="3">
        <f t="shared" si="133"/>
        <v>1.3627143607140546</v>
      </c>
      <c r="BV178" s="3">
        <f t="shared" si="134"/>
        <v>7.1951892971180431E-3</v>
      </c>
      <c r="BW178" s="3">
        <v>16.940000000000001</v>
      </c>
      <c r="BX178" s="3">
        <f t="shared" si="135"/>
        <v>3.3099042077591968E-3</v>
      </c>
      <c r="BY178" s="3">
        <f t="shared" si="136"/>
        <v>3.3247348736080433E-3</v>
      </c>
      <c r="BZ178" s="3">
        <f t="shared" si="137"/>
        <v>1.483066584884651E-5</v>
      </c>
      <c r="CA178" s="3">
        <f t="shared" si="138"/>
        <v>5.4408028112348204E-3</v>
      </c>
      <c r="CB178" s="3">
        <f t="shared" si="139"/>
        <v>5.469682967989966E-3</v>
      </c>
      <c r="CC178" s="3">
        <f t="shared" si="140"/>
        <v>2.8880156755145547E-5</v>
      </c>
      <c r="CD178" s="3">
        <v>0.12</v>
      </c>
      <c r="CE178" s="3">
        <f t="shared" si="141"/>
        <v>2.3446783053784153E-5</v>
      </c>
      <c r="CF178" s="3">
        <f t="shared" si="142"/>
        <v>2.3551840899230526E-5</v>
      </c>
      <c r="CG178" s="3">
        <f t="shared" si="143"/>
        <v>1.0505784544637231E-7</v>
      </c>
      <c r="CH178" s="3">
        <f t="shared" si="144"/>
        <v>3.854169641960911E-5</v>
      </c>
      <c r="CI178" s="3">
        <f t="shared" si="145"/>
        <v>3.874627840370696E-5</v>
      </c>
      <c r="CJ178" s="3">
        <f t="shared" si="146"/>
        <v>2.0458198409784966E-7</v>
      </c>
      <c r="CK178" s="3">
        <v>74.94</v>
      </c>
      <c r="CL178" s="3">
        <f t="shared" si="147"/>
        <v>1.4642516017088204E-2</v>
      </c>
      <c r="CM178" s="3">
        <f t="shared" si="148"/>
        <v>1.4708124641569464E-2</v>
      </c>
      <c r="CN178" s="3">
        <f t="shared" si="149"/>
        <v>6.5608624481260092E-5</v>
      </c>
      <c r="CO178" s="3">
        <f t="shared" si="150"/>
        <v>2.4069289414045892E-2</v>
      </c>
      <c r="CP178" s="3">
        <f t="shared" si="151"/>
        <v>2.4197050863114997E-2</v>
      </c>
      <c r="CQ178" s="3">
        <f t="shared" si="152"/>
        <v>1.2776144906910536E-4</v>
      </c>
    </row>
    <row r="179" spans="1:95" x14ac:dyDescent="0.25">
      <c r="A179" s="1" t="s">
        <v>423</v>
      </c>
      <c r="B179" s="1" t="s">
        <v>589</v>
      </c>
      <c r="C179" s="2">
        <v>43403</v>
      </c>
      <c r="D179" s="2">
        <v>43405</v>
      </c>
      <c r="E179" s="2" t="s">
        <v>476</v>
      </c>
      <c r="F179" s="1" t="s">
        <v>503</v>
      </c>
      <c r="G179" s="1" t="s">
        <v>505</v>
      </c>
      <c r="H179" s="1" t="s">
        <v>330</v>
      </c>
      <c r="I179" s="1" t="s">
        <v>329</v>
      </c>
      <c r="J179" s="1">
        <v>0</v>
      </c>
      <c r="K179" s="6">
        <v>0</v>
      </c>
      <c r="L179" s="1" t="s">
        <v>328</v>
      </c>
      <c r="M179" s="1" t="s">
        <v>329</v>
      </c>
      <c r="N179" s="1" t="str">
        <f t="shared" si="102"/>
        <v>PYX 9.88 of '21</v>
      </c>
      <c r="O179" s="3">
        <v>9.875</v>
      </c>
      <c r="P179" s="2">
        <v>44392</v>
      </c>
      <c r="Q179" s="8">
        <v>2.7095890410958905</v>
      </c>
      <c r="R179" s="3">
        <v>4.8574999999999999</v>
      </c>
      <c r="S179" s="9">
        <v>0</v>
      </c>
      <c r="T179" s="9">
        <v>1</v>
      </c>
      <c r="U179" s="6">
        <v>2014255</v>
      </c>
      <c r="V179" s="6">
        <v>1225369</v>
      </c>
      <c r="W179" s="6">
        <v>2005270</v>
      </c>
      <c r="X179" s="6">
        <v>1218899</v>
      </c>
      <c r="Y179" s="6">
        <f t="shared" si="103"/>
        <v>0</v>
      </c>
      <c r="Z179" s="6">
        <f t="shared" si="104"/>
        <v>0</v>
      </c>
      <c r="AA179" s="6">
        <v>663</v>
      </c>
      <c r="AB179" s="6">
        <v>663</v>
      </c>
      <c r="AC179" s="6">
        <v>660.67600000000004</v>
      </c>
      <c r="AD179" s="12">
        <f t="shared" si="105"/>
        <v>3.2800017872612955E-2</v>
      </c>
      <c r="AE179" s="12">
        <f t="shared" si="106"/>
        <v>3.2946984695327808E-2</v>
      </c>
      <c r="AF179" s="12">
        <f t="shared" si="107"/>
        <v>1.4696682271485295E-4</v>
      </c>
      <c r="AG179" s="12">
        <f t="shared" si="108"/>
        <v>5.391649372556348E-2</v>
      </c>
      <c r="AH179" s="12">
        <f t="shared" si="109"/>
        <v>5.420268619467241E-2</v>
      </c>
      <c r="AI179" s="12">
        <f t="shared" si="110"/>
        <v>2.8619246910892987E-4</v>
      </c>
      <c r="AJ179" s="1" t="s">
        <v>5</v>
      </c>
      <c r="AK179" s="1" t="s">
        <v>460</v>
      </c>
      <c r="AL179" s="1" t="s">
        <v>432</v>
      </c>
      <c r="AM179" s="1" t="s">
        <v>432</v>
      </c>
      <c r="AN179" s="1" t="s">
        <v>453</v>
      </c>
      <c r="AO179" s="1" t="s">
        <v>482</v>
      </c>
      <c r="AP179" s="1" t="s">
        <v>24</v>
      </c>
      <c r="AQ179" s="1" t="s">
        <v>513</v>
      </c>
      <c r="AR179" s="1" t="s">
        <v>540</v>
      </c>
      <c r="AS179" s="1" t="s">
        <v>568</v>
      </c>
      <c r="AT179" s="1" t="s">
        <v>10</v>
      </c>
      <c r="AU179" s="3">
        <v>2.23</v>
      </c>
      <c r="AV179" s="3">
        <f t="shared" si="111"/>
        <v>7.314403985592689E-4</v>
      </c>
      <c r="AW179" s="3">
        <f t="shared" si="112"/>
        <v>7.3471775870581006E-4</v>
      </c>
      <c r="AX179" s="3">
        <f t="shared" si="113"/>
        <v>3.2773601465411594E-6</v>
      </c>
      <c r="AY179" s="3">
        <f t="shared" si="114"/>
        <v>1.2023378100800657E-3</v>
      </c>
      <c r="AZ179" s="3">
        <f t="shared" si="115"/>
        <v>1.2087199021411947E-3</v>
      </c>
      <c r="BA179" s="3">
        <f t="shared" si="116"/>
        <v>6.3820920611289914E-6</v>
      </c>
      <c r="BB179" s="3">
        <v>2.2120000000000002</v>
      </c>
      <c r="BC179" s="3">
        <f t="shared" si="117"/>
        <v>7.2553639534219858E-4</v>
      </c>
      <c r="BD179" s="3">
        <f t="shared" si="118"/>
        <v>7.2878730146065109E-4</v>
      </c>
      <c r="BE179" s="3">
        <f t="shared" si="119"/>
        <v>3.2509061184525121E-6</v>
      </c>
      <c r="BF179" s="3">
        <f t="shared" si="120"/>
        <v>1.1926328412094644E-3</v>
      </c>
      <c r="BG179" s="3">
        <f t="shared" si="121"/>
        <v>1.1989634186261539E-3</v>
      </c>
      <c r="BH179" s="3">
        <f t="shared" si="122"/>
        <v>6.3305774166894698E-6</v>
      </c>
      <c r="BI179" s="9">
        <v>847</v>
      </c>
      <c r="BJ179" s="3">
        <f t="shared" si="123"/>
        <v>0.27781615138103172</v>
      </c>
      <c r="BK179" s="3">
        <f t="shared" si="124"/>
        <v>0.27906096036942651</v>
      </c>
      <c r="BL179" s="3">
        <f t="shared" si="125"/>
        <v>1.2448089883947966E-3</v>
      </c>
      <c r="BM179" s="3">
        <f t="shared" si="126"/>
        <v>0.45667270185552272</v>
      </c>
      <c r="BN179" s="3">
        <f t="shared" si="127"/>
        <v>0.45909675206887529</v>
      </c>
      <c r="BO179" s="3">
        <f t="shared" si="128"/>
        <v>2.4240502133525688E-3</v>
      </c>
      <c r="BP179" s="9">
        <v>1873.5640000000001</v>
      </c>
      <c r="BQ179" s="3">
        <f t="shared" si="129"/>
        <v>0.61452932685484218</v>
      </c>
      <c r="BR179" s="3">
        <f t="shared" si="130"/>
        <v>0.61728284433717151</v>
      </c>
      <c r="BS179" s="3">
        <f t="shared" si="131"/>
        <v>2.7535174823293262E-3</v>
      </c>
      <c r="BT179" s="3">
        <f t="shared" si="132"/>
        <v>1.0101600165044162</v>
      </c>
      <c r="BU179" s="3">
        <f t="shared" si="133"/>
        <v>1.0155220155763522</v>
      </c>
      <c r="BV179" s="3">
        <f t="shared" si="134"/>
        <v>5.3619990719360189E-3</v>
      </c>
      <c r="BW179" s="3">
        <v>11.29</v>
      </c>
      <c r="BX179" s="3">
        <f t="shared" si="135"/>
        <v>3.7031220178180024E-3</v>
      </c>
      <c r="BY179" s="3">
        <f t="shared" si="136"/>
        <v>3.7197145721025089E-3</v>
      </c>
      <c r="BZ179" s="3">
        <f t="shared" si="137"/>
        <v>1.6592554284506483E-5</v>
      </c>
      <c r="CA179" s="3">
        <f t="shared" si="138"/>
        <v>6.0871721416161165E-3</v>
      </c>
      <c r="CB179" s="3">
        <f t="shared" si="139"/>
        <v>6.1194832713785145E-3</v>
      </c>
      <c r="CC179" s="3">
        <f t="shared" si="140"/>
        <v>3.2311129762398021E-5</v>
      </c>
      <c r="CD179" s="3">
        <v>0.05</v>
      </c>
      <c r="CE179" s="3">
        <f t="shared" si="141"/>
        <v>1.6400008936306477E-5</v>
      </c>
      <c r="CF179" s="3">
        <f t="shared" si="142"/>
        <v>1.6473492347663903E-5</v>
      </c>
      <c r="CG179" s="3">
        <f t="shared" si="143"/>
        <v>7.3483411357426178E-8</v>
      </c>
      <c r="CH179" s="3">
        <f t="shared" si="144"/>
        <v>2.6958246862781744E-5</v>
      </c>
      <c r="CI179" s="3">
        <f t="shared" si="145"/>
        <v>2.7101343097336207E-5</v>
      </c>
      <c r="CJ179" s="3">
        <f t="shared" si="146"/>
        <v>1.4309623455446274E-7</v>
      </c>
      <c r="CK179" s="3">
        <v>96.75</v>
      </c>
      <c r="CL179" s="3">
        <f t="shared" si="147"/>
        <v>3.1734017291753035E-2</v>
      </c>
      <c r="CM179" s="3">
        <f t="shared" si="148"/>
        <v>3.1876207692729655E-2</v>
      </c>
      <c r="CN179" s="3">
        <f t="shared" si="149"/>
        <v>1.4219040097662033E-4</v>
      </c>
      <c r="CO179" s="3">
        <f t="shared" si="150"/>
        <v>5.2164207679482669E-2</v>
      </c>
      <c r="CP179" s="3">
        <f t="shared" si="151"/>
        <v>5.2441098893345556E-2</v>
      </c>
      <c r="CQ179" s="3">
        <f t="shared" si="152"/>
        <v>2.7689121386288706E-4</v>
      </c>
    </row>
    <row r="180" spans="1:95" x14ac:dyDescent="0.25">
      <c r="A180" s="1" t="s">
        <v>423</v>
      </c>
      <c r="B180" s="1" t="s">
        <v>589</v>
      </c>
      <c r="C180" s="2">
        <v>43403</v>
      </c>
      <c r="D180" s="2">
        <v>43405</v>
      </c>
      <c r="E180" s="2" t="s">
        <v>476</v>
      </c>
      <c r="F180" s="1" t="s">
        <v>503</v>
      </c>
      <c r="G180" s="1" t="s">
        <v>505</v>
      </c>
      <c r="H180" s="1" t="s">
        <v>330</v>
      </c>
      <c r="I180" s="1" t="s">
        <v>329</v>
      </c>
      <c r="J180" s="1">
        <v>0</v>
      </c>
      <c r="K180" s="6">
        <v>0</v>
      </c>
      <c r="L180" s="1" t="s">
        <v>331</v>
      </c>
      <c r="M180" s="1" t="s">
        <v>329</v>
      </c>
      <c r="N180" s="1" t="str">
        <f t="shared" si="102"/>
        <v>PYX 8.50 of '21</v>
      </c>
      <c r="O180" s="3">
        <v>8.5</v>
      </c>
      <c r="P180" s="2">
        <v>44301</v>
      </c>
      <c r="Q180" s="8">
        <v>2.4602739726027396</v>
      </c>
      <c r="R180" s="3">
        <v>2.0411000000000001</v>
      </c>
      <c r="S180" s="9">
        <v>0</v>
      </c>
      <c r="T180" s="9">
        <v>1</v>
      </c>
      <c r="U180" s="6">
        <v>2014255</v>
      </c>
      <c r="V180" s="6">
        <v>1225369</v>
      </c>
      <c r="W180" s="6">
        <v>2005270</v>
      </c>
      <c r="X180" s="6">
        <v>1218899</v>
      </c>
      <c r="Y180" s="6">
        <f t="shared" si="103"/>
        <v>0</v>
      </c>
      <c r="Z180" s="6">
        <f t="shared" si="104"/>
        <v>0</v>
      </c>
      <c r="AA180" s="6">
        <v>275</v>
      </c>
      <c r="AB180" s="6">
        <v>275</v>
      </c>
      <c r="AC180" s="6">
        <v>284.28899999999999</v>
      </c>
      <c r="AD180" s="12">
        <f t="shared" si="105"/>
        <v>1.4113853509113792E-2</v>
      </c>
      <c r="AE180" s="12">
        <f t="shared" si="106"/>
        <v>1.4177093358999035E-2</v>
      </c>
      <c r="AF180" s="12">
        <f t="shared" si="107"/>
        <v>6.3239849885243435E-5</v>
      </c>
      <c r="AG180" s="12">
        <f t="shared" si="108"/>
        <v>2.3200276814575854E-2</v>
      </c>
      <c r="AH180" s="12">
        <f t="shared" si="109"/>
        <v>2.3323425484802266E-2</v>
      </c>
      <c r="AI180" s="12">
        <f t="shared" si="110"/>
        <v>1.2314867022641257E-4</v>
      </c>
      <c r="AJ180" s="1" t="s">
        <v>5</v>
      </c>
      <c r="AK180" s="1" t="s">
        <v>460</v>
      </c>
      <c r="AL180" s="1" t="s">
        <v>429</v>
      </c>
      <c r="AM180" s="1" t="s">
        <v>440</v>
      </c>
      <c r="AN180" s="1" t="s">
        <v>453</v>
      </c>
      <c r="AO180" s="1" t="s">
        <v>482</v>
      </c>
      <c r="AP180" s="1" t="s">
        <v>24</v>
      </c>
      <c r="AQ180" s="1" t="s">
        <v>513</v>
      </c>
      <c r="AR180" s="1" t="s">
        <v>540</v>
      </c>
      <c r="AS180" s="1" t="s">
        <v>568</v>
      </c>
      <c r="AT180" s="1" t="s">
        <v>10</v>
      </c>
      <c r="AU180" s="3">
        <v>1.76</v>
      </c>
      <c r="AV180" s="3">
        <f t="shared" si="111"/>
        <v>2.4840382176040274E-4</v>
      </c>
      <c r="AW180" s="3">
        <f t="shared" si="112"/>
        <v>2.4951684311838303E-4</v>
      </c>
      <c r="AX180" s="3">
        <f t="shared" si="113"/>
        <v>1.1130213579802861E-6</v>
      </c>
      <c r="AY180" s="3">
        <f t="shared" si="114"/>
        <v>4.0832487193653502E-4</v>
      </c>
      <c r="AZ180" s="3">
        <f t="shared" si="115"/>
        <v>4.1049228853251991E-4</v>
      </c>
      <c r="BA180" s="3">
        <f t="shared" si="116"/>
        <v>2.16741659598489E-6</v>
      </c>
      <c r="BB180" s="3">
        <v>1.696</v>
      </c>
      <c r="BC180" s="3">
        <f t="shared" si="117"/>
        <v>2.393709555145699E-4</v>
      </c>
      <c r="BD180" s="3">
        <f t="shared" si="118"/>
        <v>2.4044350336862363E-4</v>
      </c>
      <c r="BE180" s="3">
        <f t="shared" si="119"/>
        <v>1.0725478540537278E-6</v>
      </c>
      <c r="BF180" s="3">
        <f t="shared" si="120"/>
        <v>3.9347669477520647E-4</v>
      </c>
      <c r="BG180" s="3">
        <f t="shared" si="121"/>
        <v>3.9556529622224645E-4</v>
      </c>
      <c r="BH180" s="3">
        <f t="shared" si="122"/>
        <v>2.088601447039983E-6</v>
      </c>
      <c r="BI180" s="9">
        <v>404</v>
      </c>
      <c r="BJ180" s="3">
        <f t="shared" si="123"/>
        <v>5.7019968176819716E-2</v>
      </c>
      <c r="BK180" s="3">
        <f t="shared" si="124"/>
        <v>5.7275457170356106E-2</v>
      </c>
      <c r="BL180" s="3">
        <f t="shared" si="125"/>
        <v>2.5548899353639021E-4</v>
      </c>
      <c r="BM180" s="3">
        <f t="shared" si="126"/>
        <v>9.3729118330886457E-2</v>
      </c>
      <c r="BN180" s="3">
        <f t="shared" si="127"/>
        <v>9.4226638958601158E-2</v>
      </c>
      <c r="BO180" s="3">
        <f t="shared" si="128"/>
        <v>4.9752062771470096E-4</v>
      </c>
      <c r="BP180" s="9">
        <v>685.18399999999997</v>
      </c>
      <c r="BQ180" s="3">
        <f t="shared" si="129"/>
        <v>9.6705866027886236E-2</v>
      </c>
      <c r="BR180" s="3">
        <f t="shared" si="130"/>
        <v>9.7139175360923952E-2</v>
      </c>
      <c r="BS180" s="3">
        <f t="shared" si="131"/>
        <v>4.3330933303771524E-4</v>
      </c>
      <c r="BT180" s="3">
        <f t="shared" si="132"/>
        <v>0.15896458468918342</v>
      </c>
      <c r="BU180" s="3">
        <f t="shared" si="133"/>
        <v>0.15980837967378755</v>
      </c>
      <c r="BV180" s="3">
        <f t="shared" si="134"/>
        <v>8.4379498460412927E-4</v>
      </c>
      <c r="BW180" s="3">
        <v>6.83</v>
      </c>
      <c r="BX180" s="3">
        <f t="shared" si="135"/>
        <v>9.63976194672472E-4</v>
      </c>
      <c r="BY180" s="3">
        <f t="shared" si="136"/>
        <v>9.6829547641963409E-4</v>
      </c>
      <c r="BZ180" s="3">
        <f t="shared" si="137"/>
        <v>4.3192817471620834E-6</v>
      </c>
      <c r="CA180" s="3">
        <f t="shared" si="138"/>
        <v>1.5845789064355309E-3</v>
      </c>
      <c r="CB180" s="3">
        <f t="shared" si="139"/>
        <v>1.5929899606119948E-3</v>
      </c>
      <c r="CC180" s="3">
        <f t="shared" si="140"/>
        <v>8.4110541764639314E-6</v>
      </c>
      <c r="CD180" s="3">
        <v>-0.28999999999999998</v>
      </c>
      <c r="CE180" s="3">
        <f t="shared" si="141"/>
        <v>-4.0930175176429992E-5</v>
      </c>
      <c r="CF180" s="3">
        <f t="shared" si="142"/>
        <v>-4.1113570741097203E-5</v>
      </c>
      <c r="CG180" s="3">
        <f t="shared" si="143"/>
        <v>-1.8339556466721147E-7</v>
      </c>
      <c r="CH180" s="3">
        <f t="shared" si="144"/>
        <v>-6.7280802762269967E-5</v>
      </c>
      <c r="CI180" s="3">
        <f t="shared" si="145"/>
        <v>-6.7637933905926567E-5</v>
      </c>
      <c r="CJ180" s="3">
        <f t="shared" si="146"/>
        <v>-3.5713114365659997E-7</v>
      </c>
      <c r="CK180" s="3">
        <v>103</v>
      </c>
      <c r="CL180" s="3">
        <f t="shared" si="147"/>
        <v>1.4537269114387207E-2</v>
      </c>
      <c r="CM180" s="3">
        <f t="shared" si="148"/>
        <v>1.4602406159769007E-2</v>
      </c>
      <c r="CN180" s="3">
        <f t="shared" si="149"/>
        <v>6.5137045381800582E-5</v>
      </c>
      <c r="CO180" s="3">
        <f t="shared" si="150"/>
        <v>2.3896285119013129E-2</v>
      </c>
      <c r="CP180" s="3">
        <f t="shared" si="151"/>
        <v>2.4023128249346336E-2</v>
      </c>
      <c r="CQ180" s="3">
        <f t="shared" si="152"/>
        <v>1.2684313033320752E-4</v>
      </c>
    </row>
    <row r="181" spans="1:95" x14ac:dyDescent="0.25">
      <c r="A181" s="1" t="s">
        <v>423</v>
      </c>
      <c r="B181" s="1" t="s">
        <v>589</v>
      </c>
      <c r="C181" s="2">
        <v>43403</v>
      </c>
      <c r="D181" s="2">
        <v>43405</v>
      </c>
      <c r="E181" s="2" t="s">
        <v>476</v>
      </c>
      <c r="F181" s="1" t="s">
        <v>503</v>
      </c>
      <c r="G181" s="1" t="s">
        <v>498</v>
      </c>
      <c r="H181" s="1" t="s">
        <v>440</v>
      </c>
      <c r="I181" s="1" t="s">
        <v>437</v>
      </c>
      <c r="J181" s="1">
        <v>-1</v>
      </c>
      <c r="K181" s="6">
        <v>0</v>
      </c>
      <c r="L181" s="1" t="s">
        <v>332</v>
      </c>
      <c r="M181" s="1" t="s">
        <v>333</v>
      </c>
      <c r="N181" s="1" t="str">
        <f t="shared" si="102"/>
        <v>RDC 4.88 of '22</v>
      </c>
      <c r="O181" s="3">
        <v>4.875</v>
      </c>
      <c r="P181" s="2">
        <v>44713</v>
      </c>
      <c r="Q181" s="8">
        <v>3.5890410958904111</v>
      </c>
      <c r="R181" s="3">
        <v>6.4410999999999996</v>
      </c>
      <c r="S181" s="9">
        <v>0</v>
      </c>
      <c r="T181" s="9">
        <v>1</v>
      </c>
      <c r="U181" s="6">
        <v>2014255</v>
      </c>
      <c r="V181" s="6">
        <v>1225369</v>
      </c>
      <c r="W181" s="6">
        <v>2005270</v>
      </c>
      <c r="X181" s="6">
        <v>1218899</v>
      </c>
      <c r="Y181" s="6">
        <f t="shared" si="103"/>
        <v>0</v>
      </c>
      <c r="Z181" s="6">
        <f t="shared" si="104"/>
        <v>0</v>
      </c>
      <c r="AA181" s="6">
        <v>621</v>
      </c>
      <c r="AB181" s="6">
        <v>621</v>
      </c>
      <c r="AC181" s="6">
        <v>603.94500000000005</v>
      </c>
      <c r="AD181" s="12">
        <f t="shared" si="105"/>
        <v>2.9983542302240783E-2</v>
      </c>
      <c r="AE181" s="12">
        <f t="shared" si="106"/>
        <v>3.0117889361532365E-2</v>
      </c>
      <c r="AF181" s="12">
        <f t="shared" si="107"/>
        <v>1.34347059291582E-4</v>
      </c>
      <c r="AG181" s="12">
        <f t="shared" si="108"/>
        <v>4.9286786266014571E-2</v>
      </c>
      <c r="AH181" s="12">
        <f t="shared" si="109"/>
        <v>4.9548403928463318E-2</v>
      </c>
      <c r="AI181" s="12">
        <f t="shared" si="110"/>
        <v>2.6161766244874735E-4</v>
      </c>
      <c r="AJ181" s="1" t="s">
        <v>5</v>
      </c>
      <c r="AK181" s="1" t="s">
        <v>460</v>
      </c>
      <c r="AL181" s="1" t="s">
        <v>432</v>
      </c>
      <c r="AM181" s="1" t="s">
        <v>437</v>
      </c>
      <c r="AN181" s="1" t="s">
        <v>453</v>
      </c>
      <c r="AO181" s="1" t="s">
        <v>482</v>
      </c>
      <c r="AP181" s="1" t="s">
        <v>24</v>
      </c>
      <c r="AQ181" s="1" t="s">
        <v>513</v>
      </c>
      <c r="AR181" s="1" t="s">
        <v>519</v>
      </c>
      <c r="AS181" s="1" t="s">
        <v>562</v>
      </c>
      <c r="AT181" s="1" t="s">
        <v>14</v>
      </c>
      <c r="AU181" s="3">
        <v>3.15</v>
      </c>
      <c r="AV181" s="3">
        <f t="shared" si="111"/>
        <v>9.4448158252058466E-4</v>
      </c>
      <c r="AW181" s="3">
        <f t="shared" si="112"/>
        <v>9.4871351488826951E-4</v>
      </c>
      <c r="AX181" s="3">
        <f t="shared" si="113"/>
        <v>4.2319323676848425E-6</v>
      </c>
      <c r="AY181" s="3">
        <f t="shared" si="114"/>
        <v>1.5525337673794588E-3</v>
      </c>
      <c r="AZ181" s="3">
        <f t="shared" si="115"/>
        <v>1.5607747237465946E-3</v>
      </c>
      <c r="BA181" s="3">
        <f t="shared" si="116"/>
        <v>8.2409563671357287E-6</v>
      </c>
      <c r="BB181" s="3">
        <v>3.129</v>
      </c>
      <c r="BC181" s="3">
        <f t="shared" si="117"/>
        <v>9.3818503863711403E-4</v>
      </c>
      <c r="BD181" s="3">
        <f t="shared" si="118"/>
        <v>9.4238875812234773E-4</v>
      </c>
      <c r="BE181" s="3">
        <f t="shared" si="119"/>
        <v>4.2037194852336934E-6</v>
      </c>
      <c r="BF181" s="3">
        <f t="shared" si="120"/>
        <v>1.5421835422635959E-3</v>
      </c>
      <c r="BG181" s="3">
        <f t="shared" si="121"/>
        <v>1.5503695589216173E-3</v>
      </c>
      <c r="BH181" s="3">
        <f t="shared" si="122"/>
        <v>8.1860166580214038E-6</v>
      </c>
      <c r="BI181" s="9">
        <v>348</v>
      </c>
      <c r="BJ181" s="3">
        <f t="shared" si="123"/>
        <v>0.10434272721179792</v>
      </c>
      <c r="BK181" s="3">
        <f t="shared" si="124"/>
        <v>0.10481025497813264</v>
      </c>
      <c r="BL181" s="3">
        <f t="shared" si="125"/>
        <v>4.6752776633471327E-4</v>
      </c>
      <c r="BM181" s="3">
        <f t="shared" si="126"/>
        <v>0.17151801620573071</v>
      </c>
      <c r="BN181" s="3">
        <f t="shared" si="127"/>
        <v>0.17242844567105234</v>
      </c>
      <c r="BO181" s="3">
        <f t="shared" si="128"/>
        <v>9.1042946532163271E-4</v>
      </c>
      <c r="BP181" s="9">
        <v>1088.8920000000001</v>
      </c>
      <c r="BQ181" s="3">
        <f t="shared" si="129"/>
        <v>0.32648839344571573</v>
      </c>
      <c r="BR181" s="3">
        <f t="shared" si="130"/>
        <v>0.32795128782657701</v>
      </c>
      <c r="BS181" s="3">
        <f t="shared" si="131"/>
        <v>1.4628943808612793E-3</v>
      </c>
      <c r="BT181" s="3">
        <f t="shared" si="132"/>
        <v>0.53667987270773143</v>
      </c>
      <c r="BU181" s="3">
        <f t="shared" si="133"/>
        <v>0.53952860650472279</v>
      </c>
      <c r="BV181" s="3">
        <f t="shared" si="134"/>
        <v>2.848733796991354E-3</v>
      </c>
      <c r="BW181" s="3">
        <v>6.38</v>
      </c>
      <c r="BX181" s="3">
        <f t="shared" si="135"/>
        <v>1.912949998882962E-3</v>
      </c>
      <c r="BY181" s="3">
        <f t="shared" si="136"/>
        <v>1.9215213412657648E-3</v>
      </c>
      <c r="BZ181" s="3">
        <f t="shared" si="137"/>
        <v>8.5713423828028511E-6</v>
      </c>
      <c r="CA181" s="3">
        <f t="shared" si="138"/>
        <v>3.1444969637717296E-3</v>
      </c>
      <c r="CB181" s="3">
        <f t="shared" si="139"/>
        <v>3.1611881706359599E-3</v>
      </c>
      <c r="CC181" s="3">
        <f t="shared" si="140"/>
        <v>1.6691206864230274E-5</v>
      </c>
      <c r="CD181" s="3">
        <v>0.11</v>
      </c>
      <c r="CE181" s="3">
        <f t="shared" si="141"/>
        <v>3.2981896532464859E-5</v>
      </c>
      <c r="CF181" s="3">
        <f t="shared" si="142"/>
        <v>3.3129678297685605E-5</v>
      </c>
      <c r="CG181" s="3">
        <f t="shared" si="143"/>
        <v>1.4778176522074559E-7</v>
      </c>
      <c r="CH181" s="3">
        <f t="shared" si="144"/>
        <v>5.421546489261603E-5</v>
      </c>
      <c r="CI181" s="3">
        <f t="shared" si="145"/>
        <v>5.4503244321309654E-5</v>
      </c>
      <c r="CJ181" s="3">
        <f t="shared" si="146"/>
        <v>2.8777942869362378E-7</v>
      </c>
      <c r="CK181" s="3">
        <v>95.25</v>
      </c>
      <c r="CL181" s="3">
        <f t="shared" si="147"/>
        <v>2.8559324042884346E-2</v>
      </c>
      <c r="CM181" s="3">
        <f t="shared" si="148"/>
        <v>2.8687289616859579E-2</v>
      </c>
      <c r="CN181" s="3">
        <f t="shared" si="149"/>
        <v>1.2796557397523264E-4</v>
      </c>
      <c r="CO181" s="3">
        <f t="shared" si="150"/>
        <v>4.6945663918378878E-2</v>
      </c>
      <c r="CP181" s="3">
        <f t="shared" si="151"/>
        <v>4.719485474186131E-2</v>
      </c>
      <c r="CQ181" s="3">
        <f t="shared" si="152"/>
        <v>2.4919082348243138E-4</v>
      </c>
    </row>
    <row r="182" spans="1:95" x14ac:dyDescent="0.25">
      <c r="A182" s="1" t="s">
        <v>423</v>
      </c>
      <c r="B182" s="1" t="s">
        <v>589</v>
      </c>
      <c r="C182" s="2">
        <v>43403</v>
      </c>
      <c r="D182" s="2">
        <v>43405</v>
      </c>
      <c r="E182" s="2" t="s">
        <v>476</v>
      </c>
      <c r="F182" s="1" t="s">
        <v>503</v>
      </c>
      <c r="G182" s="1" t="s">
        <v>498</v>
      </c>
      <c r="H182" s="1" t="s">
        <v>440</v>
      </c>
      <c r="I182" s="1" t="s">
        <v>437</v>
      </c>
      <c r="J182" s="1">
        <v>-1</v>
      </c>
      <c r="K182" s="6">
        <v>0</v>
      </c>
      <c r="L182" s="1" t="s">
        <v>334</v>
      </c>
      <c r="M182" s="1" t="s">
        <v>333</v>
      </c>
      <c r="N182" s="1" t="str">
        <f t="shared" si="102"/>
        <v>RDC 5.40 of '42</v>
      </c>
      <c r="O182" s="3">
        <v>5.4</v>
      </c>
      <c r="P182" s="2">
        <v>52201</v>
      </c>
      <c r="Q182" s="8">
        <v>24.104109589041094</v>
      </c>
      <c r="R182" s="3">
        <v>5.8822000000000001</v>
      </c>
      <c r="S182" s="9">
        <v>0</v>
      </c>
      <c r="T182" s="9">
        <v>1</v>
      </c>
      <c r="U182" s="6">
        <v>2014255</v>
      </c>
      <c r="V182" s="6">
        <v>1225369</v>
      </c>
      <c r="W182" s="6">
        <v>2005270</v>
      </c>
      <c r="X182" s="6">
        <v>1218899</v>
      </c>
      <c r="Y182" s="6">
        <f t="shared" si="103"/>
        <v>0</v>
      </c>
      <c r="Z182" s="6">
        <f t="shared" si="104"/>
        <v>0</v>
      </c>
      <c r="AA182" s="6">
        <v>400</v>
      </c>
      <c r="AB182" s="6">
        <v>400</v>
      </c>
      <c r="AC182" s="6">
        <v>304</v>
      </c>
      <c r="AD182" s="12">
        <f t="shared" si="105"/>
        <v>1.5092428714338552E-2</v>
      </c>
      <c r="AE182" s="12">
        <f t="shared" si="106"/>
        <v>1.5160053259660793E-2</v>
      </c>
      <c r="AF182" s="12">
        <f t="shared" si="107"/>
        <v>6.7624545322240992E-5</v>
      </c>
      <c r="AG182" s="12">
        <f t="shared" si="108"/>
        <v>2.4808853496375377E-2</v>
      </c>
      <c r="AH182" s="12">
        <f t="shared" si="109"/>
        <v>2.4940540602625814E-2</v>
      </c>
      <c r="AI182" s="12">
        <f t="shared" si="110"/>
        <v>1.3168710625043739E-4</v>
      </c>
      <c r="AJ182" s="1" t="s">
        <v>5</v>
      </c>
      <c r="AK182" s="1" t="s">
        <v>460</v>
      </c>
      <c r="AL182" s="1" t="s">
        <v>432</v>
      </c>
      <c r="AM182" s="1" t="s">
        <v>437</v>
      </c>
      <c r="AN182" s="1" t="s">
        <v>453</v>
      </c>
      <c r="AO182" s="1" t="s">
        <v>482</v>
      </c>
      <c r="AP182" s="1" t="s">
        <v>24</v>
      </c>
      <c r="AQ182" s="1" t="s">
        <v>513</v>
      </c>
      <c r="AR182" s="1" t="s">
        <v>519</v>
      </c>
      <c r="AS182" s="1" t="s">
        <v>562</v>
      </c>
      <c r="AT182" s="1" t="s">
        <v>14</v>
      </c>
      <c r="AU182" s="3">
        <v>11.34</v>
      </c>
      <c r="AV182" s="3">
        <f t="shared" si="111"/>
        <v>1.7114814162059917E-3</v>
      </c>
      <c r="AW182" s="3">
        <f t="shared" si="112"/>
        <v>1.7191500396455338E-3</v>
      </c>
      <c r="AX182" s="3">
        <f t="shared" si="113"/>
        <v>7.668623439542133E-6</v>
      </c>
      <c r="AY182" s="3">
        <f t="shared" si="114"/>
        <v>2.8133239864889677E-3</v>
      </c>
      <c r="AZ182" s="3">
        <f t="shared" si="115"/>
        <v>2.8282573043377675E-3</v>
      </c>
      <c r="BA182" s="3">
        <f t="shared" si="116"/>
        <v>1.4933317848799758E-5</v>
      </c>
      <c r="BB182" s="3">
        <v>11.129</v>
      </c>
      <c r="BC182" s="3">
        <f t="shared" si="117"/>
        <v>1.6796363916187374E-3</v>
      </c>
      <c r="BD182" s="3">
        <f t="shared" si="118"/>
        <v>1.6871623272676495E-3</v>
      </c>
      <c r="BE182" s="3">
        <f t="shared" si="119"/>
        <v>7.5259356489120605E-6</v>
      </c>
      <c r="BF182" s="3">
        <f t="shared" si="120"/>
        <v>2.7609773056116158E-3</v>
      </c>
      <c r="BG182" s="3">
        <f t="shared" si="121"/>
        <v>2.7756327636662267E-3</v>
      </c>
      <c r="BH182" s="3">
        <f t="shared" si="122"/>
        <v>1.4655458054610871E-5</v>
      </c>
      <c r="BI182" s="9">
        <v>459</v>
      </c>
      <c r="BJ182" s="3">
        <f t="shared" si="123"/>
        <v>6.9274247798813957E-2</v>
      </c>
      <c r="BK182" s="3">
        <f t="shared" si="124"/>
        <v>6.9584644461843037E-2</v>
      </c>
      <c r="BL182" s="3">
        <f t="shared" si="125"/>
        <v>3.1039666302908053E-4</v>
      </c>
      <c r="BM182" s="3">
        <f t="shared" si="126"/>
        <v>0.11387263754836299</v>
      </c>
      <c r="BN182" s="3">
        <f t="shared" si="127"/>
        <v>0.11447708136605249</v>
      </c>
      <c r="BO182" s="3">
        <f t="shared" si="128"/>
        <v>6.0444381768949562E-4</v>
      </c>
      <c r="BP182" s="9">
        <v>5108.2110000000002</v>
      </c>
      <c r="BQ182" s="3">
        <f t="shared" si="129"/>
        <v>0.77095310375300052</v>
      </c>
      <c r="BR182" s="3">
        <f t="shared" si="130"/>
        <v>0.77440750821585125</v>
      </c>
      <c r="BS182" s="3">
        <f t="shared" si="131"/>
        <v>3.4544044628507242E-3</v>
      </c>
      <c r="BT182" s="3">
        <f t="shared" si="132"/>
        <v>1.2672885832757317</v>
      </c>
      <c r="BU182" s="3">
        <f t="shared" si="133"/>
        <v>1.2740154385227982</v>
      </c>
      <c r="BV182" s="3">
        <f t="shared" si="134"/>
        <v>6.7268552470665099E-3</v>
      </c>
      <c r="BW182" s="3">
        <v>7.84</v>
      </c>
      <c r="BX182" s="3">
        <f t="shared" si="135"/>
        <v>1.1832464112041423E-3</v>
      </c>
      <c r="BY182" s="3">
        <f t="shared" si="136"/>
        <v>1.1885481755574061E-3</v>
      </c>
      <c r="BZ182" s="3">
        <f t="shared" si="137"/>
        <v>5.3017643532637156E-6</v>
      </c>
      <c r="CA182" s="3">
        <f t="shared" si="138"/>
        <v>1.9450141141158295E-3</v>
      </c>
      <c r="CB182" s="3">
        <f t="shared" si="139"/>
        <v>1.9553383832458639E-3</v>
      </c>
      <c r="CC182" s="3">
        <f t="shared" si="140"/>
        <v>1.0324269130034371E-5</v>
      </c>
      <c r="CD182" s="3">
        <v>2.0299999999999998</v>
      </c>
      <c r="CE182" s="3">
        <f t="shared" si="141"/>
        <v>3.0637630290107257E-4</v>
      </c>
      <c r="CF182" s="3">
        <f t="shared" si="142"/>
        <v>3.0774908117111406E-4</v>
      </c>
      <c r="CG182" s="3">
        <f t="shared" si="143"/>
        <v>1.3727782700414842E-6</v>
      </c>
      <c r="CH182" s="3">
        <f t="shared" si="144"/>
        <v>5.0361972597642011E-4</v>
      </c>
      <c r="CI182" s="3">
        <f t="shared" si="145"/>
        <v>5.0629297423330404E-4</v>
      </c>
      <c r="CJ182" s="3">
        <f t="shared" si="146"/>
        <v>2.6732482568839287E-6</v>
      </c>
      <c r="CK182" s="3">
        <v>73.75</v>
      </c>
      <c r="CL182" s="3">
        <f t="shared" si="147"/>
        <v>1.1130666176824682E-2</v>
      </c>
      <c r="CM182" s="3">
        <f t="shared" si="148"/>
        <v>1.1180539278999835E-2</v>
      </c>
      <c r="CN182" s="3">
        <f t="shared" si="149"/>
        <v>4.9873102175152645E-5</v>
      </c>
      <c r="CO182" s="3">
        <f t="shared" si="150"/>
        <v>1.8296529453576842E-2</v>
      </c>
      <c r="CP182" s="3">
        <f t="shared" si="151"/>
        <v>1.8393648694436538E-2</v>
      </c>
      <c r="CQ182" s="3">
        <f t="shared" si="152"/>
        <v>9.7119240859696448E-5</v>
      </c>
    </row>
    <row r="183" spans="1:95" x14ac:dyDescent="0.25">
      <c r="A183" s="1" t="s">
        <v>423</v>
      </c>
      <c r="B183" s="1" t="s">
        <v>589</v>
      </c>
      <c r="C183" s="2">
        <v>43403</v>
      </c>
      <c r="D183" s="2">
        <v>43405</v>
      </c>
      <c r="E183" s="2" t="s">
        <v>476</v>
      </c>
      <c r="F183" s="1" t="s">
        <v>503</v>
      </c>
      <c r="G183" s="1" t="s">
        <v>498</v>
      </c>
      <c r="H183" s="1" t="s">
        <v>440</v>
      </c>
      <c r="I183" s="1" t="s">
        <v>437</v>
      </c>
      <c r="J183" s="1">
        <v>-1</v>
      </c>
      <c r="K183" s="6">
        <v>0</v>
      </c>
      <c r="L183" s="1" t="s">
        <v>335</v>
      </c>
      <c r="M183" s="1" t="s">
        <v>333</v>
      </c>
      <c r="N183" s="1" t="str">
        <f t="shared" si="102"/>
        <v>RDC 4.75 of '24</v>
      </c>
      <c r="O183" s="3">
        <v>4.75</v>
      </c>
      <c r="P183" s="2">
        <v>45306</v>
      </c>
      <c r="Q183" s="8">
        <v>5.2136986301369861</v>
      </c>
      <c r="R183" s="3">
        <v>4.7862999999999998</v>
      </c>
      <c r="S183" s="9">
        <v>0</v>
      </c>
      <c r="T183" s="9">
        <v>1</v>
      </c>
      <c r="U183" s="6">
        <v>2014255</v>
      </c>
      <c r="V183" s="6">
        <v>1225369</v>
      </c>
      <c r="W183" s="6">
        <v>2005270</v>
      </c>
      <c r="X183" s="6">
        <v>1218899</v>
      </c>
      <c r="Y183" s="6">
        <f t="shared" si="103"/>
        <v>0</v>
      </c>
      <c r="Z183" s="6">
        <f t="shared" si="104"/>
        <v>0</v>
      </c>
      <c r="AA183" s="6">
        <v>398</v>
      </c>
      <c r="AB183" s="6">
        <v>398</v>
      </c>
      <c r="AC183" s="6">
        <v>345.95800000000003</v>
      </c>
      <c r="AD183" s="12">
        <f t="shared" si="105"/>
        <v>1.7175481753799793E-2</v>
      </c>
      <c r="AE183" s="12">
        <f t="shared" si="106"/>
        <v>1.7252439821071476E-2</v>
      </c>
      <c r="AF183" s="12">
        <f t="shared" si="107"/>
        <v>7.695806727168325E-5</v>
      </c>
      <c r="AG183" s="12">
        <f t="shared" si="108"/>
        <v>2.8232964927299452E-2</v>
      </c>
      <c r="AH183" s="12">
        <f t="shared" si="109"/>
        <v>2.8382827453300067E-2</v>
      </c>
      <c r="AI183" s="12">
        <f t="shared" si="110"/>
        <v>1.498625260006152E-4</v>
      </c>
      <c r="AJ183" s="1" t="s">
        <v>5</v>
      </c>
      <c r="AK183" s="1" t="s">
        <v>460</v>
      </c>
      <c r="AL183" s="1" t="s">
        <v>432</v>
      </c>
      <c r="AM183" s="1" t="s">
        <v>437</v>
      </c>
      <c r="AN183" s="1" t="s">
        <v>453</v>
      </c>
      <c r="AO183" s="1" t="s">
        <v>482</v>
      </c>
      <c r="AP183" s="1" t="s">
        <v>24</v>
      </c>
      <c r="AQ183" s="1" t="s">
        <v>513</v>
      </c>
      <c r="AR183" s="1" t="s">
        <v>519</v>
      </c>
      <c r="AS183" s="1" t="s">
        <v>562</v>
      </c>
      <c r="AT183" s="1" t="s">
        <v>14</v>
      </c>
      <c r="AU183" s="3">
        <v>4.38</v>
      </c>
      <c r="AV183" s="3">
        <f t="shared" si="111"/>
        <v>7.5228610081643085E-4</v>
      </c>
      <c r="AW183" s="3">
        <f t="shared" si="112"/>
        <v>7.5565686416293072E-4</v>
      </c>
      <c r="AX183" s="3">
        <f t="shared" si="113"/>
        <v>3.370763346499878E-6</v>
      </c>
      <c r="AY183" s="3">
        <f t="shared" si="114"/>
        <v>1.236603863815716E-3</v>
      </c>
      <c r="AZ183" s="3">
        <f t="shared" si="115"/>
        <v>1.2431678424545429E-3</v>
      </c>
      <c r="BA183" s="3">
        <f t="shared" si="116"/>
        <v>6.5639786388268888E-6</v>
      </c>
      <c r="BB183" s="3">
        <v>4.3659999999999997</v>
      </c>
      <c r="BC183" s="3">
        <f t="shared" si="117"/>
        <v>7.4988153337089886E-4</v>
      </c>
      <c r="BD183" s="3">
        <f t="shared" si="118"/>
        <v>7.5324152258798068E-4</v>
      </c>
      <c r="BE183" s="3">
        <f t="shared" si="119"/>
        <v>3.3599892170818168E-6</v>
      </c>
      <c r="BF183" s="3">
        <f t="shared" si="120"/>
        <v>1.232651248725894E-3</v>
      </c>
      <c r="BG183" s="3">
        <f t="shared" si="121"/>
        <v>1.2391942466110808E-3</v>
      </c>
      <c r="BH183" s="3">
        <f t="shared" si="122"/>
        <v>6.5429978851868145E-6</v>
      </c>
      <c r="BI183" s="9">
        <v>527</v>
      </c>
      <c r="BJ183" s="3">
        <f t="shared" si="123"/>
        <v>9.051478884252491E-2</v>
      </c>
      <c r="BK183" s="3">
        <f t="shared" si="124"/>
        <v>9.0920357857046691E-2</v>
      </c>
      <c r="BL183" s="3">
        <f t="shared" si="125"/>
        <v>4.0556901452178107E-4</v>
      </c>
      <c r="BM183" s="3">
        <f t="shared" si="126"/>
        <v>0.14878772516686811</v>
      </c>
      <c r="BN183" s="3">
        <f t="shared" si="127"/>
        <v>0.14957750067889136</v>
      </c>
      <c r="BO183" s="3">
        <f t="shared" si="128"/>
        <v>7.8977551202324969E-4</v>
      </c>
      <c r="BP183" s="9">
        <v>2300.8819999999996</v>
      </c>
      <c r="BQ183" s="3">
        <f t="shared" si="129"/>
        <v>0.39518756808646366</v>
      </c>
      <c r="BR183" s="3">
        <f t="shared" si="130"/>
        <v>0.39695828240386577</v>
      </c>
      <c r="BS183" s="3">
        <f t="shared" si="131"/>
        <v>1.7707143174021112E-3</v>
      </c>
      <c r="BT183" s="3">
        <f t="shared" si="132"/>
        <v>0.64960720807854611</v>
      </c>
      <c r="BU183" s="3">
        <f t="shared" si="133"/>
        <v>0.65305536796403951</v>
      </c>
      <c r="BV183" s="3">
        <f t="shared" si="134"/>
        <v>3.448159885493407E-3</v>
      </c>
      <c r="BW183" s="3">
        <v>8.23</v>
      </c>
      <c r="BX183" s="3">
        <f t="shared" si="135"/>
        <v>1.413542148337723E-3</v>
      </c>
      <c r="BY183" s="3">
        <f t="shared" si="136"/>
        <v>1.4198757972741826E-3</v>
      </c>
      <c r="BZ183" s="3">
        <f t="shared" si="137"/>
        <v>6.3336489364595495E-6</v>
      </c>
      <c r="CA183" s="3">
        <f t="shared" si="138"/>
        <v>2.3235730135167452E-3</v>
      </c>
      <c r="CB183" s="3">
        <f t="shared" si="139"/>
        <v>2.3359066994065956E-3</v>
      </c>
      <c r="CC183" s="3">
        <f t="shared" si="140"/>
        <v>1.2333685889850347E-5</v>
      </c>
      <c r="CD183" s="3">
        <v>0.23</v>
      </c>
      <c r="CE183" s="3">
        <f t="shared" si="141"/>
        <v>3.9503608033739526E-5</v>
      </c>
      <c r="CF183" s="3">
        <f t="shared" si="142"/>
        <v>3.9680611588464401E-5</v>
      </c>
      <c r="CG183" s="3">
        <f t="shared" si="143"/>
        <v>1.7700355472487569E-7</v>
      </c>
      <c r="CH183" s="3">
        <f t="shared" si="144"/>
        <v>6.493581933278875E-5</v>
      </c>
      <c r="CI183" s="3">
        <f t="shared" si="145"/>
        <v>6.5280503142590158E-5</v>
      </c>
      <c r="CJ183" s="3">
        <f t="shared" si="146"/>
        <v>3.4468380980140782E-7</v>
      </c>
      <c r="CK183" s="3">
        <v>85.5</v>
      </c>
      <c r="CL183" s="3">
        <f t="shared" si="147"/>
        <v>1.4685036899498823E-2</v>
      </c>
      <c r="CM183" s="3">
        <f t="shared" si="148"/>
        <v>1.4750836047016113E-2</v>
      </c>
      <c r="CN183" s="3">
        <f t="shared" si="149"/>
        <v>6.5799147517290116E-5</v>
      </c>
      <c r="CO183" s="3">
        <f t="shared" si="150"/>
        <v>2.4139185012841031E-2</v>
      </c>
      <c r="CP183" s="3">
        <f t="shared" si="151"/>
        <v>2.4267317472571558E-2</v>
      </c>
      <c r="CQ183" s="3">
        <f t="shared" si="152"/>
        <v>1.281324597305275E-4</v>
      </c>
    </row>
    <row r="184" spans="1:95" x14ac:dyDescent="0.25">
      <c r="A184" s="1" t="s">
        <v>423</v>
      </c>
      <c r="B184" s="1" t="s">
        <v>589</v>
      </c>
      <c r="C184" s="2">
        <v>43403</v>
      </c>
      <c r="D184" s="2">
        <v>43405</v>
      </c>
      <c r="E184" s="2" t="s">
        <v>476</v>
      </c>
      <c r="F184" s="1" t="s">
        <v>503</v>
      </c>
      <c r="G184" s="1" t="s">
        <v>498</v>
      </c>
      <c r="H184" s="1" t="s">
        <v>440</v>
      </c>
      <c r="I184" s="1" t="s">
        <v>437</v>
      </c>
      <c r="J184" s="1">
        <v>-1</v>
      </c>
      <c r="K184" s="6">
        <v>0</v>
      </c>
      <c r="L184" s="1" t="s">
        <v>336</v>
      </c>
      <c r="M184" s="1" t="s">
        <v>333</v>
      </c>
      <c r="N184" s="1" t="str">
        <f t="shared" si="102"/>
        <v>RDC 5.85 of '44</v>
      </c>
      <c r="O184" s="3">
        <v>5.85</v>
      </c>
      <c r="P184" s="2">
        <v>52611</v>
      </c>
      <c r="Q184" s="8">
        <v>25.227397260273971</v>
      </c>
      <c r="R184" s="3">
        <v>4.7862999999999998</v>
      </c>
      <c r="S184" s="9">
        <v>0</v>
      </c>
      <c r="T184" s="9">
        <v>1</v>
      </c>
      <c r="U184" s="6">
        <v>2014255</v>
      </c>
      <c r="V184" s="6">
        <v>1225369</v>
      </c>
      <c r="W184" s="6">
        <v>2005270</v>
      </c>
      <c r="X184" s="6">
        <v>1218899</v>
      </c>
      <c r="Y184" s="6">
        <f t="shared" si="103"/>
        <v>0</v>
      </c>
      <c r="Z184" s="6">
        <f t="shared" si="104"/>
        <v>0</v>
      </c>
      <c r="AA184" s="6">
        <v>400</v>
      </c>
      <c r="AB184" s="6">
        <v>400</v>
      </c>
      <c r="AC184" s="6">
        <v>311.89</v>
      </c>
      <c r="AD184" s="12">
        <f t="shared" si="105"/>
        <v>1.548413681485214E-2</v>
      </c>
      <c r="AE184" s="12">
        <f t="shared" si="106"/>
        <v>1.555351648406449E-2</v>
      </c>
      <c r="AF184" s="12">
        <f t="shared" si="107"/>
        <v>6.9379669212350087E-5</v>
      </c>
      <c r="AG184" s="12">
        <f t="shared" si="108"/>
        <v>2.5452741174291173E-2</v>
      </c>
      <c r="AH184" s="12">
        <f t="shared" si="109"/>
        <v>2.5587846080766332E-2</v>
      </c>
      <c r="AI184" s="12">
        <f t="shared" si="110"/>
        <v>1.351049064751593E-4</v>
      </c>
      <c r="AJ184" s="1" t="s">
        <v>5</v>
      </c>
      <c r="AK184" s="1" t="s">
        <v>460</v>
      </c>
      <c r="AL184" s="1" t="s">
        <v>432</v>
      </c>
      <c r="AM184" s="1" t="s">
        <v>437</v>
      </c>
      <c r="AN184" s="1" t="s">
        <v>453</v>
      </c>
      <c r="AO184" s="1" t="s">
        <v>482</v>
      </c>
      <c r="AP184" s="1" t="s">
        <v>24</v>
      </c>
      <c r="AQ184" s="1" t="s">
        <v>513</v>
      </c>
      <c r="AR184" s="1" t="s">
        <v>519</v>
      </c>
      <c r="AS184" s="1" t="s">
        <v>562</v>
      </c>
      <c r="AT184" s="1" t="s">
        <v>14</v>
      </c>
      <c r="AU184" s="3">
        <v>11.22</v>
      </c>
      <c r="AV184" s="3">
        <f t="shared" si="111"/>
        <v>1.7373201506264101E-3</v>
      </c>
      <c r="AW184" s="3">
        <f t="shared" si="112"/>
        <v>1.7451045495120358E-3</v>
      </c>
      <c r="AX184" s="3">
        <f t="shared" si="113"/>
        <v>7.7843988856257477E-6</v>
      </c>
      <c r="AY184" s="3">
        <f t="shared" si="114"/>
        <v>2.85579755975547E-3</v>
      </c>
      <c r="AZ184" s="3">
        <f t="shared" si="115"/>
        <v>2.8709563302619827E-3</v>
      </c>
      <c r="BA184" s="3">
        <f t="shared" si="116"/>
        <v>1.5158770506512684E-5</v>
      </c>
      <c r="BB184" s="3">
        <v>11.005000000000001</v>
      </c>
      <c r="BC184" s="3">
        <f t="shared" si="117"/>
        <v>1.7040292564744781E-3</v>
      </c>
      <c r="BD184" s="3">
        <f t="shared" si="118"/>
        <v>1.7116644890712972E-3</v>
      </c>
      <c r="BE184" s="3">
        <f t="shared" si="119"/>
        <v>7.6352325968191692E-6</v>
      </c>
      <c r="BF184" s="3">
        <f t="shared" si="120"/>
        <v>2.8010741662307438E-3</v>
      </c>
      <c r="BG184" s="3">
        <f t="shared" si="121"/>
        <v>2.815942461188335E-3</v>
      </c>
      <c r="BH184" s="3">
        <f t="shared" si="122"/>
        <v>1.486829495759125E-5</v>
      </c>
      <c r="BI184" s="9">
        <v>481</v>
      </c>
      <c r="BJ184" s="3">
        <f t="shared" si="123"/>
        <v>7.4478698079438799E-2</v>
      </c>
      <c r="BK184" s="3">
        <f t="shared" si="124"/>
        <v>7.4812414288350199E-2</v>
      </c>
      <c r="BL184" s="3">
        <f t="shared" si="125"/>
        <v>3.3371620891139986E-4</v>
      </c>
      <c r="BM184" s="3">
        <f t="shared" si="126"/>
        <v>0.12242768504834055</v>
      </c>
      <c r="BN184" s="3">
        <f t="shared" si="127"/>
        <v>0.12307753964848606</v>
      </c>
      <c r="BO184" s="3">
        <f t="shared" si="128"/>
        <v>6.49854600145508E-4</v>
      </c>
      <c r="BP184" s="9">
        <v>5293.4050000000007</v>
      </c>
      <c r="BQ184" s="3">
        <f t="shared" si="129"/>
        <v>0.81963807236422404</v>
      </c>
      <c r="BR184" s="3">
        <f t="shared" si="130"/>
        <v>0.82331061924329396</v>
      </c>
      <c r="BS184" s="3">
        <f t="shared" si="131"/>
        <v>3.6725468790699267E-3</v>
      </c>
      <c r="BT184" s="3">
        <f t="shared" si="132"/>
        <v>1.347316673956988</v>
      </c>
      <c r="BU184" s="3">
        <f t="shared" si="133"/>
        <v>1.3544683238315891</v>
      </c>
      <c r="BV184" s="3">
        <f t="shared" si="134"/>
        <v>7.1516498746011514E-3</v>
      </c>
      <c r="BW184" s="3">
        <v>8.07</v>
      </c>
      <c r="BX184" s="3">
        <f t="shared" si="135"/>
        <v>1.2495698409585676E-3</v>
      </c>
      <c r="BY184" s="3">
        <f t="shared" si="136"/>
        <v>1.2551687802640043E-3</v>
      </c>
      <c r="BZ184" s="3">
        <f t="shared" si="137"/>
        <v>5.5989393054367044E-6</v>
      </c>
      <c r="CA184" s="3">
        <f t="shared" si="138"/>
        <v>2.054036212765298E-3</v>
      </c>
      <c r="CB184" s="3">
        <f t="shared" si="139"/>
        <v>2.0649391787178431E-3</v>
      </c>
      <c r="CC184" s="3">
        <f t="shared" si="140"/>
        <v>1.0902965952545082E-5</v>
      </c>
      <c r="CD184" s="3">
        <v>2.02</v>
      </c>
      <c r="CE184" s="3">
        <f t="shared" si="141"/>
        <v>3.127795636600132E-4</v>
      </c>
      <c r="CF184" s="3">
        <f t="shared" si="142"/>
        <v>3.1418103297810269E-4</v>
      </c>
      <c r="CG184" s="3">
        <f t="shared" si="143"/>
        <v>1.4014693180894864E-6</v>
      </c>
      <c r="CH184" s="3">
        <f t="shared" si="144"/>
        <v>5.1414537172068172E-4</v>
      </c>
      <c r="CI184" s="3">
        <f t="shared" si="145"/>
        <v>5.1687449083147991E-4</v>
      </c>
      <c r="CJ184" s="3">
        <f t="shared" si="146"/>
        <v>2.7291191107981904E-6</v>
      </c>
      <c r="CK184" s="3">
        <v>76.25</v>
      </c>
      <c r="CL184" s="3">
        <f t="shared" si="147"/>
        <v>1.1806654321324756E-2</v>
      </c>
      <c r="CM184" s="3">
        <f t="shared" si="148"/>
        <v>1.1859556319099173E-2</v>
      </c>
      <c r="CN184" s="3">
        <f t="shared" si="149"/>
        <v>5.2901997774416204E-5</v>
      </c>
      <c r="CO184" s="3">
        <f t="shared" si="150"/>
        <v>1.940771514539702E-2</v>
      </c>
      <c r="CP184" s="3">
        <f t="shared" si="151"/>
        <v>1.9510732636584326E-2</v>
      </c>
      <c r="CQ184" s="3">
        <f t="shared" si="152"/>
        <v>1.0301749118730649E-4</v>
      </c>
    </row>
    <row r="185" spans="1:95" x14ac:dyDescent="0.25">
      <c r="A185" s="1" t="s">
        <v>423</v>
      </c>
      <c r="B185" s="1" t="s">
        <v>589</v>
      </c>
      <c r="C185" s="2">
        <v>43403</v>
      </c>
      <c r="D185" s="2">
        <v>43405</v>
      </c>
      <c r="E185" s="2" t="s">
        <v>476</v>
      </c>
      <c r="F185" s="1" t="s">
        <v>503</v>
      </c>
      <c r="G185" s="1" t="s">
        <v>498</v>
      </c>
      <c r="H185" s="1" t="s">
        <v>440</v>
      </c>
      <c r="I185" s="1" t="s">
        <v>437</v>
      </c>
      <c r="J185" s="1">
        <v>-1</v>
      </c>
      <c r="K185" s="6">
        <v>0</v>
      </c>
      <c r="L185" s="1" t="s">
        <v>337</v>
      </c>
      <c r="M185" s="1" t="s">
        <v>333</v>
      </c>
      <c r="N185" s="1" t="str">
        <f t="shared" si="102"/>
        <v>RDC 7.38 of '25</v>
      </c>
      <c r="O185" s="3">
        <v>7.375</v>
      </c>
      <c r="P185" s="2">
        <v>45823</v>
      </c>
      <c r="Q185" s="8">
        <v>6.6301369863013697</v>
      </c>
      <c r="R185" s="3">
        <v>1.8603000000000001</v>
      </c>
      <c r="S185" s="9">
        <v>0</v>
      </c>
      <c r="T185" s="9">
        <v>1</v>
      </c>
      <c r="U185" s="6">
        <v>2014255</v>
      </c>
      <c r="V185" s="6">
        <v>1225369</v>
      </c>
      <c r="W185" s="6">
        <v>2005270</v>
      </c>
      <c r="X185" s="6">
        <v>1218899</v>
      </c>
      <c r="Y185" s="6">
        <f t="shared" si="103"/>
        <v>0</v>
      </c>
      <c r="Z185" s="6">
        <f t="shared" si="104"/>
        <v>0</v>
      </c>
      <c r="AA185" s="6">
        <v>500</v>
      </c>
      <c r="AB185" s="6">
        <v>500</v>
      </c>
      <c r="AC185" s="6">
        <v>488.93599999999998</v>
      </c>
      <c r="AD185" s="12">
        <f t="shared" si="105"/>
        <v>2.4273788571953402E-2</v>
      </c>
      <c r="AE185" s="12">
        <f t="shared" si="106"/>
        <v>2.4382551975544439E-2</v>
      </c>
      <c r="AF185" s="12">
        <f t="shared" si="107"/>
        <v>1.0876340359103689E-4</v>
      </c>
      <c r="AG185" s="12">
        <f t="shared" si="108"/>
        <v>3.990112366152563E-2</v>
      </c>
      <c r="AH185" s="12">
        <f t="shared" si="109"/>
        <v>4.0112921579228467E-2</v>
      </c>
      <c r="AI185" s="12">
        <f t="shared" si="110"/>
        <v>2.1179791770283701E-4</v>
      </c>
      <c r="AJ185" s="1" t="s">
        <v>5</v>
      </c>
      <c r="AK185" s="1" t="s">
        <v>460</v>
      </c>
      <c r="AL185" s="1" t="s">
        <v>432</v>
      </c>
      <c r="AM185" s="1" t="s">
        <v>437</v>
      </c>
      <c r="AN185" s="1" t="s">
        <v>453</v>
      </c>
      <c r="AO185" s="1" t="s">
        <v>482</v>
      </c>
      <c r="AP185" s="1" t="s">
        <v>24</v>
      </c>
      <c r="AQ185" s="1" t="s">
        <v>513</v>
      </c>
      <c r="AR185" s="1" t="s">
        <v>519</v>
      </c>
      <c r="AS185" s="1" t="s">
        <v>562</v>
      </c>
      <c r="AT185" s="1" t="s">
        <v>14</v>
      </c>
      <c r="AU185" s="3">
        <v>4.95</v>
      </c>
      <c r="AV185" s="3">
        <f t="shared" si="111"/>
        <v>1.2015525343116935E-3</v>
      </c>
      <c r="AW185" s="3">
        <f t="shared" si="112"/>
        <v>1.2069363227894497E-3</v>
      </c>
      <c r="AX185" s="3">
        <f t="shared" si="113"/>
        <v>5.3837884777562569E-6</v>
      </c>
      <c r="AY185" s="3">
        <f t="shared" si="114"/>
        <v>1.975105621245519E-3</v>
      </c>
      <c r="AZ185" s="3">
        <f t="shared" si="115"/>
        <v>1.9855896181718092E-3</v>
      </c>
      <c r="BA185" s="3">
        <f t="shared" si="116"/>
        <v>1.0483996926290151E-5</v>
      </c>
      <c r="BB185" s="3">
        <v>4.9059999999999997</v>
      </c>
      <c r="BC185" s="3">
        <f t="shared" si="117"/>
        <v>1.1908720673400339E-3</v>
      </c>
      <c r="BD185" s="3">
        <f t="shared" si="118"/>
        <v>1.1962079999202101E-3</v>
      </c>
      <c r="BE185" s="3">
        <f t="shared" si="119"/>
        <v>5.3359325801762524E-6</v>
      </c>
      <c r="BF185" s="3">
        <f t="shared" si="120"/>
        <v>1.9575491268344473E-3</v>
      </c>
      <c r="BG185" s="3">
        <f t="shared" si="121"/>
        <v>1.9679399326769484E-3</v>
      </c>
      <c r="BH185" s="3">
        <f t="shared" si="122"/>
        <v>1.0390805842501113E-5</v>
      </c>
      <c r="BI185" s="9">
        <v>538</v>
      </c>
      <c r="BJ185" s="3">
        <f t="shared" si="123"/>
        <v>0.1305929825171093</v>
      </c>
      <c r="BK185" s="3">
        <f t="shared" si="124"/>
        <v>0.13117812962842909</v>
      </c>
      <c r="BL185" s="3">
        <f t="shared" si="125"/>
        <v>5.851471113197948E-4</v>
      </c>
      <c r="BM185" s="3">
        <f t="shared" si="126"/>
        <v>0.2146680452990079</v>
      </c>
      <c r="BN185" s="3">
        <f t="shared" si="127"/>
        <v>0.21580751809624915</v>
      </c>
      <c r="BO185" s="3">
        <f t="shared" si="128"/>
        <v>1.1394727972412477E-3</v>
      </c>
      <c r="BP185" s="9">
        <v>2639.4279999999999</v>
      </c>
      <c r="BQ185" s="3">
        <f t="shared" si="129"/>
        <v>0.64068917222893818</v>
      </c>
      <c r="BR185" s="3">
        <f t="shared" si="130"/>
        <v>0.64355990395707308</v>
      </c>
      <c r="BS185" s="3">
        <f t="shared" si="131"/>
        <v>2.870731728134901E-3</v>
      </c>
      <c r="BT185" s="3">
        <f t="shared" si="132"/>
        <v>1.0531614302369328</v>
      </c>
      <c r="BU185" s="3">
        <f t="shared" si="133"/>
        <v>1.0587516837801982</v>
      </c>
      <c r="BV185" s="3">
        <f t="shared" si="134"/>
        <v>5.5902535432654776E-3</v>
      </c>
      <c r="BW185" s="3">
        <v>8.3699999999999992</v>
      </c>
      <c r="BX185" s="3">
        <f t="shared" si="135"/>
        <v>2.0317161034724995E-3</v>
      </c>
      <c r="BY185" s="3">
        <f t="shared" si="136"/>
        <v>2.0408196003530695E-3</v>
      </c>
      <c r="BZ185" s="3">
        <f t="shared" si="137"/>
        <v>9.103496880569998E-6</v>
      </c>
      <c r="CA185" s="3">
        <f t="shared" si="138"/>
        <v>3.3397240504696949E-3</v>
      </c>
      <c r="CB185" s="3">
        <f t="shared" si="139"/>
        <v>3.3574515361814222E-3</v>
      </c>
      <c r="CC185" s="3">
        <f t="shared" si="140"/>
        <v>1.7727485711727282E-5</v>
      </c>
      <c r="CD185" s="3">
        <v>0.3</v>
      </c>
      <c r="CE185" s="3">
        <f t="shared" si="141"/>
        <v>7.2821365715860197E-5</v>
      </c>
      <c r="CF185" s="3">
        <f t="shared" si="142"/>
        <v>7.3147655926633317E-5</v>
      </c>
      <c r="CG185" s="3">
        <f t="shared" si="143"/>
        <v>3.2629021077312044E-7</v>
      </c>
      <c r="CH185" s="3">
        <f t="shared" si="144"/>
        <v>1.1970337098457688E-4</v>
      </c>
      <c r="CI185" s="3">
        <f t="shared" si="145"/>
        <v>1.2033876473768539E-4</v>
      </c>
      <c r="CJ185" s="3">
        <f t="shared" si="146"/>
        <v>6.3539375310851126E-7</v>
      </c>
      <c r="CK185" s="3">
        <v>95</v>
      </c>
      <c r="CL185" s="3">
        <f t="shared" si="147"/>
        <v>2.3060099143355731E-2</v>
      </c>
      <c r="CM185" s="3">
        <f t="shared" si="148"/>
        <v>2.3163424376767217E-2</v>
      </c>
      <c r="CN185" s="3">
        <f t="shared" si="149"/>
        <v>1.0332523341148592E-4</v>
      </c>
      <c r="CO185" s="3">
        <f t="shared" si="150"/>
        <v>3.7906067478449351E-2</v>
      </c>
      <c r="CP185" s="3">
        <f t="shared" si="151"/>
        <v>3.8107275500267046E-2</v>
      </c>
      <c r="CQ185" s="3">
        <f t="shared" si="152"/>
        <v>2.0120802181769482E-4</v>
      </c>
    </row>
    <row r="186" spans="1:95" x14ac:dyDescent="0.25">
      <c r="A186" s="1" t="s">
        <v>423</v>
      </c>
      <c r="B186" s="1" t="s">
        <v>589</v>
      </c>
      <c r="C186" s="2">
        <v>43403</v>
      </c>
      <c r="D186" s="2">
        <v>43405</v>
      </c>
      <c r="E186" s="2" t="s">
        <v>476</v>
      </c>
      <c r="F186" s="1" t="s">
        <v>503</v>
      </c>
      <c r="G186" s="1" t="s">
        <v>498</v>
      </c>
      <c r="H186" s="1" t="s">
        <v>439</v>
      </c>
      <c r="I186" s="1" t="s">
        <v>435</v>
      </c>
      <c r="J186" s="1">
        <v>-1</v>
      </c>
      <c r="K186" s="6">
        <v>0</v>
      </c>
      <c r="L186" s="1" t="s">
        <v>338</v>
      </c>
      <c r="M186" s="1" t="s">
        <v>339</v>
      </c>
      <c r="N186" s="1" t="str">
        <f t="shared" si="102"/>
        <v>RIG 7.75 of '24</v>
      </c>
      <c r="O186" s="3">
        <v>7.75</v>
      </c>
      <c r="P186" s="2">
        <v>45580</v>
      </c>
      <c r="Q186" s="8">
        <v>5.9643835616438352</v>
      </c>
      <c r="R186" s="3">
        <v>2.0274000000000001</v>
      </c>
      <c r="S186" s="9">
        <v>0</v>
      </c>
      <c r="T186" s="9">
        <v>1</v>
      </c>
      <c r="U186" s="6">
        <v>2014255</v>
      </c>
      <c r="V186" s="6">
        <v>1225369</v>
      </c>
      <c r="W186" s="6">
        <v>2005270</v>
      </c>
      <c r="X186" s="6">
        <v>1218899</v>
      </c>
      <c r="Y186" s="6">
        <f t="shared" si="103"/>
        <v>0</v>
      </c>
      <c r="Z186" s="6">
        <f t="shared" si="104"/>
        <v>0</v>
      </c>
      <c r="AA186" s="6">
        <v>510</v>
      </c>
      <c r="AB186" s="6">
        <v>510</v>
      </c>
      <c r="AC186" s="6">
        <v>496.053</v>
      </c>
      <c r="AD186" s="12">
        <f t="shared" si="105"/>
        <v>2.4627120200769018E-2</v>
      </c>
      <c r="AE186" s="12">
        <f t="shared" si="106"/>
        <v>2.4737466775047748E-2</v>
      </c>
      <c r="AF186" s="12">
        <f t="shared" si="107"/>
        <v>1.1034657427872949E-4</v>
      </c>
      <c r="AG186" s="12">
        <f t="shared" si="108"/>
        <v>4.0481928300781234E-2</v>
      </c>
      <c r="AH186" s="12">
        <f t="shared" si="109"/>
        <v>4.0696809169586651E-2</v>
      </c>
      <c r="AI186" s="12">
        <f t="shared" si="110"/>
        <v>2.1488086880541712E-4</v>
      </c>
      <c r="AJ186" s="1" t="s">
        <v>5</v>
      </c>
      <c r="AK186" s="1" t="s">
        <v>460</v>
      </c>
      <c r="AL186" s="1" t="s">
        <v>429</v>
      </c>
      <c r="AM186" s="1" t="s">
        <v>435</v>
      </c>
      <c r="AN186" s="1" t="s">
        <v>453</v>
      </c>
      <c r="AO186" s="1" t="s">
        <v>482</v>
      </c>
      <c r="AP186" s="1" t="s">
        <v>24</v>
      </c>
      <c r="AQ186" s="1" t="s">
        <v>513</v>
      </c>
      <c r="AR186" s="1" t="s">
        <v>519</v>
      </c>
      <c r="AS186" s="1" t="s">
        <v>562</v>
      </c>
      <c r="AT186" s="1" t="s">
        <v>10</v>
      </c>
      <c r="AU186" s="3">
        <v>2.9</v>
      </c>
      <c r="AV186" s="3">
        <f t="shared" si="111"/>
        <v>7.1418648582230156E-4</v>
      </c>
      <c r="AW186" s="3">
        <f t="shared" si="112"/>
        <v>7.1738653647638467E-4</v>
      </c>
      <c r="AX186" s="3">
        <f t="shared" si="113"/>
        <v>3.2000506540831109E-6</v>
      </c>
      <c r="AY186" s="3">
        <f t="shared" si="114"/>
        <v>1.1739759207226557E-3</v>
      </c>
      <c r="AZ186" s="3">
        <f t="shared" si="115"/>
        <v>1.1802074659180129E-3</v>
      </c>
      <c r="BA186" s="3">
        <f t="shared" si="116"/>
        <v>6.2315451953571643E-6</v>
      </c>
      <c r="BB186" s="3">
        <v>2.698</v>
      </c>
      <c r="BC186" s="3">
        <f t="shared" si="117"/>
        <v>6.6443970301674818E-4</v>
      </c>
      <c r="BD186" s="3">
        <f t="shared" si="118"/>
        <v>6.6741685359078822E-4</v>
      </c>
      <c r="BE186" s="3">
        <f t="shared" si="119"/>
        <v>2.9771505740400347E-6</v>
      </c>
      <c r="BF186" s="3">
        <f t="shared" si="120"/>
        <v>1.0922024255550777E-3</v>
      </c>
      <c r="BG186" s="3">
        <f t="shared" si="121"/>
        <v>1.0979999113954479E-3</v>
      </c>
      <c r="BH186" s="3">
        <f t="shared" si="122"/>
        <v>5.7974858403701986E-6</v>
      </c>
      <c r="BI186" s="9">
        <v>376</v>
      </c>
      <c r="BJ186" s="3">
        <f t="shared" si="123"/>
        <v>9.2597971954891514E-2</v>
      </c>
      <c r="BK186" s="3">
        <f t="shared" si="124"/>
        <v>9.3012875074179532E-2</v>
      </c>
      <c r="BL186" s="3">
        <f t="shared" si="125"/>
        <v>4.1490311928801815E-4</v>
      </c>
      <c r="BM186" s="3">
        <f t="shared" si="126"/>
        <v>0.15221205041093744</v>
      </c>
      <c r="BN186" s="3">
        <f t="shared" si="127"/>
        <v>0.1530200024776458</v>
      </c>
      <c r="BO186" s="3">
        <f t="shared" si="128"/>
        <v>8.0795206670836173E-4</v>
      </c>
      <c r="BP186" s="9">
        <v>1014.448</v>
      </c>
      <c r="BQ186" s="3">
        <f t="shared" si="129"/>
        <v>0.2498293283342973</v>
      </c>
      <c r="BR186" s="3">
        <f t="shared" si="130"/>
        <v>0.25094873695013636</v>
      </c>
      <c r="BS186" s="3">
        <f t="shared" si="131"/>
        <v>1.1194086158390626E-3</v>
      </c>
      <c r="BT186" s="3">
        <f t="shared" si="132"/>
        <v>0.41066811200870917</v>
      </c>
      <c r="BU186" s="3">
        <f t="shared" si="133"/>
        <v>0.41284796668468837</v>
      </c>
      <c r="BV186" s="3">
        <f t="shared" si="134"/>
        <v>2.1798546759791981E-3</v>
      </c>
      <c r="BW186" s="3">
        <v>6.76</v>
      </c>
      <c r="BX186" s="3">
        <f t="shared" si="135"/>
        <v>1.6647933255719857E-3</v>
      </c>
      <c r="BY186" s="3">
        <f t="shared" si="136"/>
        <v>1.6722527539932278E-3</v>
      </c>
      <c r="BZ186" s="3">
        <f t="shared" si="137"/>
        <v>7.4594284212420835E-6</v>
      </c>
      <c r="CA186" s="3">
        <f t="shared" si="138"/>
        <v>2.7365783531328111E-3</v>
      </c>
      <c r="CB186" s="3">
        <f t="shared" si="139"/>
        <v>2.7511042998640575E-3</v>
      </c>
      <c r="CC186" s="3">
        <f t="shared" si="140"/>
        <v>1.4525946731246391E-5</v>
      </c>
      <c r="CD186" s="3">
        <v>-0.14000000000000001</v>
      </c>
      <c r="CE186" s="3">
        <f t="shared" si="141"/>
        <v>-3.4477968281076632E-5</v>
      </c>
      <c r="CF186" s="3">
        <f t="shared" si="142"/>
        <v>-3.463245348506685E-5</v>
      </c>
      <c r="CG186" s="3">
        <f t="shared" si="143"/>
        <v>-1.5448520399021854E-7</v>
      </c>
      <c r="CH186" s="3">
        <f t="shared" si="144"/>
        <v>-5.6674699621093731E-5</v>
      </c>
      <c r="CI186" s="3">
        <f t="shared" si="145"/>
        <v>-5.6975532837421317E-5</v>
      </c>
      <c r="CJ186" s="3">
        <f t="shared" si="146"/>
        <v>-3.008332163275857E-7</v>
      </c>
      <c r="CK186" s="3">
        <v>103</v>
      </c>
      <c r="CL186" s="3">
        <f t="shared" si="147"/>
        <v>2.5365933806792092E-2</v>
      </c>
      <c r="CM186" s="3">
        <f t="shared" si="148"/>
        <v>2.5479590778299182E-2</v>
      </c>
      <c r="CN186" s="3">
        <f t="shared" si="149"/>
        <v>1.1365697150709023E-4</v>
      </c>
      <c r="CO186" s="3">
        <f t="shared" si="150"/>
        <v>4.1696386149804671E-2</v>
      </c>
      <c r="CP186" s="3">
        <f t="shared" si="151"/>
        <v>4.1917713444674251E-2</v>
      </c>
      <c r="CQ186" s="3">
        <f t="shared" si="152"/>
        <v>2.2132729486958047E-4</v>
      </c>
    </row>
    <row r="187" spans="1:95" x14ac:dyDescent="0.25">
      <c r="A187" s="1" t="s">
        <v>423</v>
      </c>
      <c r="B187" s="1" t="s">
        <v>589</v>
      </c>
      <c r="C187" s="2">
        <v>43403</v>
      </c>
      <c r="D187" s="2">
        <v>43405</v>
      </c>
      <c r="E187" s="2" t="s">
        <v>476</v>
      </c>
      <c r="F187" s="1" t="s">
        <v>503</v>
      </c>
      <c r="G187" s="1" t="s">
        <v>498</v>
      </c>
      <c r="H187" s="1" t="s">
        <v>439</v>
      </c>
      <c r="I187" s="1" t="s">
        <v>435</v>
      </c>
      <c r="J187" s="1">
        <v>-1</v>
      </c>
      <c r="K187" s="6">
        <v>0</v>
      </c>
      <c r="L187" s="1" t="s">
        <v>340</v>
      </c>
      <c r="M187" s="1" t="s">
        <v>339</v>
      </c>
      <c r="N187" s="1" t="str">
        <f t="shared" si="102"/>
        <v>RIG 6.25 of '24</v>
      </c>
      <c r="O187" s="3">
        <v>6.25</v>
      </c>
      <c r="P187" s="2">
        <v>45627</v>
      </c>
      <c r="Q187" s="8">
        <v>6.0931506849315067</v>
      </c>
      <c r="R187" s="3">
        <v>1.8904000000000001</v>
      </c>
      <c r="S187" s="9">
        <v>0</v>
      </c>
      <c r="T187" s="9">
        <v>1</v>
      </c>
      <c r="U187" s="6">
        <v>2014255</v>
      </c>
      <c r="V187" s="6">
        <v>1225369</v>
      </c>
      <c r="W187" s="6">
        <v>2005270</v>
      </c>
      <c r="X187" s="6">
        <v>1218899</v>
      </c>
      <c r="Y187" s="6">
        <f t="shared" si="103"/>
        <v>0</v>
      </c>
      <c r="Z187" s="6">
        <f t="shared" si="104"/>
        <v>0</v>
      </c>
      <c r="AA187" s="6">
        <v>531</v>
      </c>
      <c r="AB187" s="6">
        <v>531</v>
      </c>
      <c r="AC187" s="6">
        <v>541.1</v>
      </c>
      <c r="AD187" s="12">
        <f t="shared" si="105"/>
        <v>2.6863530188580891E-2</v>
      </c>
      <c r="AE187" s="12">
        <f t="shared" si="106"/>
        <v>2.6983897430271235E-2</v>
      </c>
      <c r="AF187" s="12">
        <f t="shared" si="107"/>
        <v>1.2036724169034452E-4</v>
      </c>
      <c r="AG187" s="12">
        <f t="shared" si="108"/>
        <v>4.4158127062133935E-2</v>
      </c>
      <c r="AH187" s="12">
        <f t="shared" si="109"/>
        <v>4.4392521447634302E-2</v>
      </c>
      <c r="AI187" s="12">
        <f t="shared" si="110"/>
        <v>2.3439438550036662E-4</v>
      </c>
      <c r="AJ187" s="1" t="s">
        <v>5</v>
      </c>
      <c r="AK187" s="1" t="s">
        <v>460</v>
      </c>
      <c r="AL187" s="1" t="s">
        <v>429</v>
      </c>
      <c r="AM187" s="1" t="s">
        <v>435</v>
      </c>
      <c r="AN187" s="1" t="s">
        <v>453</v>
      </c>
      <c r="AO187" s="1" t="s">
        <v>482</v>
      </c>
      <c r="AP187" s="1" t="s">
        <v>24</v>
      </c>
      <c r="AQ187" s="1" t="s">
        <v>513</v>
      </c>
      <c r="AR187" s="1" t="s">
        <v>519</v>
      </c>
      <c r="AS187" s="1" t="s">
        <v>562</v>
      </c>
      <c r="AT187" s="1" t="s">
        <v>10</v>
      </c>
      <c r="AU187" s="3">
        <v>3.03</v>
      </c>
      <c r="AV187" s="3">
        <f t="shared" si="111"/>
        <v>8.1396496471400099E-4</v>
      </c>
      <c r="AW187" s="3">
        <f t="shared" si="112"/>
        <v>8.1761209213721832E-4</v>
      </c>
      <c r="AX187" s="3">
        <f t="shared" si="113"/>
        <v>3.6471274232173371E-6</v>
      </c>
      <c r="AY187" s="3">
        <f t="shared" si="114"/>
        <v>1.337991249982658E-3</v>
      </c>
      <c r="AZ187" s="3">
        <f t="shared" si="115"/>
        <v>1.3450933998633192E-3</v>
      </c>
      <c r="BA187" s="3">
        <f t="shared" si="116"/>
        <v>7.1021498806612005E-6</v>
      </c>
      <c r="BB187" s="3">
        <v>2.9279999999999999</v>
      </c>
      <c r="BC187" s="3">
        <f t="shared" si="117"/>
        <v>7.8656416392164851E-4</v>
      </c>
      <c r="BD187" s="3">
        <f t="shared" si="118"/>
        <v>7.9008851675834173E-4</v>
      </c>
      <c r="BE187" s="3">
        <f t="shared" si="119"/>
        <v>3.5243528366932144E-6</v>
      </c>
      <c r="BF187" s="3">
        <f t="shared" si="120"/>
        <v>1.2929499603792816E-3</v>
      </c>
      <c r="BG187" s="3">
        <f t="shared" si="121"/>
        <v>1.2998130279867322E-3</v>
      </c>
      <c r="BH187" s="3">
        <f t="shared" si="122"/>
        <v>6.8630676074506354E-6</v>
      </c>
      <c r="BI187" s="9">
        <v>351</v>
      </c>
      <c r="BJ187" s="3">
        <f t="shared" si="123"/>
        <v>9.4290990961918925E-2</v>
      </c>
      <c r="BK187" s="3">
        <f t="shared" si="124"/>
        <v>9.4713479980252036E-2</v>
      </c>
      <c r="BL187" s="3">
        <f t="shared" si="125"/>
        <v>4.2248901833311092E-4</v>
      </c>
      <c r="BM187" s="3">
        <f t="shared" si="126"/>
        <v>0.15499502598809012</v>
      </c>
      <c r="BN187" s="3">
        <f t="shared" si="127"/>
        <v>0.1558177502811964</v>
      </c>
      <c r="BO187" s="3">
        <f t="shared" si="128"/>
        <v>8.2272429310628614E-4</v>
      </c>
      <c r="BP187" s="9">
        <v>1027.7280000000001</v>
      </c>
      <c r="BQ187" s="3">
        <f t="shared" si="129"/>
        <v>0.27608402153649864</v>
      </c>
      <c r="BR187" s="3">
        <f t="shared" si="130"/>
        <v>0.27732106938217799</v>
      </c>
      <c r="BS187" s="3">
        <f t="shared" si="131"/>
        <v>1.237047845679351E-3</v>
      </c>
      <c r="BT187" s="3">
        <f t="shared" si="132"/>
        <v>0.45382543609312787</v>
      </c>
      <c r="BU187" s="3">
        <f t="shared" si="133"/>
        <v>0.45623437282334306</v>
      </c>
      <c r="BV187" s="3">
        <f t="shared" si="134"/>
        <v>2.4089367302151943E-3</v>
      </c>
      <c r="BW187" s="3">
        <v>6.48</v>
      </c>
      <c r="BX187" s="3">
        <f t="shared" si="135"/>
        <v>1.7407567562200419E-3</v>
      </c>
      <c r="BY187" s="3">
        <f t="shared" si="136"/>
        <v>1.7485565534815762E-3</v>
      </c>
      <c r="BZ187" s="3">
        <f t="shared" si="137"/>
        <v>7.7997972615343088E-6</v>
      </c>
      <c r="CA187" s="3">
        <f t="shared" si="138"/>
        <v>2.8614466336262792E-3</v>
      </c>
      <c r="CB187" s="3">
        <f t="shared" si="139"/>
        <v>2.8766353898067028E-3</v>
      </c>
      <c r="CC187" s="3">
        <f t="shared" si="140"/>
        <v>1.518875618042358E-5</v>
      </c>
      <c r="CD187" s="3">
        <v>0.06</v>
      </c>
      <c r="CE187" s="3">
        <f t="shared" si="141"/>
        <v>1.6118118113148535E-5</v>
      </c>
      <c r="CF187" s="3">
        <f t="shared" si="142"/>
        <v>1.6190338458162741E-5</v>
      </c>
      <c r="CG187" s="3">
        <f t="shared" si="143"/>
        <v>7.2220345014205935E-8</v>
      </c>
      <c r="CH187" s="3">
        <f t="shared" si="144"/>
        <v>2.649487623728036E-5</v>
      </c>
      <c r="CI187" s="3">
        <f t="shared" si="145"/>
        <v>2.663551286858058E-5</v>
      </c>
      <c r="CJ187" s="3">
        <f t="shared" si="146"/>
        <v>1.4063663130022022E-7</v>
      </c>
      <c r="CK187" s="3">
        <v>99.25</v>
      </c>
      <c r="CL187" s="3">
        <f t="shared" si="147"/>
        <v>2.6662053712166536E-2</v>
      </c>
      <c r="CM187" s="3">
        <f t="shared" si="148"/>
        <v>2.6781518199544201E-2</v>
      </c>
      <c r="CN187" s="3">
        <f t="shared" si="149"/>
        <v>1.1946448737766568E-4</v>
      </c>
      <c r="CO187" s="3">
        <f t="shared" si="150"/>
        <v>4.3826941109167926E-2</v>
      </c>
      <c r="CP187" s="3">
        <f t="shared" si="151"/>
        <v>4.4059577536777042E-2</v>
      </c>
      <c r="CQ187" s="3">
        <f t="shared" si="152"/>
        <v>2.3263642760911613E-4</v>
      </c>
    </row>
    <row r="188" spans="1:95" x14ac:dyDescent="0.25">
      <c r="A188" s="1" t="s">
        <v>423</v>
      </c>
      <c r="B188" s="1" t="s">
        <v>589</v>
      </c>
      <c r="C188" s="2">
        <v>43403</v>
      </c>
      <c r="D188" s="2">
        <v>43405</v>
      </c>
      <c r="E188" s="2" t="s">
        <v>476</v>
      </c>
      <c r="F188" s="1" t="s">
        <v>503</v>
      </c>
      <c r="G188" s="1" t="s">
        <v>508</v>
      </c>
      <c r="H188" s="1">
        <v>411</v>
      </c>
      <c r="I188" s="1">
        <v>411</v>
      </c>
      <c r="J188" s="1">
        <v>0</v>
      </c>
      <c r="K188" s="6">
        <v>0</v>
      </c>
      <c r="L188" s="1" t="s">
        <v>341</v>
      </c>
      <c r="M188" s="1" t="s">
        <v>339</v>
      </c>
      <c r="N188" s="1" t="str">
        <f t="shared" si="102"/>
        <v>RIG 5.80 of '22</v>
      </c>
      <c r="O188" s="3">
        <v>5.8</v>
      </c>
      <c r="P188" s="2">
        <v>44849</v>
      </c>
      <c r="Q188" s="8">
        <v>3.9616438356164383</v>
      </c>
      <c r="R188" s="3">
        <v>6.1260000000000003</v>
      </c>
      <c r="S188" s="9">
        <v>0</v>
      </c>
      <c r="T188" s="9">
        <v>1</v>
      </c>
      <c r="U188" s="6">
        <v>2014255</v>
      </c>
      <c r="V188" s="6">
        <v>1225369</v>
      </c>
      <c r="W188" s="6">
        <v>2005270</v>
      </c>
      <c r="X188" s="6">
        <v>1218899</v>
      </c>
      <c r="Y188" s="6">
        <f t="shared" si="103"/>
        <v>0</v>
      </c>
      <c r="Z188" s="6">
        <f t="shared" si="104"/>
        <v>0</v>
      </c>
      <c r="AA188" s="6">
        <v>411</v>
      </c>
      <c r="AB188" s="6">
        <v>411</v>
      </c>
      <c r="AC188" s="6">
        <v>401.536</v>
      </c>
      <c r="AD188" s="12">
        <f t="shared" si="105"/>
        <v>1.9934715316581069E-2</v>
      </c>
      <c r="AE188" s="12">
        <f t="shared" si="106"/>
        <v>2.0024036663391961E-2</v>
      </c>
      <c r="AF188" s="12">
        <f t="shared" si="107"/>
        <v>8.9321346810892349E-5</v>
      </c>
      <c r="AG188" s="12">
        <f t="shared" si="108"/>
        <v>3.2768578281317712E-2</v>
      </c>
      <c r="AH188" s="12">
        <f t="shared" si="109"/>
        <v>3.2942516155973545E-2</v>
      </c>
      <c r="AI188" s="12">
        <f t="shared" si="110"/>
        <v>1.7393787465583288E-4</v>
      </c>
      <c r="AJ188" s="1" t="s">
        <v>5</v>
      </c>
      <c r="AK188" s="1" t="s">
        <v>460</v>
      </c>
      <c r="AL188" s="1" t="s">
        <v>432</v>
      </c>
      <c r="AM188" s="1" t="s">
        <v>437</v>
      </c>
      <c r="AN188" s="1" t="s">
        <v>453</v>
      </c>
      <c r="AO188" s="1" t="s">
        <v>482</v>
      </c>
      <c r="AP188" s="1" t="s">
        <v>24</v>
      </c>
      <c r="AQ188" s="1" t="s">
        <v>513</v>
      </c>
      <c r="AR188" s="1" t="s">
        <v>519</v>
      </c>
      <c r="AS188" s="1" t="s">
        <v>562</v>
      </c>
      <c r="AT188" s="1" t="s">
        <v>14</v>
      </c>
      <c r="AU188" s="3">
        <v>3.43</v>
      </c>
      <c r="AV188" s="3">
        <f t="shared" si="111"/>
        <v>6.8376073535873067E-4</v>
      </c>
      <c r="AW188" s="3">
        <f t="shared" si="112"/>
        <v>6.8682445755434429E-4</v>
      </c>
      <c r="AX188" s="3">
        <f t="shared" si="113"/>
        <v>3.0637221956136221E-6</v>
      </c>
      <c r="AY188" s="3">
        <f t="shared" si="114"/>
        <v>1.1239622350491976E-3</v>
      </c>
      <c r="AZ188" s="3">
        <f t="shared" si="115"/>
        <v>1.1299283041498927E-3</v>
      </c>
      <c r="BA188" s="3">
        <f t="shared" si="116"/>
        <v>5.9660691006950452E-6</v>
      </c>
      <c r="BB188" s="3">
        <v>3.4</v>
      </c>
      <c r="BC188" s="3">
        <f t="shared" si="117"/>
        <v>6.7778032076375627E-4</v>
      </c>
      <c r="BD188" s="3">
        <f t="shared" si="118"/>
        <v>6.8081724655532662E-4</v>
      </c>
      <c r="BE188" s="3">
        <f t="shared" si="119"/>
        <v>3.0369257915703477E-6</v>
      </c>
      <c r="BF188" s="3">
        <f t="shared" si="120"/>
        <v>1.114131661564802E-3</v>
      </c>
      <c r="BG188" s="3">
        <f t="shared" si="121"/>
        <v>1.1200455493031005E-3</v>
      </c>
      <c r="BH188" s="3">
        <f t="shared" si="122"/>
        <v>5.913887738298422E-6</v>
      </c>
      <c r="BI188" s="9">
        <v>361</v>
      </c>
      <c r="BJ188" s="3">
        <f t="shared" si="123"/>
        <v>7.1964322292857652E-2</v>
      </c>
      <c r="BK188" s="3">
        <f t="shared" si="124"/>
        <v>7.2286772354844986E-2</v>
      </c>
      <c r="BL188" s="3">
        <f t="shared" si="125"/>
        <v>3.2245006198733384E-4</v>
      </c>
      <c r="BM188" s="3">
        <f t="shared" si="126"/>
        <v>0.11829456759555694</v>
      </c>
      <c r="BN188" s="3">
        <f t="shared" si="127"/>
        <v>0.11892248332306449</v>
      </c>
      <c r="BO188" s="3">
        <f t="shared" si="128"/>
        <v>6.2791572750754698E-4</v>
      </c>
      <c r="BP188" s="9">
        <v>1227.3999999999999</v>
      </c>
      <c r="BQ188" s="3">
        <f t="shared" si="129"/>
        <v>0.24467869579571599</v>
      </c>
      <c r="BR188" s="3">
        <f t="shared" si="130"/>
        <v>0.24577502600647291</v>
      </c>
      <c r="BS188" s="3">
        <f t="shared" si="131"/>
        <v>1.0963302107569184E-3</v>
      </c>
      <c r="BT188" s="3">
        <f t="shared" si="132"/>
        <v>0.40220152982489354</v>
      </c>
      <c r="BU188" s="3">
        <f t="shared" si="133"/>
        <v>0.40433644329841922</v>
      </c>
      <c r="BV188" s="3">
        <f t="shared" si="134"/>
        <v>2.1349134735256792E-3</v>
      </c>
      <c r="BW188" s="3">
        <v>6.53</v>
      </c>
      <c r="BX188" s="3">
        <f t="shared" si="135"/>
        <v>1.3017369101727438E-3</v>
      </c>
      <c r="BY188" s="3">
        <f t="shared" si="136"/>
        <v>1.3075695941194951E-3</v>
      </c>
      <c r="BZ188" s="3">
        <f t="shared" si="137"/>
        <v>5.8326839467513335E-6</v>
      </c>
      <c r="CA188" s="3">
        <f t="shared" si="138"/>
        <v>2.1397881617700467E-3</v>
      </c>
      <c r="CB188" s="3">
        <f t="shared" si="139"/>
        <v>2.1511463049850724E-3</v>
      </c>
      <c r="CC188" s="3">
        <f t="shared" si="140"/>
        <v>1.1358143215025717E-5</v>
      </c>
      <c r="CD188" s="3">
        <v>0.11</v>
      </c>
      <c r="CE188" s="3">
        <f t="shared" si="141"/>
        <v>2.1928186848239176E-5</v>
      </c>
      <c r="CF188" s="3">
        <f t="shared" si="142"/>
        <v>2.2026440329731159E-5</v>
      </c>
      <c r="CG188" s="3">
        <f t="shared" si="143"/>
        <v>9.8253481491982674E-8</v>
      </c>
      <c r="CH188" s="3">
        <f t="shared" si="144"/>
        <v>3.6045436109449482E-5</v>
      </c>
      <c r="CI188" s="3">
        <f t="shared" si="145"/>
        <v>3.6236767771570899E-5</v>
      </c>
      <c r="CJ188" s="3">
        <f t="shared" si="146"/>
        <v>1.9133166212141714E-7</v>
      </c>
      <c r="CK188" s="3">
        <v>97.5</v>
      </c>
      <c r="CL188" s="3">
        <f t="shared" si="147"/>
        <v>1.9436347433666543E-2</v>
      </c>
      <c r="CM188" s="3">
        <f t="shared" si="148"/>
        <v>1.9523435746807163E-2</v>
      </c>
      <c r="CN188" s="3">
        <f t="shared" si="149"/>
        <v>8.7088313140620127E-5</v>
      </c>
      <c r="CO188" s="3">
        <f t="shared" si="150"/>
        <v>3.1949363824284767E-2</v>
      </c>
      <c r="CP188" s="3">
        <f t="shared" si="151"/>
        <v>3.21189532520742E-2</v>
      </c>
      <c r="CQ188" s="3">
        <f t="shared" si="152"/>
        <v>1.6958942778943359E-4</v>
      </c>
    </row>
    <row r="189" spans="1:95" x14ac:dyDescent="0.25">
      <c r="A189" s="1" t="s">
        <v>423</v>
      </c>
      <c r="B189" s="1" t="s">
        <v>589</v>
      </c>
      <c r="C189" s="2">
        <v>43403</v>
      </c>
      <c r="D189" s="2">
        <v>43405</v>
      </c>
      <c r="E189" s="2" t="s">
        <v>476</v>
      </c>
      <c r="F189" s="1" t="s">
        <v>503</v>
      </c>
      <c r="G189" s="1" t="s">
        <v>498</v>
      </c>
      <c r="H189" s="1" t="s">
        <v>429</v>
      </c>
      <c r="I189" s="1" t="s">
        <v>440</v>
      </c>
      <c r="J189" s="1">
        <v>-1</v>
      </c>
      <c r="K189" s="6">
        <v>0</v>
      </c>
      <c r="L189" s="1" t="s">
        <v>342</v>
      </c>
      <c r="M189" s="1" t="s">
        <v>339</v>
      </c>
      <c r="N189" s="1" t="str">
        <f t="shared" si="102"/>
        <v>RIG 9.00 of '23</v>
      </c>
      <c r="O189" s="3">
        <v>9</v>
      </c>
      <c r="P189" s="2">
        <v>45122</v>
      </c>
      <c r="Q189" s="8">
        <v>4.7095890410958905</v>
      </c>
      <c r="R189" s="3">
        <v>2.274</v>
      </c>
      <c r="S189" s="9">
        <v>0</v>
      </c>
      <c r="T189" s="9">
        <v>1</v>
      </c>
      <c r="U189" s="6">
        <v>2014255</v>
      </c>
      <c r="V189" s="6">
        <v>1225369</v>
      </c>
      <c r="W189" s="6">
        <v>2005270</v>
      </c>
      <c r="X189" s="6">
        <v>1218899</v>
      </c>
      <c r="Y189" s="6">
        <f t="shared" si="103"/>
        <v>0</v>
      </c>
      <c r="Z189" s="6">
        <f t="shared" si="104"/>
        <v>0</v>
      </c>
      <c r="AA189" s="6">
        <v>1250</v>
      </c>
      <c r="AB189" s="6">
        <v>1250</v>
      </c>
      <c r="AC189" s="6">
        <v>1346.9</v>
      </c>
      <c r="AD189" s="12">
        <f t="shared" si="105"/>
        <v>6.6868395510995396E-2</v>
      </c>
      <c r="AE189" s="12">
        <f t="shared" si="106"/>
        <v>6.716801228762212E-2</v>
      </c>
      <c r="AF189" s="12">
        <f t="shared" si="107"/>
        <v>2.9961677662672381E-4</v>
      </c>
      <c r="AG189" s="12">
        <f t="shared" si="108"/>
        <v>0.10991791044167105</v>
      </c>
      <c r="AH189" s="12">
        <f t="shared" si="109"/>
        <v>0.11050136229498918</v>
      </c>
      <c r="AI189" s="12">
        <f t="shared" si="110"/>
        <v>5.8345185331812321E-4</v>
      </c>
      <c r="AJ189" s="1" t="s">
        <v>5</v>
      </c>
      <c r="AK189" s="1" t="s">
        <v>460</v>
      </c>
      <c r="AL189" s="1" t="s">
        <v>429</v>
      </c>
      <c r="AM189" s="1" t="s">
        <v>440</v>
      </c>
      <c r="AN189" s="1" t="s">
        <v>453</v>
      </c>
      <c r="AO189" s="1" t="s">
        <v>482</v>
      </c>
      <c r="AP189" s="1" t="s">
        <v>24</v>
      </c>
      <c r="AQ189" s="1" t="s">
        <v>513</v>
      </c>
      <c r="AR189" s="1" t="s">
        <v>519</v>
      </c>
      <c r="AS189" s="1" t="s">
        <v>562</v>
      </c>
      <c r="AT189" s="1" t="s">
        <v>14</v>
      </c>
      <c r="AU189" s="3">
        <v>3.1</v>
      </c>
      <c r="AV189" s="3">
        <f t="shared" si="111"/>
        <v>2.0729202608408574E-3</v>
      </c>
      <c r="AW189" s="3">
        <f t="shared" si="112"/>
        <v>2.0822083809162858E-3</v>
      </c>
      <c r="AX189" s="3">
        <f t="shared" si="113"/>
        <v>9.2881200754284243E-6</v>
      </c>
      <c r="AY189" s="3">
        <f t="shared" si="114"/>
        <v>3.4074552236918027E-3</v>
      </c>
      <c r="AZ189" s="3">
        <f t="shared" si="115"/>
        <v>3.4255422311446643E-3</v>
      </c>
      <c r="BA189" s="3">
        <f t="shared" si="116"/>
        <v>1.8087007452861643E-5</v>
      </c>
      <c r="BB189" s="3">
        <v>2.86</v>
      </c>
      <c r="BC189" s="3">
        <f t="shared" si="117"/>
        <v>1.9124361116144683E-3</v>
      </c>
      <c r="BD189" s="3">
        <f t="shared" si="118"/>
        <v>1.9210051514259923E-3</v>
      </c>
      <c r="BE189" s="3">
        <f t="shared" si="119"/>
        <v>8.5690398115240238E-6</v>
      </c>
      <c r="BF189" s="3">
        <f t="shared" si="120"/>
        <v>3.1436522386317921E-3</v>
      </c>
      <c r="BG189" s="3">
        <f t="shared" si="121"/>
        <v>3.1603389616366904E-3</v>
      </c>
      <c r="BH189" s="3">
        <f t="shared" si="122"/>
        <v>1.668672300489827E-5</v>
      </c>
      <c r="BI189" s="9">
        <v>440</v>
      </c>
      <c r="BJ189" s="3">
        <f t="shared" si="123"/>
        <v>0.29422094024837975</v>
      </c>
      <c r="BK189" s="3">
        <f t="shared" si="124"/>
        <v>0.29553925406553733</v>
      </c>
      <c r="BL189" s="3">
        <f t="shared" si="125"/>
        <v>1.3183138171575792E-3</v>
      </c>
      <c r="BM189" s="3">
        <f t="shared" si="126"/>
        <v>0.48363880594335262</v>
      </c>
      <c r="BN189" s="3">
        <f t="shared" si="127"/>
        <v>0.48620599409795234</v>
      </c>
      <c r="BO189" s="3">
        <f t="shared" si="128"/>
        <v>2.5671881545997199E-3</v>
      </c>
      <c r="BP189" s="9">
        <v>1258.3999999999999</v>
      </c>
      <c r="BQ189" s="3">
        <f t="shared" si="129"/>
        <v>0.84147188911036608</v>
      </c>
      <c r="BR189" s="3">
        <f t="shared" si="130"/>
        <v>0.84524226662743662</v>
      </c>
      <c r="BS189" s="3">
        <f t="shared" si="131"/>
        <v>3.7703775170705445E-3</v>
      </c>
      <c r="BT189" s="3">
        <f t="shared" si="132"/>
        <v>1.3832069849979884</v>
      </c>
      <c r="BU189" s="3">
        <f t="shared" si="133"/>
        <v>1.3905491431201435</v>
      </c>
      <c r="BV189" s="3">
        <f t="shared" si="134"/>
        <v>7.3421581221551069E-3</v>
      </c>
      <c r="BW189" s="3">
        <v>7.39</v>
      </c>
      <c r="BX189" s="3">
        <f t="shared" si="135"/>
        <v>4.9415744282625598E-3</v>
      </c>
      <c r="BY189" s="3">
        <f t="shared" si="136"/>
        <v>4.9637161080552739E-3</v>
      </c>
      <c r="BZ189" s="3">
        <f t="shared" si="137"/>
        <v>2.2141679792714135E-5</v>
      </c>
      <c r="CA189" s="3">
        <f t="shared" si="138"/>
        <v>8.1229335816394906E-3</v>
      </c>
      <c r="CB189" s="3">
        <f t="shared" si="139"/>
        <v>8.1660506735996997E-3</v>
      </c>
      <c r="CC189" s="3">
        <f t="shared" si="140"/>
        <v>4.3117091960209047E-5</v>
      </c>
      <c r="CD189" s="3">
        <v>-0.27</v>
      </c>
      <c r="CE189" s="3">
        <f t="shared" si="141"/>
        <v>-1.805446678796876E-4</v>
      </c>
      <c r="CF189" s="3">
        <f t="shared" si="142"/>
        <v>-1.8135363317657973E-4</v>
      </c>
      <c r="CG189" s="3">
        <f t="shared" si="143"/>
        <v>-8.0896529689212528E-7</v>
      </c>
      <c r="CH189" s="3">
        <f t="shared" si="144"/>
        <v>-2.9677835819251188E-4</v>
      </c>
      <c r="CI189" s="3">
        <f t="shared" si="145"/>
        <v>-2.9835367819647078E-4</v>
      </c>
      <c r="CJ189" s="3">
        <f t="shared" si="146"/>
        <v>-1.5753200039589029E-6</v>
      </c>
      <c r="CK189" s="3">
        <v>105.1</v>
      </c>
      <c r="CL189" s="3">
        <f t="shared" si="147"/>
        <v>7.0278683682056156E-2</v>
      </c>
      <c r="CM189" s="3">
        <f t="shared" si="148"/>
        <v>7.059358091429084E-2</v>
      </c>
      <c r="CN189" s="3">
        <f t="shared" si="149"/>
        <v>3.1489723223468435E-4</v>
      </c>
      <c r="CO189" s="3">
        <f t="shared" si="150"/>
        <v>0.11552372387419628</v>
      </c>
      <c r="CP189" s="3">
        <f t="shared" si="151"/>
        <v>0.11613693177203362</v>
      </c>
      <c r="CQ189" s="3">
        <f t="shared" si="152"/>
        <v>6.1320789783733676E-4</v>
      </c>
    </row>
    <row r="190" spans="1:95" x14ac:dyDescent="0.25">
      <c r="A190" s="1" t="s">
        <v>423</v>
      </c>
      <c r="B190" s="1" t="s">
        <v>589</v>
      </c>
      <c r="C190" s="2">
        <v>43403</v>
      </c>
      <c r="D190" s="2">
        <v>43405</v>
      </c>
      <c r="E190" s="2" t="s">
        <v>476</v>
      </c>
      <c r="F190" s="1" t="s">
        <v>503</v>
      </c>
      <c r="G190" s="1" t="s">
        <v>498</v>
      </c>
      <c r="H190" s="1" t="s">
        <v>429</v>
      </c>
      <c r="I190" s="1" t="s">
        <v>440</v>
      </c>
      <c r="J190" s="1">
        <v>-1</v>
      </c>
      <c r="K190" s="6">
        <v>0</v>
      </c>
      <c r="L190" s="1" t="s">
        <v>343</v>
      </c>
      <c r="M190" s="1" t="s">
        <v>339</v>
      </c>
      <c r="N190" s="1" t="str">
        <f t="shared" si="102"/>
        <v>RIG 7.50 of '26</v>
      </c>
      <c r="O190" s="3">
        <v>7.5</v>
      </c>
      <c r="P190" s="2">
        <v>46037</v>
      </c>
      <c r="Q190" s="8">
        <v>7.2164383561643834</v>
      </c>
      <c r="R190" s="3">
        <v>1.0328999999999999</v>
      </c>
      <c r="S190" s="9">
        <v>0</v>
      </c>
      <c r="T190" s="9">
        <v>1</v>
      </c>
      <c r="U190" s="6">
        <v>2014255</v>
      </c>
      <c r="V190" s="6">
        <v>1225369</v>
      </c>
      <c r="W190" s="6">
        <v>2005270</v>
      </c>
      <c r="X190" s="6">
        <v>1218899</v>
      </c>
      <c r="Y190" s="6">
        <f t="shared" si="103"/>
        <v>0</v>
      </c>
      <c r="Z190" s="6">
        <f t="shared" si="104"/>
        <v>0</v>
      </c>
      <c r="AA190" s="6">
        <v>750</v>
      </c>
      <c r="AB190" s="6">
        <v>750</v>
      </c>
      <c r="AC190" s="6">
        <v>751.56299999999999</v>
      </c>
      <c r="AD190" s="12">
        <f t="shared" si="105"/>
        <v>3.73122072428764E-2</v>
      </c>
      <c r="AE190" s="12">
        <f t="shared" si="106"/>
        <v>3.7479391802600147E-2</v>
      </c>
      <c r="AF190" s="12">
        <f t="shared" si="107"/>
        <v>1.6718455972374729E-4</v>
      </c>
      <c r="AG190" s="12">
        <f t="shared" si="108"/>
        <v>6.1333606448343313E-2</v>
      </c>
      <c r="AH190" s="12">
        <f t="shared" si="109"/>
        <v>6.1659169463589687E-2</v>
      </c>
      <c r="AI190" s="12">
        <f t="shared" si="110"/>
        <v>3.2556301524637454E-4</v>
      </c>
      <c r="AJ190" s="1" t="s">
        <v>5</v>
      </c>
      <c r="AK190" s="1" t="s">
        <v>460</v>
      </c>
      <c r="AL190" s="1" t="s">
        <v>429</v>
      </c>
      <c r="AM190" s="1" t="s">
        <v>440</v>
      </c>
      <c r="AN190" s="1" t="s">
        <v>453</v>
      </c>
      <c r="AO190" s="1" t="s">
        <v>482</v>
      </c>
      <c r="AP190" s="1" t="s">
        <v>24</v>
      </c>
      <c r="AQ190" s="1" t="s">
        <v>513</v>
      </c>
      <c r="AR190" s="1" t="s">
        <v>519</v>
      </c>
      <c r="AS190" s="1" t="s">
        <v>562</v>
      </c>
      <c r="AT190" s="1" t="s">
        <v>14</v>
      </c>
      <c r="AU190" s="3">
        <v>4.99</v>
      </c>
      <c r="AV190" s="3">
        <f t="shared" si="111"/>
        <v>1.8618791414195324E-3</v>
      </c>
      <c r="AW190" s="3">
        <f t="shared" si="112"/>
        <v>1.8702216509497475E-3</v>
      </c>
      <c r="AX190" s="3">
        <f t="shared" si="113"/>
        <v>8.3425095302150538E-6</v>
      </c>
      <c r="AY190" s="3">
        <f t="shared" si="114"/>
        <v>3.0605469617723314E-3</v>
      </c>
      <c r="AZ190" s="3">
        <f t="shared" si="115"/>
        <v>3.0767925562331256E-3</v>
      </c>
      <c r="BA190" s="3">
        <f t="shared" si="116"/>
        <v>1.6245594460794193E-5</v>
      </c>
      <c r="BB190" s="3">
        <v>4.68</v>
      </c>
      <c r="BC190" s="3">
        <f t="shared" si="117"/>
        <v>1.7462112989666153E-3</v>
      </c>
      <c r="BD190" s="3">
        <f t="shared" si="118"/>
        <v>1.7540355363616868E-3</v>
      </c>
      <c r="BE190" s="3">
        <f t="shared" si="119"/>
        <v>7.824237395071508E-6</v>
      </c>
      <c r="BF190" s="3">
        <f t="shared" si="120"/>
        <v>2.870412781782467E-3</v>
      </c>
      <c r="BG190" s="3">
        <f t="shared" si="121"/>
        <v>2.8856491308959973E-3</v>
      </c>
      <c r="BH190" s="3">
        <f t="shared" si="122"/>
        <v>1.5236349113530254E-5</v>
      </c>
      <c r="BI190" s="9">
        <v>474</v>
      </c>
      <c r="BJ190" s="3">
        <f t="shared" si="123"/>
        <v>0.17685986233123413</v>
      </c>
      <c r="BK190" s="3">
        <f t="shared" si="124"/>
        <v>0.1776523171443247</v>
      </c>
      <c r="BL190" s="3">
        <f t="shared" si="125"/>
        <v>7.9245481309056509E-4</v>
      </c>
      <c r="BM190" s="3">
        <f t="shared" si="126"/>
        <v>0.29072129456514734</v>
      </c>
      <c r="BN190" s="3">
        <f t="shared" si="127"/>
        <v>0.29226446325741512</v>
      </c>
      <c r="BO190" s="3">
        <f t="shared" si="128"/>
        <v>1.5431686922677823E-3</v>
      </c>
      <c r="BP190" s="9">
        <v>2218.3199999999997</v>
      </c>
      <c r="BQ190" s="3">
        <f t="shared" si="129"/>
        <v>0.82770415571017564</v>
      </c>
      <c r="BR190" s="3">
        <f t="shared" si="130"/>
        <v>0.83141284423543949</v>
      </c>
      <c r="BS190" s="3">
        <f t="shared" si="131"/>
        <v>3.708688525263848E-3</v>
      </c>
      <c r="BT190" s="3">
        <f t="shared" si="132"/>
        <v>1.3605756585648892</v>
      </c>
      <c r="BU190" s="3">
        <f t="shared" si="133"/>
        <v>1.3677976880447025</v>
      </c>
      <c r="BV190" s="3">
        <f t="shared" si="134"/>
        <v>7.2220294798133189E-3</v>
      </c>
      <c r="BW190" s="3">
        <v>7.87</v>
      </c>
      <c r="BX190" s="3">
        <f t="shared" si="135"/>
        <v>2.9364707100143724E-3</v>
      </c>
      <c r="BY190" s="3">
        <f t="shared" si="136"/>
        <v>2.9496281348646318E-3</v>
      </c>
      <c r="BZ190" s="3">
        <f t="shared" si="137"/>
        <v>1.3157424850259326E-5</v>
      </c>
      <c r="CA190" s="3">
        <f t="shared" si="138"/>
        <v>4.8269548274846186E-3</v>
      </c>
      <c r="CB190" s="3">
        <f t="shared" si="139"/>
        <v>4.8525766367845087E-3</v>
      </c>
      <c r="CC190" s="3">
        <f t="shared" si="140"/>
        <v>2.5621809299890101E-5</v>
      </c>
      <c r="CD190" s="3">
        <v>0.11</v>
      </c>
      <c r="CE190" s="3">
        <f t="shared" si="141"/>
        <v>4.104342796716404E-5</v>
      </c>
      <c r="CF190" s="3">
        <f t="shared" si="142"/>
        <v>4.1227330982860162E-5</v>
      </c>
      <c r="CG190" s="3">
        <f t="shared" si="143"/>
        <v>1.8390301569612183E-7</v>
      </c>
      <c r="CH190" s="3">
        <f t="shared" si="144"/>
        <v>6.7466967093177642E-5</v>
      </c>
      <c r="CI190" s="3">
        <f t="shared" si="145"/>
        <v>6.782508640994865E-5</v>
      </c>
      <c r="CJ190" s="3">
        <f t="shared" si="146"/>
        <v>3.581193167710077E-7</v>
      </c>
      <c r="CK190" s="3">
        <v>98</v>
      </c>
      <c r="CL190" s="3">
        <f t="shared" si="147"/>
        <v>3.6565963098018871E-2</v>
      </c>
      <c r="CM190" s="3">
        <f t="shared" si="148"/>
        <v>3.6729803966548145E-2</v>
      </c>
      <c r="CN190" s="3">
        <f t="shared" si="149"/>
        <v>1.6384086852927471E-4</v>
      </c>
      <c r="CO190" s="3">
        <f t="shared" si="150"/>
        <v>6.010693431937645E-2</v>
      </c>
      <c r="CP190" s="3">
        <f t="shared" si="151"/>
        <v>6.0425986074317893E-2</v>
      </c>
      <c r="CQ190" s="3">
        <f t="shared" si="152"/>
        <v>3.1905175494144344E-4</v>
      </c>
    </row>
    <row r="191" spans="1:95" x14ac:dyDescent="0.25">
      <c r="A191" s="1" t="s">
        <v>423</v>
      </c>
      <c r="B191" s="1" t="s">
        <v>476</v>
      </c>
      <c r="C191" s="2">
        <v>43403</v>
      </c>
      <c r="D191" s="2">
        <v>43405</v>
      </c>
      <c r="E191" s="2" t="s">
        <v>476</v>
      </c>
      <c r="F191" s="1" t="s">
        <v>503</v>
      </c>
      <c r="G191" s="1" t="s">
        <v>508</v>
      </c>
      <c r="H191" s="1">
        <v>650</v>
      </c>
      <c r="I191" s="1">
        <v>800</v>
      </c>
      <c r="J191" s="1">
        <v>0</v>
      </c>
      <c r="K191" s="6">
        <v>150</v>
      </c>
      <c r="L191" s="1" t="s">
        <v>344</v>
      </c>
      <c r="M191" s="1" t="s">
        <v>345</v>
      </c>
      <c r="N191" s="1" t="str">
        <f t="shared" si="102"/>
        <v>RONXIN 8.25 of '21</v>
      </c>
      <c r="O191" s="3">
        <v>8.25</v>
      </c>
      <c r="P191" s="2">
        <v>44228</v>
      </c>
      <c r="Q191" s="8">
        <v>2.2602739726027399</v>
      </c>
      <c r="R191" s="3">
        <v>0.73970000000000002</v>
      </c>
      <c r="S191" s="9">
        <v>0</v>
      </c>
      <c r="T191" s="9">
        <v>1</v>
      </c>
      <c r="U191" s="6">
        <v>2014255</v>
      </c>
      <c r="V191" s="6">
        <v>1225369</v>
      </c>
      <c r="W191" s="6">
        <v>2005270</v>
      </c>
      <c r="X191" s="6">
        <v>1218899</v>
      </c>
      <c r="Y191" s="6">
        <f t="shared" si="103"/>
        <v>0</v>
      </c>
      <c r="Z191" s="6">
        <f t="shared" si="104"/>
        <v>0</v>
      </c>
      <c r="AA191" s="6">
        <v>800</v>
      </c>
      <c r="AB191" s="6">
        <v>800</v>
      </c>
      <c r="AC191" s="6">
        <v>764.58399999999995</v>
      </c>
      <c r="AD191" s="12">
        <f t="shared" si="105"/>
        <v>3.7958649724091534E-2</v>
      </c>
      <c r="AE191" s="12">
        <f t="shared" si="106"/>
        <v>3.8128730794356865E-2</v>
      </c>
      <c r="AF191" s="12">
        <f t="shared" si="107"/>
        <v>1.7008107026533076E-4</v>
      </c>
      <c r="AG191" s="12">
        <f t="shared" si="108"/>
        <v>0</v>
      </c>
      <c r="AH191" s="12">
        <f t="shared" si="109"/>
        <v>0</v>
      </c>
      <c r="AI191" s="12">
        <f t="shared" si="110"/>
        <v>0</v>
      </c>
      <c r="AJ191" s="1" t="s">
        <v>5</v>
      </c>
      <c r="AK191" s="1" t="s">
        <v>487</v>
      </c>
      <c r="AL191" s="1" t="s">
        <v>429</v>
      </c>
      <c r="AM191" s="1" t="s">
        <v>435</v>
      </c>
      <c r="AN191" s="1" t="s">
        <v>444</v>
      </c>
      <c r="AO191" s="1" t="s">
        <v>458</v>
      </c>
      <c r="AP191" s="1" t="s">
        <v>21</v>
      </c>
      <c r="AQ191" s="1" t="s">
        <v>513</v>
      </c>
      <c r="AR191" s="1" t="s">
        <v>517</v>
      </c>
      <c r="AS191" s="1" t="s">
        <v>518</v>
      </c>
      <c r="AT191" s="1" t="s">
        <v>10</v>
      </c>
      <c r="AU191" s="3">
        <v>1.1100000000000001</v>
      </c>
      <c r="AV191" s="3">
        <f t="shared" si="111"/>
        <v>4.2134101193741605E-4</v>
      </c>
      <c r="AW191" s="3">
        <f t="shared" si="112"/>
        <v>4.2322891181736125E-4</v>
      </c>
      <c r="AX191" s="3">
        <f t="shared" si="113"/>
        <v>1.887899879945195E-6</v>
      </c>
      <c r="AY191" s="3">
        <f t="shared" si="114"/>
        <v>0</v>
      </c>
      <c r="AZ191" s="3">
        <f t="shared" si="115"/>
        <v>0</v>
      </c>
      <c r="BA191" s="3">
        <f t="shared" si="116"/>
        <v>0</v>
      </c>
      <c r="BB191" s="3">
        <v>1.1120000000000001</v>
      </c>
      <c r="BC191" s="3">
        <f t="shared" si="117"/>
        <v>4.2210018493189788E-4</v>
      </c>
      <c r="BD191" s="3">
        <f t="shared" si="118"/>
        <v>4.2399148643324836E-4</v>
      </c>
      <c r="BE191" s="3">
        <f t="shared" si="119"/>
        <v>1.891301501350483E-6</v>
      </c>
      <c r="BF191" s="3">
        <f t="shared" si="120"/>
        <v>0</v>
      </c>
      <c r="BG191" s="3">
        <f t="shared" si="121"/>
        <v>0</v>
      </c>
      <c r="BH191" s="3">
        <f t="shared" si="122"/>
        <v>0</v>
      </c>
      <c r="BI191" s="9">
        <v>1134</v>
      </c>
      <c r="BJ191" s="3">
        <f t="shared" si="123"/>
        <v>0.43045108787119801</v>
      </c>
      <c r="BK191" s="3">
        <f t="shared" si="124"/>
        <v>0.43237980720800684</v>
      </c>
      <c r="BL191" s="3">
        <f t="shared" si="125"/>
        <v>1.9287193368088262E-3</v>
      </c>
      <c r="BM191" s="3">
        <f t="shared" si="126"/>
        <v>0</v>
      </c>
      <c r="BN191" s="3">
        <f t="shared" si="127"/>
        <v>0</v>
      </c>
      <c r="BO191" s="3">
        <f t="shared" si="128"/>
        <v>0</v>
      </c>
      <c r="BP191" s="9">
        <v>1261.008</v>
      </c>
      <c r="BQ191" s="3">
        <f t="shared" si="129"/>
        <v>0.47866160971277216</v>
      </c>
      <c r="BR191" s="3">
        <f t="shared" si="130"/>
        <v>0.48080634561530367</v>
      </c>
      <c r="BS191" s="3">
        <f t="shared" si="131"/>
        <v>2.1447359025315027E-3</v>
      </c>
      <c r="BT191" s="3">
        <f t="shared" si="132"/>
        <v>0</v>
      </c>
      <c r="BU191" s="3">
        <f t="shared" si="133"/>
        <v>0</v>
      </c>
      <c r="BV191" s="3">
        <f t="shared" si="134"/>
        <v>0</v>
      </c>
      <c r="BW191" s="3">
        <v>14.06</v>
      </c>
      <c r="BX191" s="3">
        <f t="shared" si="135"/>
        <v>5.33698615120727E-3</v>
      </c>
      <c r="BY191" s="3">
        <f t="shared" si="136"/>
        <v>5.3608995496865755E-3</v>
      </c>
      <c r="BZ191" s="3">
        <f t="shared" si="137"/>
        <v>2.3913398479305514E-5</v>
      </c>
      <c r="CA191" s="3">
        <f t="shared" si="138"/>
        <v>0</v>
      </c>
      <c r="CB191" s="3">
        <f t="shared" si="139"/>
        <v>0</v>
      </c>
      <c r="CC191" s="3">
        <f t="shared" si="140"/>
        <v>0</v>
      </c>
      <c r="CD191" s="3">
        <v>0.02</v>
      </c>
      <c r="CE191" s="3">
        <f t="shared" si="141"/>
        <v>7.5917299448183065E-6</v>
      </c>
      <c r="CF191" s="3">
        <f t="shared" si="142"/>
        <v>7.6257461588713738E-6</v>
      </c>
      <c r="CG191" s="3">
        <f t="shared" si="143"/>
        <v>3.401621405306721E-8</v>
      </c>
      <c r="CH191" s="3">
        <f t="shared" si="144"/>
        <v>0</v>
      </c>
      <c r="CI191" s="3">
        <f t="shared" si="145"/>
        <v>0</v>
      </c>
      <c r="CJ191" s="3">
        <f t="shared" si="146"/>
        <v>0</v>
      </c>
      <c r="CK191" s="3">
        <v>93.51</v>
      </c>
      <c r="CL191" s="3">
        <f t="shared" si="147"/>
        <v>3.5495133356997992E-2</v>
      </c>
      <c r="CM191" s="3">
        <f t="shared" si="148"/>
        <v>3.565417616580311E-2</v>
      </c>
      <c r="CN191" s="3">
        <f t="shared" si="149"/>
        <v>1.5904280880511823E-4</v>
      </c>
      <c r="CO191" s="3">
        <f t="shared" si="150"/>
        <v>0</v>
      </c>
      <c r="CP191" s="3">
        <f t="shared" si="151"/>
        <v>0</v>
      </c>
      <c r="CQ191" s="3">
        <f t="shared" si="152"/>
        <v>0</v>
      </c>
    </row>
    <row r="192" spans="1:95" x14ac:dyDescent="0.25">
      <c r="A192" s="1" t="s">
        <v>423</v>
      </c>
      <c r="B192" s="1" t="s">
        <v>589</v>
      </c>
      <c r="C192" s="2">
        <v>43403</v>
      </c>
      <c r="D192" s="2">
        <v>43405</v>
      </c>
      <c r="E192" s="2" t="s">
        <v>476</v>
      </c>
      <c r="F192" s="1" t="s">
        <v>503</v>
      </c>
      <c r="G192" s="1" t="s">
        <v>508</v>
      </c>
      <c r="H192" s="1">
        <v>450</v>
      </c>
      <c r="I192" s="1">
        <v>448</v>
      </c>
      <c r="J192" s="1">
        <v>0</v>
      </c>
      <c r="K192" s="6">
        <v>-2</v>
      </c>
      <c r="L192" s="1" t="s">
        <v>346</v>
      </c>
      <c r="M192" s="1" t="s">
        <v>347</v>
      </c>
      <c r="N192" s="1" t="str">
        <f t="shared" si="102"/>
        <v>RRD 7.88 of '21</v>
      </c>
      <c r="O192" s="3">
        <v>7.875</v>
      </c>
      <c r="P192" s="2">
        <v>44270</v>
      </c>
      <c r="Q192" s="8">
        <v>2.3753424657534246</v>
      </c>
      <c r="R192" s="3">
        <v>5.6290212183435999</v>
      </c>
      <c r="S192" s="9">
        <v>0</v>
      </c>
      <c r="T192" s="9">
        <v>1</v>
      </c>
      <c r="U192" s="6">
        <v>2014255</v>
      </c>
      <c r="V192" s="6">
        <v>1225369</v>
      </c>
      <c r="W192" s="6">
        <v>2005270</v>
      </c>
      <c r="X192" s="6">
        <v>1218899</v>
      </c>
      <c r="Y192" s="6">
        <f t="shared" si="103"/>
        <v>0</v>
      </c>
      <c r="Z192" s="6">
        <f t="shared" si="104"/>
        <v>0</v>
      </c>
      <c r="AA192" s="6">
        <v>448</v>
      </c>
      <c r="AB192" s="6">
        <v>448</v>
      </c>
      <c r="AC192" s="6">
        <v>461.85216000000003</v>
      </c>
      <c r="AD192" s="12">
        <f t="shared" si="105"/>
        <v>2.2929180267642381E-2</v>
      </c>
      <c r="AE192" s="12">
        <f t="shared" si="106"/>
        <v>2.3031918893715062E-2</v>
      </c>
      <c r="AF192" s="12">
        <f t="shared" si="107"/>
        <v>1.0273862607268133E-4</v>
      </c>
      <c r="AG192" s="12">
        <f t="shared" si="108"/>
        <v>3.7690863731659613E-2</v>
      </c>
      <c r="AH192" s="12">
        <f t="shared" si="109"/>
        <v>3.7890929437139585E-2</v>
      </c>
      <c r="AI192" s="12">
        <f t="shared" si="110"/>
        <v>2.0006570547997232E-4</v>
      </c>
      <c r="AJ192" s="1" t="s">
        <v>5</v>
      </c>
      <c r="AK192" s="1" t="s">
        <v>460</v>
      </c>
      <c r="AL192" s="1" t="s">
        <v>429</v>
      </c>
      <c r="AM192" s="1" t="s">
        <v>440</v>
      </c>
      <c r="AN192" s="1" t="s">
        <v>453</v>
      </c>
      <c r="AO192" s="1" t="s">
        <v>482</v>
      </c>
      <c r="AP192" s="1" t="s">
        <v>24</v>
      </c>
      <c r="AQ192" s="1" t="s">
        <v>513</v>
      </c>
      <c r="AR192" s="1" t="s">
        <v>547</v>
      </c>
      <c r="AS192" s="1" t="s">
        <v>569</v>
      </c>
      <c r="AT192" s="1" t="s">
        <v>14</v>
      </c>
      <c r="AU192" s="3">
        <v>2.1236203440006691</v>
      </c>
      <c r="AV192" s="3">
        <f t="shared" si="111"/>
        <v>4.8692873687624071E-4</v>
      </c>
      <c r="AW192" s="3">
        <f t="shared" si="112"/>
        <v>4.8911051524066693E-4</v>
      </c>
      <c r="AX192" s="3">
        <f t="shared" si="113"/>
        <v>2.181778364426215E-6</v>
      </c>
      <c r="AY192" s="3">
        <f t="shared" si="114"/>
        <v>8.004108500350933E-4</v>
      </c>
      <c r="AZ192" s="3">
        <f t="shared" si="115"/>
        <v>8.0465948605803442E-4</v>
      </c>
      <c r="BA192" s="3">
        <f t="shared" si="116"/>
        <v>4.2486360229411187E-6</v>
      </c>
      <c r="BB192" s="3">
        <v>2.1177615347646266</v>
      </c>
      <c r="BC192" s="3">
        <f t="shared" si="117"/>
        <v>4.855853599449712E-4</v>
      </c>
      <c r="BD192" s="3">
        <f t="shared" si="118"/>
        <v>4.8776111904928412E-4</v>
      </c>
      <c r="BE192" s="3">
        <f t="shared" si="119"/>
        <v>2.1757591043129222E-6</v>
      </c>
      <c r="BF192" s="3">
        <f t="shared" si="120"/>
        <v>7.9820261422963853E-4</v>
      </c>
      <c r="BG192" s="3">
        <f t="shared" si="121"/>
        <v>8.0243952878454887E-4</v>
      </c>
      <c r="BH192" s="3">
        <f t="shared" si="122"/>
        <v>4.2369145549103369E-6</v>
      </c>
      <c r="BI192" s="9">
        <v>360.41623128569427</v>
      </c>
      <c r="BJ192" s="3">
        <f t="shared" si="123"/>
        <v>8.2640487385339745E-2</v>
      </c>
      <c r="BK192" s="3">
        <f t="shared" si="124"/>
        <v>8.3010774069505605E-2</v>
      </c>
      <c r="BL192" s="3">
        <f t="shared" si="125"/>
        <v>3.702866841658603E-4</v>
      </c>
      <c r="BM192" s="3">
        <f t="shared" si="126"/>
        <v>0.13584399060067415</v>
      </c>
      <c r="BN192" s="3">
        <f t="shared" si="127"/>
        <v>0.1365650598764602</v>
      </c>
      <c r="BO192" s="3">
        <f t="shared" si="128"/>
        <v>7.2106927578605151E-4</v>
      </c>
      <c r="BP192" s="9">
        <v>763.27563112167456</v>
      </c>
      <c r="BQ192" s="3">
        <f t="shared" si="129"/>
        <v>0.17501284539887385</v>
      </c>
      <c r="BR192" s="3">
        <f t="shared" si="130"/>
        <v>0.17579702429543587</v>
      </c>
      <c r="BS192" s="3">
        <f t="shared" si="131"/>
        <v>7.8417889656201556E-4</v>
      </c>
      <c r="BT192" s="3">
        <f t="shared" si="132"/>
        <v>0.28768517802303523</v>
      </c>
      <c r="BU192" s="3">
        <f t="shared" si="133"/>
        <v>0.2892122307991955</v>
      </c>
      <c r="BV192" s="3">
        <f t="shared" si="134"/>
        <v>1.5270527761602759E-3</v>
      </c>
      <c r="BW192" s="3">
        <v>6.3650815965948855</v>
      </c>
      <c r="BX192" s="3">
        <f t="shared" si="135"/>
        <v>1.4594610334657712E-3</v>
      </c>
      <c r="BY192" s="3">
        <f t="shared" si="136"/>
        <v>1.4660004308465178E-3</v>
      </c>
      <c r="BZ192" s="3">
        <f t="shared" si="137"/>
        <v>6.5393973807466484E-6</v>
      </c>
      <c r="CA192" s="3">
        <f t="shared" si="138"/>
        <v>2.3990542309815224E-3</v>
      </c>
      <c r="CB192" s="3">
        <f t="shared" si="139"/>
        <v>2.4117885763821258E-3</v>
      </c>
      <c r="CC192" s="3">
        <f t="shared" si="140"/>
        <v>1.273434540060344E-5</v>
      </c>
      <c r="CD192" s="3">
        <v>5.7636115309846053E-2</v>
      </c>
      <c r="CE192" s="3">
        <f t="shared" si="141"/>
        <v>1.3215488778660832E-5</v>
      </c>
      <c r="CF192" s="3">
        <f t="shared" si="142"/>
        <v>1.3274703331651834E-5</v>
      </c>
      <c r="CG192" s="3">
        <f t="shared" si="143"/>
        <v>5.9214552991001927E-8</v>
      </c>
      <c r="CH192" s="3">
        <f t="shared" si="144"/>
        <v>2.172354968165628E-5</v>
      </c>
      <c r="CI192" s="3">
        <f t="shared" si="145"/>
        <v>2.1838859782362171E-5</v>
      </c>
      <c r="CJ192" s="3">
        <f t="shared" si="146"/>
        <v>1.153101007058912E-7</v>
      </c>
      <c r="CK192" s="3">
        <v>103.092</v>
      </c>
      <c r="CL192" s="3">
        <f t="shared" si="147"/>
        <v>2.3638150521517885E-2</v>
      </c>
      <c r="CM192" s="3">
        <f t="shared" si="148"/>
        <v>2.3744065825908732E-2</v>
      </c>
      <c r="CN192" s="3">
        <f t="shared" si="149"/>
        <v>1.0591530439084743E-4</v>
      </c>
      <c r="CO192" s="3">
        <f t="shared" si="150"/>
        <v>3.8856265238242524E-2</v>
      </c>
      <c r="CP192" s="3">
        <f t="shared" si="151"/>
        <v>3.9062516975335936E-2</v>
      </c>
      <c r="CQ192" s="3">
        <f t="shared" si="152"/>
        <v>2.0625173709341166E-4</v>
      </c>
    </row>
    <row r="193" spans="1:95" x14ac:dyDescent="0.25">
      <c r="A193" s="1" t="s">
        <v>423</v>
      </c>
      <c r="B193" s="1" t="s">
        <v>476</v>
      </c>
      <c r="C193" s="2">
        <v>43403</v>
      </c>
      <c r="D193" s="2">
        <v>43405</v>
      </c>
      <c r="E193" s="2" t="s">
        <v>476</v>
      </c>
      <c r="F193" s="1" t="s">
        <v>503</v>
      </c>
      <c r="G193" s="1" t="s">
        <v>508</v>
      </c>
      <c r="H193" s="1">
        <v>500</v>
      </c>
      <c r="I193" s="1">
        <v>354</v>
      </c>
      <c r="J193" s="1">
        <v>0</v>
      </c>
      <c r="K193" s="6">
        <v>-146</v>
      </c>
      <c r="L193" s="1" t="s">
        <v>348</v>
      </c>
      <c r="M193" s="1" t="s">
        <v>349</v>
      </c>
      <c r="N193" s="1" t="str">
        <f t="shared" si="102"/>
        <v>SGLSJ 6.13 of '22</v>
      </c>
      <c r="O193" s="3">
        <v>6.125</v>
      </c>
      <c r="P193" s="2">
        <v>44739</v>
      </c>
      <c r="Q193" s="8">
        <v>3.6602739726027398</v>
      </c>
      <c r="R193" s="3">
        <v>1.3396999999999999</v>
      </c>
      <c r="S193" s="9">
        <v>0</v>
      </c>
      <c r="T193" s="9">
        <v>1</v>
      </c>
      <c r="U193" s="6">
        <v>2014255</v>
      </c>
      <c r="V193" s="6">
        <v>1225369</v>
      </c>
      <c r="W193" s="6">
        <v>2005270</v>
      </c>
      <c r="X193" s="6">
        <v>1218899</v>
      </c>
      <c r="Y193" s="6">
        <f t="shared" si="103"/>
        <v>0</v>
      </c>
      <c r="Z193" s="6">
        <f t="shared" si="104"/>
        <v>0</v>
      </c>
      <c r="AA193" s="6">
        <v>354</v>
      </c>
      <c r="AB193" s="6">
        <v>354</v>
      </c>
      <c r="AC193" s="6">
        <v>345.21600000000001</v>
      </c>
      <c r="AD193" s="12">
        <f t="shared" si="105"/>
        <v>1.7138644312661506E-2</v>
      </c>
      <c r="AE193" s="12">
        <f t="shared" si="106"/>
        <v>1.7215437322654806E-2</v>
      </c>
      <c r="AF193" s="12">
        <f t="shared" si="107"/>
        <v>7.6793009993299938E-5</v>
      </c>
      <c r="AG193" s="12">
        <f t="shared" si="108"/>
        <v>0</v>
      </c>
      <c r="AH193" s="12">
        <f t="shared" si="109"/>
        <v>0</v>
      </c>
      <c r="AI193" s="12">
        <f t="shared" si="110"/>
        <v>0</v>
      </c>
      <c r="AJ193" s="1" t="s">
        <v>5</v>
      </c>
      <c r="AK193" s="1" t="s">
        <v>487</v>
      </c>
      <c r="AL193" s="1" t="s">
        <v>430</v>
      </c>
      <c r="AM193" s="1" t="s">
        <v>439</v>
      </c>
      <c r="AN193" s="1" t="s">
        <v>446</v>
      </c>
      <c r="AO193" s="1" t="s">
        <v>483</v>
      </c>
      <c r="AP193" s="1" t="s">
        <v>350</v>
      </c>
      <c r="AQ193" s="1" t="s">
        <v>513</v>
      </c>
      <c r="AR193" s="1" t="s">
        <v>514</v>
      </c>
      <c r="AS193" s="1" t="s">
        <v>555</v>
      </c>
      <c r="AT193" s="1" t="s">
        <v>14</v>
      </c>
      <c r="AU193" s="3">
        <v>3.1</v>
      </c>
      <c r="AV193" s="3">
        <f t="shared" si="111"/>
        <v>5.3129797369250674E-4</v>
      </c>
      <c r="AW193" s="3">
        <f t="shared" si="112"/>
        <v>5.3367855700229899E-4</v>
      </c>
      <c r="AX193" s="3">
        <f t="shared" si="113"/>
        <v>2.3805833097922469E-6</v>
      </c>
      <c r="AY193" s="3">
        <f t="shared" si="114"/>
        <v>0</v>
      </c>
      <c r="AZ193" s="3">
        <f t="shared" si="115"/>
        <v>0</v>
      </c>
      <c r="BA193" s="3">
        <f t="shared" si="116"/>
        <v>0</v>
      </c>
      <c r="BB193" s="3">
        <v>3.0379999999999998</v>
      </c>
      <c r="BC193" s="3">
        <f t="shared" si="117"/>
        <v>5.2067201421865654E-4</v>
      </c>
      <c r="BD193" s="3">
        <f t="shared" si="118"/>
        <v>5.2300498586225293E-4</v>
      </c>
      <c r="BE193" s="3">
        <f t="shared" si="119"/>
        <v>2.3329716435963824E-6</v>
      </c>
      <c r="BF193" s="3">
        <f t="shared" si="120"/>
        <v>0</v>
      </c>
      <c r="BG193" s="3">
        <f t="shared" si="121"/>
        <v>0</v>
      </c>
      <c r="BH193" s="3">
        <f t="shared" si="122"/>
        <v>0</v>
      </c>
      <c r="BI193" s="9">
        <v>466</v>
      </c>
      <c r="BJ193" s="3">
        <f t="shared" si="123"/>
        <v>7.9866082497002625E-2</v>
      </c>
      <c r="BK193" s="3">
        <f t="shared" si="124"/>
        <v>8.0223937923571395E-2</v>
      </c>
      <c r="BL193" s="3">
        <f t="shared" si="125"/>
        <v>3.5785542656877056E-4</v>
      </c>
      <c r="BM193" s="3">
        <f t="shared" si="126"/>
        <v>0</v>
      </c>
      <c r="BN193" s="3">
        <f t="shared" si="127"/>
        <v>0</v>
      </c>
      <c r="BO193" s="3">
        <f t="shared" si="128"/>
        <v>0</v>
      </c>
      <c r="BP193" s="9">
        <v>1415.7079999999999</v>
      </c>
      <c r="BQ193" s="3">
        <f t="shared" si="129"/>
        <v>0.24263315862589394</v>
      </c>
      <c r="BR193" s="3">
        <f t="shared" si="130"/>
        <v>0.24372032341180985</v>
      </c>
      <c r="BS193" s="3">
        <f t="shared" si="131"/>
        <v>1.0871647859159173E-3</v>
      </c>
      <c r="BT193" s="3">
        <f t="shared" si="132"/>
        <v>0</v>
      </c>
      <c r="BU193" s="3">
        <f t="shared" si="133"/>
        <v>0</v>
      </c>
      <c r="BV193" s="3">
        <f t="shared" si="134"/>
        <v>0</v>
      </c>
      <c r="BW193" s="3">
        <v>7.55</v>
      </c>
      <c r="BX193" s="3">
        <f t="shared" si="135"/>
        <v>1.2939676456059437E-3</v>
      </c>
      <c r="BY193" s="3">
        <f t="shared" si="136"/>
        <v>1.2997655178604377E-3</v>
      </c>
      <c r="BZ193" s="3">
        <f t="shared" si="137"/>
        <v>5.7978722544939874E-6</v>
      </c>
      <c r="CA193" s="3">
        <f t="shared" si="138"/>
        <v>0</v>
      </c>
      <c r="CB193" s="3">
        <f t="shared" si="139"/>
        <v>0</v>
      </c>
      <c r="CC193" s="3">
        <f t="shared" si="140"/>
        <v>0</v>
      </c>
      <c r="CD193" s="3">
        <v>7.0000000000000007E-2</v>
      </c>
      <c r="CE193" s="3">
        <f t="shared" si="141"/>
        <v>1.1997051018863056E-5</v>
      </c>
      <c r="CF193" s="3">
        <f t="shared" si="142"/>
        <v>1.2050806125858364E-5</v>
      </c>
      <c r="CG193" s="3">
        <f t="shared" si="143"/>
        <v>5.3755106995307555E-8</v>
      </c>
      <c r="CH193" s="3">
        <f t="shared" si="144"/>
        <v>0</v>
      </c>
      <c r="CI193" s="3">
        <f t="shared" si="145"/>
        <v>0</v>
      </c>
      <c r="CJ193" s="3">
        <f t="shared" si="146"/>
        <v>0</v>
      </c>
      <c r="CK193" s="3">
        <v>95.5</v>
      </c>
      <c r="CL193" s="3">
        <f t="shared" si="147"/>
        <v>1.6367405318591738E-2</v>
      </c>
      <c r="CM193" s="3">
        <f t="shared" si="148"/>
        <v>1.6440742643135338E-2</v>
      </c>
      <c r="CN193" s="3">
        <f t="shared" si="149"/>
        <v>7.3337324543600035E-5</v>
      </c>
      <c r="CO193" s="3">
        <f t="shared" si="150"/>
        <v>0</v>
      </c>
      <c r="CP193" s="3">
        <f t="shared" si="151"/>
        <v>0</v>
      </c>
      <c r="CQ193" s="3">
        <f t="shared" si="152"/>
        <v>0</v>
      </c>
    </row>
    <row r="194" spans="1:95" x14ac:dyDescent="0.25">
      <c r="A194" s="1" t="s">
        <v>423</v>
      </c>
      <c r="B194" s="1" t="s">
        <v>476</v>
      </c>
      <c r="C194" s="2">
        <v>43403</v>
      </c>
      <c r="D194" s="2">
        <v>43405</v>
      </c>
      <c r="E194" s="2" t="s">
        <v>476</v>
      </c>
      <c r="F194" s="1" t="s">
        <v>503</v>
      </c>
      <c r="G194" s="1" t="s">
        <v>508</v>
      </c>
      <c r="H194" s="1">
        <v>550</v>
      </c>
      <c r="I194" s="1">
        <v>347</v>
      </c>
      <c r="J194" s="1">
        <v>0</v>
      </c>
      <c r="K194" s="6">
        <v>-203</v>
      </c>
      <c r="L194" s="1" t="s">
        <v>351</v>
      </c>
      <c r="M194" s="1" t="s">
        <v>349</v>
      </c>
      <c r="N194" s="1" t="str">
        <f t="shared" si="102"/>
        <v>SGLSJ 7.13 of '25</v>
      </c>
      <c r="O194" s="3">
        <v>7.125</v>
      </c>
      <c r="P194" s="2">
        <v>45835</v>
      </c>
      <c r="Q194" s="8">
        <v>6.6630136986301371</v>
      </c>
      <c r="R194" s="3">
        <v>1.3396999999999999</v>
      </c>
      <c r="S194" s="9">
        <v>0</v>
      </c>
      <c r="T194" s="9">
        <v>1</v>
      </c>
      <c r="U194" s="6">
        <v>2014255</v>
      </c>
      <c r="V194" s="6">
        <v>1225369</v>
      </c>
      <c r="W194" s="6">
        <v>2005270</v>
      </c>
      <c r="X194" s="6">
        <v>1218899</v>
      </c>
      <c r="Y194" s="6">
        <f t="shared" si="103"/>
        <v>0</v>
      </c>
      <c r="Z194" s="6">
        <f t="shared" si="104"/>
        <v>0</v>
      </c>
      <c r="AA194" s="6">
        <v>347</v>
      </c>
      <c r="AB194" s="6">
        <v>347</v>
      </c>
      <c r="AC194" s="6">
        <v>338.50299999999999</v>
      </c>
      <c r="AD194" s="12">
        <f t="shared" si="105"/>
        <v>1.6805369727268891E-2</v>
      </c>
      <c r="AE194" s="12">
        <f t="shared" si="106"/>
        <v>1.6880669436036045E-2</v>
      </c>
      <c r="AF194" s="12">
        <f t="shared" si="107"/>
        <v>7.52997087671535E-5</v>
      </c>
      <c r="AG194" s="12">
        <f t="shared" si="108"/>
        <v>0</v>
      </c>
      <c r="AH194" s="12">
        <f t="shared" si="109"/>
        <v>0</v>
      </c>
      <c r="AI194" s="12">
        <f t="shared" si="110"/>
        <v>0</v>
      </c>
      <c r="AJ194" s="1" t="s">
        <v>5</v>
      </c>
      <c r="AK194" s="1" t="s">
        <v>487</v>
      </c>
      <c r="AL194" s="1" t="s">
        <v>430</v>
      </c>
      <c r="AM194" s="1" t="s">
        <v>439</v>
      </c>
      <c r="AN194" s="1" t="s">
        <v>446</v>
      </c>
      <c r="AO194" s="1" t="s">
        <v>483</v>
      </c>
      <c r="AP194" s="1" t="s">
        <v>350</v>
      </c>
      <c r="AQ194" s="1" t="s">
        <v>513</v>
      </c>
      <c r="AR194" s="1" t="s">
        <v>514</v>
      </c>
      <c r="AS194" s="1" t="s">
        <v>555</v>
      </c>
      <c r="AT194" s="1" t="s">
        <v>14</v>
      </c>
      <c r="AU194" s="3">
        <v>4.84</v>
      </c>
      <c r="AV194" s="3">
        <f t="shared" si="111"/>
        <v>8.1337989479981436E-4</v>
      </c>
      <c r="AW194" s="3">
        <f t="shared" si="112"/>
        <v>8.1702440070414452E-4</v>
      </c>
      <c r="AX194" s="3">
        <f t="shared" si="113"/>
        <v>3.6445059043301682E-6</v>
      </c>
      <c r="AY194" s="3">
        <f t="shared" si="114"/>
        <v>0</v>
      </c>
      <c r="AZ194" s="3">
        <f t="shared" si="115"/>
        <v>0</v>
      </c>
      <c r="BA194" s="3">
        <f t="shared" si="116"/>
        <v>0</v>
      </c>
      <c r="BB194" s="3">
        <v>4.5860000000000003</v>
      </c>
      <c r="BC194" s="3">
        <f t="shared" si="117"/>
        <v>7.7069425569255149E-4</v>
      </c>
      <c r="BD194" s="3">
        <f t="shared" si="118"/>
        <v>7.7414750033661306E-4</v>
      </c>
      <c r="BE194" s="3">
        <f t="shared" si="119"/>
        <v>3.4532446440615691E-6</v>
      </c>
      <c r="BF194" s="3">
        <f t="shared" si="120"/>
        <v>0</v>
      </c>
      <c r="BG194" s="3">
        <f t="shared" si="121"/>
        <v>0</v>
      </c>
      <c r="BH194" s="3">
        <f t="shared" si="122"/>
        <v>0</v>
      </c>
      <c r="BI194" s="9">
        <v>504</v>
      </c>
      <c r="BJ194" s="3">
        <f t="shared" si="123"/>
        <v>8.469906342543522E-2</v>
      </c>
      <c r="BK194" s="3">
        <f t="shared" si="124"/>
        <v>8.5078573957621667E-2</v>
      </c>
      <c r="BL194" s="3">
        <f t="shared" si="125"/>
        <v>3.7951053218644726E-4</v>
      </c>
      <c r="BM194" s="3">
        <f t="shared" si="126"/>
        <v>0</v>
      </c>
      <c r="BN194" s="3">
        <f t="shared" si="127"/>
        <v>0</v>
      </c>
      <c r="BO194" s="3">
        <f t="shared" si="128"/>
        <v>0</v>
      </c>
      <c r="BP194" s="9">
        <v>2311.3440000000001</v>
      </c>
      <c r="BQ194" s="3">
        <f t="shared" si="129"/>
        <v>0.38842990486904594</v>
      </c>
      <c r="BR194" s="3">
        <f t="shared" si="130"/>
        <v>0.39017034016965296</v>
      </c>
      <c r="BS194" s="3">
        <f t="shared" si="131"/>
        <v>1.7404353006070239E-3</v>
      </c>
      <c r="BT194" s="3">
        <f t="shared" si="132"/>
        <v>0</v>
      </c>
      <c r="BU194" s="3">
        <f t="shared" si="133"/>
        <v>0</v>
      </c>
      <c r="BV194" s="3">
        <f t="shared" si="134"/>
        <v>0</v>
      </c>
      <c r="BW194" s="3">
        <v>8.08</v>
      </c>
      <c r="BX194" s="3">
        <f t="shared" si="135"/>
        <v>1.3578738739633265E-3</v>
      </c>
      <c r="BY194" s="3">
        <f t="shared" si="136"/>
        <v>1.3639580904317124E-3</v>
      </c>
      <c r="BZ194" s="3">
        <f t="shared" si="137"/>
        <v>6.0842164683859185E-6</v>
      </c>
      <c r="CA194" s="3">
        <f t="shared" si="138"/>
        <v>0</v>
      </c>
      <c r="CB194" s="3">
        <f t="shared" si="139"/>
        <v>0</v>
      </c>
      <c r="CC194" s="3">
        <f t="shared" si="140"/>
        <v>0</v>
      </c>
      <c r="CD194" s="3">
        <v>0.13</v>
      </c>
      <c r="CE194" s="3">
        <f t="shared" si="141"/>
        <v>2.1846980645449563E-5</v>
      </c>
      <c r="CF194" s="3">
        <f t="shared" si="142"/>
        <v>2.1944870266846859E-5</v>
      </c>
      <c r="CG194" s="3">
        <f t="shared" si="143"/>
        <v>9.788962139729645E-8</v>
      </c>
      <c r="CH194" s="3">
        <f t="shared" si="144"/>
        <v>0</v>
      </c>
      <c r="CI194" s="3">
        <f t="shared" si="145"/>
        <v>0</v>
      </c>
      <c r="CJ194" s="3">
        <f t="shared" si="146"/>
        <v>0</v>
      </c>
      <c r="CK194" s="3">
        <v>95.12</v>
      </c>
      <c r="CL194" s="3">
        <f t="shared" si="147"/>
        <v>1.5985267684578173E-2</v>
      </c>
      <c r="CM194" s="3">
        <f t="shared" si="148"/>
        <v>1.6056892767557486E-2</v>
      </c>
      <c r="CN194" s="3">
        <f t="shared" si="149"/>
        <v>7.1625082979313165E-5</v>
      </c>
      <c r="CO194" s="3">
        <f t="shared" si="150"/>
        <v>0</v>
      </c>
      <c r="CP194" s="3">
        <f t="shared" si="151"/>
        <v>0</v>
      </c>
      <c r="CQ194" s="3">
        <f t="shared" si="152"/>
        <v>0</v>
      </c>
    </row>
    <row r="195" spans="1:95" x14ac:dyDescent="0.25">
      <c r="A195" s="1" t="s">
        <v>423</v>
      </c>
      <c r="B195" s="1" t="s">
        <v>589</v>
      </c>
      <c r="C195" s="2">
        <v>43403</v>
      </c>
      <c r="D195" s="2">
        <v>43405</v>
      </c>
      <c r="E195" s="2" t="s">
        <v>476</v>
      </c>
      <c r="F195" s="1" t="s">
        <v>503</v>
      </c>
      <c r="G195" s="1" t="s">
        <v>498</v>
      </c>
      <c r="H195" s="1" t="s">
        <v>430</v>
      </c>
      <c r="I195" s="1" t="s">
        <v>436</v>
      </c>
      <c r="J195" s="1">
        <v>1</v>
      </c>
      <c r="K195" s="6">
        <v>0</v>
      </c>
      <c r="L195" s="1" t="s">
        <v>352</v>
      </c>
      <c r="M195" s="1" t="s">
        <v>353</v>
      </c>
      <c r="N195" s="1" t="str">
        <f t="shared" ref="N195:N234" si="153">M195&amp;" "&amp;TEXT(O195,"0.00")&amp;" of '"&amp;RIGHT(TEXT(P195,"MM/DD/YYYY"),2)</f>
        <v>SHAEFF 4.13 of '21</v>
      </c>
      <c r="O195" s="3">
        <v>4.125</v>
      </c>
      <c r="P195" s="2">
        <v>44454</v>
      </c>
      <c r="Q195" s="8">
        <v>2.8794520547945206</v>
      </c>
      <c r="R195" s="3">
        <v>2.1013999999999999</v>
      </c>
      <c r="S195" s="9">
        <v>0</v>
      </c>
      <c r="T195" s="9">
        <v>1</v>
      </c>
      <c r="U195" s="6">
        <v>2014255</v>
      </c>
      <c r="V195" s="6">
        <v>1225369</v>
      </c>
      <c r="W195" s="6">
        <v>2005270</v>
      </c>
      <c r="X195" s="6">
        <v>1218899</v>
      </c>
      <c r="Y195" s="6">
        <f t="shared" ref="Y195:Y234" si="154">IF(F195="ADD",AC195,IF(F195="REMOVE",AC195*-1,0))</f>
        <v>0</v>
      </c>
      <c r="Z195" s="6">
        <f t="shared" ref="Z195:Z234" si="155">IF($F195="ADD",AB195,IF($F195="REMOVE",AB195*-1,0))</f>
        <v>0</v>
      </c>
      <c r="AA195" s="6">
        <v>500</v>
      </c>
      <c r="AB195" s="6">
        <v>500</v>
      </c>
      <c r="AC195" s="6">
        <v>493.26</v>
      </c>
      <c r="AD195" s="12">
        <f t="shared" ref="AD195:AD234" si="156">IF($F195="ADD",0,$AC195/$U195*100)</f>
        <v>2.4488458511956034E-2</v>
      </c>
      <c r="AE195" s="12">
        <f t="shared" ref="AE195:AE234" si="157">IF($F195="REMOVE",0,$AC195/$W195*100)</f>
        <v>2.4598183785724613E-2</v>
      </c>
      <c r="AF195" s="12">
        <f t="shared" ref="AF195:AF234" si="158">AE195-AD195</f>
        <v>1.0972527376857874E-4</v>
      </c>
      <c r="AG195" s="12">
        <f t="shared" ref="AG195:AG234" si="159">IF(AND($B195="YES",$F195="ADD"),0,IF(AND($B195="YES",$F195&lt;&gt;"ADD"),$AC195/$V195*100,0))</f>
        <v>4.0253996959283285E-2</v>
      </c>
      <c r="AH195" s="12">
        <f t="shared" ref="AH195:AH234" si="160">IF(AND($B195="YES",$F195="REMOVE"),0,IF(AND($B195="YES",$F195&lt;&gt;"REMOVE"),$AC195/$X195*100,0))</f>
        <v>4.0467667952800025E-2</v>
      </c>
      <c r="AI195" s="12">
        <f t="shared" ref="AI195:AI234" si="161">AH195-AG195</f>
        <v>2.1367099351674024E-4</v>
      </c>
      <c r="AJ195" s="1" t="s">
        <v>5</v>
      </c>
      <c r="AK195" s="1" t="s">
        <v>460</v>
      </c>
      <c r="AL195" s="1" t="s">
        <v>430</v>
      </c>
      <c r="AM195" s="1" t="s">
        <v>436</v>
      </c>
      <c r="AN195" s="1" t="s">
        <v>441</v>
      </c>
      <c r="AO195" s="1" t="s">
        <v>459</v>
      </c>
      <c r="AP195" s="1" t="s">
        <v>354</v>
      </c>
      <c r="AQ195" s="1" t="s">
        <v>513</v>
      </c>
      <c r="AR195" s="1" t="s">
        <v>536</v>
      </c>
      <c r="AS195" s="1" t="s">
        <v>560</v>
      </c>
      <c r="AT195" s="1" t="s">
        <v>10</v>
      </c>
      <c r="AU195" s="3">
        <v>2.59</v>
      </c>
      <c r="AV195" s="3">
        <f t="shared" ref="AV195:AV234" si="162">$AD195/100*AU195</f>
        <v>6.3425107545966126E-4</v>
      </c>
      <c r="AW195" s="3">
        <f t="shared" ref="AW195:AW234" si="163">IF($F195="REMOVE",$AD195/100*-1*AU195,$AE195/100*AU195)</f>
        <v>6.3709296005026749E-4</v>
      </c>
      <c r="AX195" s="3">
        <f t="shared" ref="AX195:AX234" si="164">AW195-AV195</f>
        <v>2.8418845906062317E-6</v>
      </c>
      <c r="AY195" s="3">
        <f t="shared" ref="AY195:AY234" si="165">$AG195/100*AU195</f>
        <v>1.042578521245437E-3</v>
      </c>
      <c r="AZ195" s="3">
        <f t="shared" ref="AZ195:AZ234" si="166">IF($F195="REMOVE",$AG195/100*-1*AU195,$AH195/100*AU195)</f>
        <v>1.0481125999775205E-3</v>
      </c>
      <c r="BA195" s="3">
        <f t="shared" ref="BA195:BA234" si="167">AZ195-AY195</f>
        <v>5.534078732083534E-6</v>
      </c>
      <c r="BB195" s="3">
        <v>2.5449999999999999</v>
      </c>
      <c r="BC195" s="3">
        <f t="shared" ref="BC195:BC234" si="168">$AD195/100*BB195</f>
        <v>6.2323126912928106E-4</v>
      </c>
      <c r="BD195" s="3">
        <f t="shared" ref="BD195:BD234" si="169">IF($F195="REMOVE",$AD195/100*-1*BB195,$AE195/100*BB195)</f>
        <v>6.2602377734669143E-4</v>
      </c>
      <c r="BE195" s="3">
        <f t="shared" ref="BE195:BE234" si="170">BD195-BC195</f>
        <v>2.7925082174103718E-6</v>
      </c>
      <c r="BF195" s="3">
        <f t="shared" ref="BF195:BF234" si="171">$AG195/100*BB195</f>
        <v>1.0244642226137596E-3</v>
      </c>
      <c r="BG195" s="3">
        <f t="shared" ref="BG195:BG234" si="172">IF($F195="REMOVE",$AG195/100*-1*BB195,$AH195/100*BB195)</f>
        <v>1.0299021493987606E-3</v>
      </c>
      <c r="BH195" s="3">
        <f t="shared" ref="BH195:BH234" si="173">BG195-BF195</f>
        <v>5.43792678500102E-6</v>
      </c>
      <c r="BI195" s="9">
        <v>250</v>
      </c>
      <c r="BJ195" s="3">
        <f t="shared" ref="BJ195:BJ234" si="174">$AD195/100*BI195</f>
        <v>6.1221146279890087E-2</v>
      </c>
      <c r="BK195" s="3">
        <f t="shared" ref="BK195:BK234" si="175">IF($F195="REMOVE",$AD195/100*-1*BI195,$AE195/100*BI195)</f>
        <v>6.1495459464311536E-2</v>
      </c>
      <c r="BL195" s="3">
        <f t="shared" ref="BL195:BL234" si="176">BK195-BJ195</f>
        <v>2.7431318442144859E-4</v>
      </c>
      <c r="BM195" s="3">
        <f t="shared" ref="BM195:BM234" si="177">$AG195/100*BI195</f>
        <v>0.10063499239820821</v>
      </c>
      <c r="BN195" s="3">
        <f t="shared" ref="BN195:BN234" si="178">IF($F195="REMOVE",$AG195/100*-1*BI195,$AH195/100*BI195)</f>
        <v>0.10116916988200006</v>
      </c>
      <c r="BO195" s="3">
        <f t="shared" ref="BO195:BO234" si="179">BN195-BM195</f>
        <v>5.3417748379185059E-4</v>
      </c>
      <c r="BP195" s="9">
        <v>636.25</v>
      </c>
      <c r="BQ195" s="3">
        <f t="shared" ref="BQ195:BQ234" si="180">$AD195/100*BP195</f>
        <v>0.15580781728232027</v>
      </c>
      <c r="BR195" s="3">
        <f t="shared" ref="BR195:BR234" si="181">IF($F195="REMOVE",$AD195/100*-1*BP195,$AE195/100*BP195)</f>
        <v>0.15650594433667286</v>
      </c>
      <c r="BS195" s="3">
        <f t="shared" ref="BS195:BS234" si="182">BR195-BQ195</f>
        <v>6.9812705435259859E-4</v>
      </c>
      <c r="BT195" s="3">
        <f t="shared" ref="BT195:BT234" si="183">$AG195/100*BP195</f>
        <v>0.25611605565343987</v>
      </c>
      <c r="BU195" s="3">
        <f t="shared" ref="BU195:BU234" si="184">IF($F195="REMOVE",$AG195/100*-1*BP195,$AH195/100*BP195)</f>
        <v>0.25747553734969014</v>
      </c>
      <c r="BV195" s="3">
        <f t="shared" ref="BV195:BV234" si="185">BU195-BT195</f>
        <v>1.3594816962502754E-3</v>
      </c>
      <c r="BW195" s="3">
        <v>5.36</v>
      </c>
      <c r="BX195" s="3">
        <f t="shared" ref="BX195:BX234" si="186">$AD195/100*BW195</f>
        <v>1.3125813762408435E-3</v>
      </c>
      <c r="BY195" s="3">
        <f t="shared" ref="BY195:BY234" si="187">IF($F195="REMOVE",$AD195/100*-1*BW195,$AE195/100*BW195)</f>
        <v>1.3184626509148395E-3</v>
      </c>
      <c r="BZ195" s="3">
        <f t="shared" ref="BZ195:BZ234" si="188">BY195-BX195</f>
        <v>5.8812746739959031E-6</v>
      </c>
      <c r="CA195" s="3">
        <f t="shared" ref="CA195:CA234" si="189">$AG195/100*BW195</f>
        <v>2.1576142370175839E-3</v>
      </c>
      <c r="CB195" s="3">
        <f t="shared" ref="CB195:CB234" si="190">IF($F195="REMOVE",$AG195/100*-1*BW195,$AH195/100*BW195)</f>
        <v>2.1690670022700815E-3</v>
      </c>
      <c r="CC195" s="3">
        <f t="shared" ref="CC195:CC234" si="191">CB195-CA195</f>
        <v>1.1452765252497558E-5</v>
      </c>
      <c r="CD195" s="3">
        <v>0.03</v>
      </c>
      <c r="CE195" s="3">
        <f t="shared" ref="CE195:CE234" si="192">$AD195/100*CD195</f>
        <v>7.3465375535868101E-6</v>
      </c>
      <c r="CF195" s="3">
        <f t="shared" ref="CF195:CF234" si="193">IF($F195="REMOVE",$AD195/100*-1*CD195,$AE195/100*CD195)</f>
        <v>7.3794551357173842E-6</v>
      </c>
      <c r="CG195" s="3">
        <f t="shared" ref="CG195:CG234" si="194">CF195-CE195</f>
        <v>3.2917582130574122E-8</v>
      </c>
      <c r="CH195" s="3">
        <f t="shared" ref="CH195:CH234" si="195">$AG195/100*CD195</f>
        <v>1.2076199087784984E-5</v>
      </c>
      <c r="CI195" s="3">
        <f t="shared" ref="CI195:CI234" si="196">IF($F195="REMOVE",$AG195/100*-1*CD195,$AH195/100*CD195)</f>
        <v>1.2140300385840007E-5</v>
      </c>
      <c r="CJ195" s="3">
        <f t="shared" ref="CJ195:CJ234" si="197">CI195-CH195</f>
        <v>6.4101298055023467E-8</v>
      </c>
      <c r="CK195" s="3">
        <v>96.75</v>
      </c>
      <c r="CL195" s="3">
        <f t="shared" ref="CL195:CL234" si="198">$AD195/100*CK195</f>
        <v>2.3692583610317463E-2</v>
      </c>
      <c r="CM195" s="3">
        <f t="shared" ref="CM195:CM234" si="199">IF($F195="REMOVE",$AD195/100*-1*CK195,$AE195/100*CK195)</f>
        <v>2.3798742812688563E-2</v>
      </c>
      <c r="CN195" s="3">
        <f t="shared" ref="CN195:CN234" si="200">CM195-CL195</f>
        <v>1.0615920237110055E-4</v>
      </c>
      <c r="CO195" s="3">
        <f t="shared" ref="CO195:CO234" si="201">$AG195/100*CK195</f>
        <v>3.8945742058106574E-2</v>
      </c>
      <c r="CP195" s="3">
        <f t="shared" ref="CP195:CP234" si="202">IF($F195="REMOVE",$AG195/100*-1*CK195,$AH195/100*CK195)</f>
        <v>3.9152468744334021E-2</v>
      </c>
      <c r="CQ195" s="3">
        <f t="shared" ref="CQ195:CQ234" si="203">CP195-CO195</f>
        <v>2.0672668622744722E-4</v>
      </c>
    </row>
    <row r="196" spans="1:95" x14ac:dyDescent="0.25">
      <c r="A196" s="1" t="s">
        <v>423</v>
      </c>
      <c r="B196" s="1" t="s">
        <v>589</v>
      </c>
      <c r="C196" s="2">
        <v>43403</v>
      </c>
      <c r="D196" s="2">
        <v>43405</v>
      </c>
      <c r="E196" s="2" t="s">
        <v>476</v>
      </c>
      <c r="F196" s="1" t="s">
        <v>503</v>
      </c>
      <c r="G196" s="1" t="s">
        <v>498</v>
      </c>
      <c r="H196" s="1" t="s">
        <v>430</v>
      </c>
      <c r="I196" s="1" t="s">
        <v>436</v>
      </c>
      <c r="J196" s="1">
        <v>1</v>
      </c>
      <c r="K196" s="6">
        <v>0</v>
      </c>
      <c r="L196" s="1" t="s">
        <v>355</v>
      </c>
      <c r="M196" s="1" t="s">
        <v>353</v>
      </c>
      <c r="N196" s="1" t="str">
        <f t="shared" si="153"/>
        <v>SHAEFF 4.50 of '23</v>
      </c>
      <c r="O196" s="3">
        <v>4.5</v>
      </c>
      <c r="P196" s="2">
        <v>45184</v>
      </c>
      <c r="Q196" s="8">
        <v>4.8794520547945206</v>
      </c>
      <c r="R196" s="3">
        <v>2.1013999999999999</v>
      </c>
      <c r="S196" s="9">
        <v>0</v>
      </c>
      <c r="T196" s="9">
        <v>1</v>
      </c>
      <c r="U196" s="6">
        <v>2014255</v>
      </c>
      <c r="V196" s="6">
        <v>1225369</v>
      </c>
      <c r="W196" s="6">
        <v>2005270</v>
      </c>
      <c r="X196" s="6">
        <v>1218899</v>
      </c>
      <c r="Y196" s="6">
        <f t="shared" si="154"/>
        <v>0</v>
      </c>
      <c r="Z196" s="6">
        <f t="shared" si="155"/>
        <v>0</v>
      </c>
      <c r="AA196" s="6">
        <v>500</v>
      </c>
      <c r="AB196" s="6">
        <v>500</v>
      </c>
      <c r="AC196" s="6">
        <v>477.875</v>
      </c>
      <c r="AD196" s="12">
        <f t="shared" si="156"/>
        <v>2.3724652539028078E-2</v>
      </c>
      <c r="AE196" s="12">
        <f t="shared" si="157"/>
        <v>2.3830955432435533E-2</v>
      </c>
      <c r="AF196" s="12">
        <f t="shared" si="158"/>
        <v>1.0630289340745475E-4</v>
      </c>
      <c r="AG196" s="12">
        <f t="shared" si="159"/>
        <v>3.8998456791382842E-2</v>
      </c>
      <c r="AH196" s="12">
        <f t="shared" si="160"/>
        <v>3.9205463291052005E-2</v>
      </c>
      <c r="AI196" s="12">
        <f t="shared" si="161"/>
        <v>2.0700649966916285E-4</v>
      </c>
      <c r="AJ196" s="1" t="s">
        <v>5</v>
      </c>
      <c r="AK196" s="1" t="s">
        <v>460</v>
      </c>
      <c r="AL196" s="1" t="s">
        <v>430</v>
      </c>
      <c r="AM196" s="1" t="s">
        <v>436</v>
      </c>
      <c r="AN196" s="1" t="s">
        <v>441</v>
      </c>
      <c r="AO196" s="1" t="s">
        <v>459</v>
      </c>
      <c r="AP196" s="1" t="s">
        <v>354</v>
      </c>
      <c r="AQ196" s="1" t="s">
        <v>513</v>
      </c>
      <c r="AR196" s="1" t="s">
        <v>536</v>
      </c>
      <c r="AS196" s="1" t="s">
        <v>560</v>
      </c>
      <c r="AT196" s="1" t="s">
        <v>10</v>
      </c>
      <c r="AU196" s="3">
        <v>4.13</v>
      </c>
      <c r="AV196" s="3">
        <f t="shared" si="162"/>
        <v>9.7982814986185955E-4</v>
      </c>
      <c r="AW196" s="3">
        <f t="shared" si="163"/>
        <v>9.8421845935958751E-4</v>
      </c>
      <c r="AX196" s="3">
        <f t="shared" si="164"/>
        <v>4.3903094977279598E-6</v>
      </c>
      <c r="AY196" s="3">
        <f t="shared" si="165"/>
        <v>1.6106362654841114E-3</v>
      </c>
      <c r="AZ196" s="3">
        <f t="shared" si="166"/>
        <v>1.6191856339204476E-3</v>
      </c>
      <c r="BA196" s="3">
        <f t="shared" si="167"/>
        <v>8.5493684363361841E-6</v>
      </c>
      <c r="BB196" s="3">
        <v>4.0090000000000003</v>
      </c>
      <c r="BC196" s="3">
        <f t="shared" si="168"/>
        <v>9.5112132028963572E-4</v>
      </c>
      <c r="BD196" s="3">
        <f t="shared" si="169"/>
        <v>9.5538300328634057E-4</v>
      </c>
      <c r="BE196" s="3">
        <f t="shared" si="170"/>
        <v>4.2616829967048525E-6</v>
      </c>
      <c r="BF196" s="3">
        <f t="shared" si="171"/>
        <v>1.5634481327665383E-3</v>
      </c>
      <c r="BG196" s="3">
        <f t="shared" si="172"/>
        <v>1.571747023338275E-3</v>
      </c>
      <c r="BH196" s="3">
        <f t="shared" si="173"/>
        <v>8.2988905717366977E-6</v>
      </c>
      <c r="BI196" s="9">
        <v>310</v>
      </c>
      <c r="BJ196" s="3">
        <f t="shared" si="174"/>
        <v>7.3546422870987033E-2</v>
      </c>
      <c r="BK196" s="3">
        <f t="shared" si="175"/>
        <v>7.3875961840550147E-2</v>
      </c>
      <c r="BL196" s="3">
        <f t="shared" si="176"/>
        <v>3.2953896956311457E-4</v>
      </c>
      <c r="BM196" s="3">
        <f t="shared" si="177"/>
        <v>0.12089521605328682</v>
      </c>
      <c r="BN196" s="3">
        <f t="shared" si="178"/>
        <v>0.12153693620226121</v>
      </c>
      <c r="BO196" s="3">
        <f t="shared" si="179"/>
        <v>6.4172014897438678E-4</v>
      </c>
      <c r="BP196" s="9">
        <v>1242.7900000000002</v>
      </c>
      <c r="BQ196" s="3">
        <f t="shared" si="180"/>
        <v>0.29484760928978709</v>
      </c>
      <c r="BR196" s="3">
        <f t="shared" si="181"/>
        <v>0.29616873101876562</v>
      </c>
      <c r="BS196" s="3">
        <f t="shared" si="182"/>
        <v>1.3211217289785249E-3</v>
      </c>
      <c r="BT196" s="3">
        <f t="shared" si="183"/>
        <v>0.48466892115762694</v>
      </c>
      <c r="BU196" s="3">
        <f t="shared" si="184"/>
        <v>0.48724157723486528</v>
      </c>
      <c r="BV196" s="3">
        <f t="shared" si="185"/>
        <v>2.5726560772383333E-3</v>
      </c>
      <c r="BW196" s="3">
        <v>6.06</v>
      </c>
      <c r="BX196" s="3">
        <f t="shared" si="186"/>
        <v>1.4377139438651013E-3</v>
      </c>
      <c r="BY196" s="3">
        <f t="shared" si="187"/>
        <v>1.4441558992055931E-3</v>
      </c>
      <c r="BZ196" s="3">
        <f t="shared" si="188"/>
        <v>6.44195534049187E-6</v>
      </c>
      <c r="CA196" s="3">
        <f t="shared" si="189"/>
        <v>2.3633064815578001E-3</v>
      </c>
      <c r="CB196" s="3">
        <f t="shared" si="190"/>
        <v>2.3758510754377511E-3</v>
      </c>
      <c r="CC196" s="3">
        <f t="shared" si="191"/>
        <v>1.2544593879951042E-5</v>
      </c>
      <c r="CD196" s="3">
        <v>0.14000000000000001</v>
      </c>
      <c r="CE196" s="3">
        <f t="shared" si="192"/>
        <v>3.3214513554639309E-5</v>
      </c>
      <c r="CF196" s="3">
        <f t="shared" si="193"/>
        <v>3.3363337605409746E-5</v>
      </c>
      <c r="CG196" s="3">
        <f t="shared" si="194"/>
        <v>1.4882405077043656E-7</v>
      </c>
      <c r="CH196" s="3">
        <f t="shared" si="195"/>
        <v>5.4597839507935986E-5</v>
      </c>
      <c r="CI196" s="3">
        <f t="shared" si="196"/>
        <v>5.488764860747281E-5</v>
      </c>
      <c r="CJ196" s="3">
        <f t="shared" si="197"/>
        <v>2.8980909953682348E-7</v>
      </c>
      <c r="CK196" s="3">
        <v>93.5</v>
      </c>
      <c r="CL196" s="3">
        <f t="shared" si="198"/>
        <v>2.2182550123991254E-2</v>
      </c>
      <c r="CM196" s="3">
        <f t="shared" si="199"/>
        <v>2.2281943329327224E-2</v>
      </c>
      <c r="CN196" s="3">
        <f t="shared" si="200"/>
        <v>9.9393205335970153E-5</v>
      </c>
      <c r="CO196" s="3">
        <f t="shared" si="201"/>
        <v>3.6463557099942957E-2</v>
      </c>
      <c r="CP196" s="3">
        <f t="shared" si="202"/>
        <v>3.6657108177133621E-2</v>
      </c>
      <c r="CQ196" s="3">
        <f t="shared" si="203"/>
        <v>1.9355107719066372E-4</v>
      </c>
    </row>
    <row r="197" spans="1:95" x14ac:dyDescent="0.25">
      <c r="A197" s="1" t="s">
        <v>423</v>
      </c>
      <c r="B197" s="1" t="s">
        <v>589</v>
      </c>
      <c r="C197" s="2">
        <v>43403</v>
      </c>
      <c r="D197" s="2">
        <v>43405</v>
      </c>
      <c r="E197" s="2" t="s">
        <v>476</v>
      </c>
      <c r="F197" s="1" t="s">
        <v>503</v>
      </c>
      <c r="G197" s="1" t="s">
        <v>498</v>
      </c>
      <c r="H197" s="1" t="s">
        <v>430</v>
      </c>
      <c r="I197" s="1" t="s">
        <v>436</v>
      </c>
      <c r="J197" s="1">
        <v>1</v>
      </c>
      <c r="K197" s="6">
        <v>0</v>
      </c>
      <c r="L197" s="1" t="s">
        <v>356</v>
      </c>
      <c r="M197" s="1" t="s">
        <v>353</v>
      </c>
      <c r="N197" s="1" t="str">
        <f t="shared" si="153"/>
        <v>SHAEFF 4.75 of '26</v>
      </c>
      <c r="O197" s="3">
        <v>4.75</v>
      </c>
      <c r="P197" s="2">
        <v>46280</v>
      </c>
      <c r="Q197" s="8">
        <v>7.882191780821918</v>
      </c>
      <c r="R197" s="3">
        <v>2.1013999999999999</v>
      </c>
      <c r="S197" s="9">
        <v>0</v>
      </c>
      <c r="T197" s="9">
        <v>1</v>
      </c>
      <c r="U197" s="6">
        <v>2014255</v>
      </c>
      <c r="V197" s="6">
        <v>1225369</v>
      </c>
      <c r="W197" s="6">
        <v>2005270</v>
      </c>
      <c r="X197" s="6">
        <v>1218899</v>
      </c>
      <c r="Y197" s="6">
        <f t="shared" si="154"/>
        <v>0</v>
      </c>
      <c r="Z197" s="6">
        <f t="shared" si="155"/>
        <v>0</v>
      </c>
      <c r="AA197" s="6">
        <v>500</v>
      </c>
      <c r="AB197" s="6">
        <v>500</v>
      </c>
      <c r="AC197" s="6">
        <v>462.20100000000002</v>
      </c>
      <c r="AD197" s="12">
        <f t="shared" si="156"/>
        <v>2.2946498829592085E-2</v>
      </c>
      <c r="AE197" s="12">
        <f t="shared" si="157"/>
        <v>2.3049315054830523E-2</v>
      </c>
      <c r="AF197" s="12">
        <f t="shared" si="158"/>
        <v>1.0281622523843764E-4</v>
      </c>
      <c r="AG197" s="12">
        <f t="shared" si="159"/>
        <v>3.7719331891046697E-2</v>
      </c>
      <c r="AH197" s="12">
        <f t="shared" si="160"/>
        <v>3.7919548707481099E-2</v>
      </c>
      <c r="AI197" s="12">
        <f t="shared" si="161"/>
        <v>2.0021681643440231E-4</v>
      </c>
      <c r="AJ197" s="1" t="s">
        <v>5</v>
      </c>
      <c r="AK197" s="1" t="s">
        <v>460</v>
      </c>
      <c r="AL197" s="1" t="s">
        <v>430</v>
      </c>
      <c r="AM197" s="1" t="s">
        <v>436</v>
      </c>
      <c r="AN197" s="1" t="s">
        <v>441</v>
      </c>
      <c r="AO197" s="1" t="s">
        <v>459</v>
      </c>
      <c r="AP197" s="1" t="s">
        <v>354</v>
      </c>
      <c r="AQ197" s="1" t="s">
        <v>513</v>
      </c>
      <c r="AR197" s="1" t="s">
        <v>536</v>
      </c>
      <c r="AS197" s="1" t="s">
        <v>560</v>
      </c>
      <c r="AT197" s="1" t="s">
        <v>10</v>
      </c>
      <c r="AU197" s="3">
        <v>6.16</v>
      </c>
      <c r="AV197" s="3">
        <f t="shared" si="162"/>
        <v>1.4135043279028725E-3</v>
      </c>
      <c r="AW197" s="3">
        <f t="shared" si="163"/>
        <v>1.4198378073775602E-3</v>
      </c>
      <c r="AX197" s="3">
        <f t="shared" si="164"/>
        <v>6.3334794746876776E-6</v>
      </c>
      <c r="AY197" s="3">
        <f t="shared" si="165"/>
        <v>2.3235108444884765E-3</v>
      </c>
      <c r="AZ197" s="3">
        <f t="shared" si="166"/>
        <v>2.3358442003808357E-3</v>
      </c>
      <c r="BA197" s="3">
        <f t="shared" si="167"/>
        <v>1.2333355892359208E-5</v>
      </c>
      <c r="BB197" s="3">
        <v>5.9489999999999998</v>
      </c>
      <c r="BC197" s="3">
        <f t="shared" si="168"/>
        <v>1.3650872153724331E-3</v>
      </c>
      <c r="BD197" s="3">
        <f t="shared" si="169"/>
        <v>1.3712037526118679E-3</v>
      </c>
      <c r="BE197" s="3">
        <f t="shared" si="170"/>
        <v>6.1165372394348175E-6</v>
      </c>
      <c r="BF197" s="3">
        <f t="shared" si="171"/>
        <v>2.2439230541983677E-3</v>
      </c>
      <c r="BG197" s="3">
        <f t="shared" si="172"/>
        <v>2.2558339526080502E-3</v>
      </c>
      <c r="BH197" s="3">
        <f t="shared" si="173"/>
        <v>1.1910898409682544E-5</v>
      </c>
      <c r="BI197" s="9">
        <v>331</v>
      </c>
      <c r="BJ197" s="3">
        <f t="shared" si="174"/>
        <v>7.5952911125949804E-2</v>
      </c>
      <c r="BK197" s="3">
        <f t="shared" si="175"/>
        <v>7.6293232831489033E-2</v>
      </c>
      <c r="BL197" s="3">
        <f t="shared" si="176"/>
        <v>3.403217055392288E-4</v>
      </c>
      <c r="BM197" s="3">
        <f t="shared" si="177"/>
        <v>0.12485098855936455</v>
      </c>
      <c r="BN197" s="3">
        <f t="shared" si="178"/>
        <v>0.12551370622176242</v>
      </c>
      <c r="BO197" s="3">
        <f t="shared" si="179"/>
        <v>6.6271766239786589E-4</v>
      </c>
      <c r="BP197" s="9">
        <v>1969.1189999999999</v>
      </c>
      <c r="BQ197" s="3">
        <f t="shared" si="180"/>
        <v>0.45184386828827533</v>
      </c>
      <c r="BR197" s="3">
        <f t="shared" si="181"/>
        <v>0.4538684421145282</v>
      </c>
      <c r="BS197" s="3">
        <f t="shared" si="182"/>
        <v>2.0245738262528734E-3</v>
      </c>
      <c r="BT197" s="3">
        <f t="shared" si="183"/>
        <v>0.74273853093965969</v>
      </c>
      <c r="BU197" s="3">
        <f t="shared" si="184"/>
        <v>0.7466810383132646</v>
      </c>
      <c r="BV197" s="3">
        <f t="shared" si="185"/>
        <v>3.9425073736049088E-3</v>
      </c>
      <c r="BW197" s="3">
        <v>6.34</v>
      </c>
      <c r="BX197" s="3">
        <f t="shared" si="186"/>
        <v>1.4548080257961382E-3</v>
      </c>
      <c r="BY197" s="3">
        <f t="shared" si="187"/>
        <v>1.4613265744762552E-3</v>
      </c>
      <c r="BZ197" s="3">
        <f t="shared" si="188"/>
        <v>6.5185486801170277E-6</v>
      </c>
      <c r="CA197" s="3">
        <f t="shared" si="189"/>
        <v>2.3914056418923605E-3</v>
      </c>
      <c r="CB197" s="3">
        <f t="shared" si="190"/>
        <v>2.4040993880543016E-3</v>
      </c>
      <c r="CC197" s="3">
        <f t="shared" si="191"/>
        <v>1.2693746161941081E-5</v>
      </c>
      <c r="CD197" s="3">
        <v>0.39</v>
      </c>
      <c r="CE197" s="3">
        <f t="shared" si="192"/>
        <v>8.9491345435409133E-5</v>
      </c>
      <c r="CF197" s="3">
        <f t="shared" si="193"/>
        <v>8.9892328713839039E-5</v>
      </c>
      <c r="CG197" s="3">
        <f t="shared" si="194"/>
        <v>4.0098327842990624E-7</v>
      </c>
      <c r="CH197" s="3">
        <f t="shared" si="195"/>
        <v>1.4710539437508212E-4</v>
      </c>
      <c r="CI197" s="3">
        <f t="shared" si="196"/>
        <v>1.4788623995917627E-4</v>
      </c>
      <c r="CJ197" s="3">
        <f t="shared" si="197"/>
        <v>7.8084558409414811E-7</v>
      </c>
      <c r="CK197" s="3">
        <v>90.25</v>
      </c>
      <c r="CL197" s="3">
        <f t="shared" si="198"/>
        <v>2.0709215193706856E-2</v>
      </c>
      <c r="CM197" s="3">
        <f t="shared" si="199"/>
        <v>2.0802006836984546E-2</v>
      </c>
      <c r="CN197" s="3">
        <f t="shared" si="200"/>
        <v>9.279164327768985E-5</v>
      </c>
      <c r="CO197" s="3">
        <f t="shared" si="201"/>
        <v>3.4041697031669642E-2</v>
      </c>
      <c r="CP197" s="3">
        <f t="shared" si="202"/>
        <v>3.4222392708501692E-2</v>
      </c>
      <c r="CQ197" s="3">
        <f t="shared" si="203"/>
        <v>1.8069567683205029E-4</v>
      </c>
    </row>
    <row r="198" spans="1:95" x14ac:dyDescent="0.25">
      <c r="A198" s="1" t="s">
        <v>423</v>
      </c>
      <c r="B198" s="1" t="s">
        <v>476</v>
      </c>
      <c r="C198" s="2">
        <v>43403</v>
      </c>
      <c r="D198" s="2">
        <v>43405</v>
      </c>
      <c r="E198" s="2" t="s">
        <v>476</v>
      </c>
      <c r="F198" s="1" t="s">
        <v>503</v>
      </c>
      <c r="G198" s="1" t="s">
        <v>498</v>
      </c>
      <c r="H198" s="1" t="s">
        <v>430</v>
      </c>
      <c r="I198" s="1" t="s">
        <v>436</v>
      </c>
      <c r="J198" s="1">
        <v>1</v>
      </c>
      <c r="K198" s="6">
        <v>0</v>
      </c>
      <c r="L198" s="1" t="s">
        <v>357</v>
      </c>
      <c r="M198" s="1" t="s">
        <v>353</v>
      </c>
      <c r="N198" s="1" t="str">
        <f t="shared" si="153"/>
        <v>SHAEFF 2.75 of '21</v>
      </c>
      <c r="O198" s="3">
        <v>2.75</v>
      </c>
      <c r="P198" s="2">
        <v>44454</v>
      </c>
      <c r="Q198" s="8">
        <v>2.8794520547945206</v>
      </c>
      <c r="R198" s="3">
        <v>2.1013999999999999</v>
      </c>
      <c r="S198" s="9">
        <v>0</v>
      </c>
      <c r="T198" s="9">
        <v>1</v>
      </c>
      <c r="U198" s="6">
        <v>2014255</v>
      </c>
      <c r="V198" s="6">
        <v>1225369</v>
      </c>
      <c r="W198" s="6">
        <v>2005270</v>
      </c>
      <c r="X198" s="6">
        <v>1218899</v>
      </c>
      <c r="Y198" s="6">
        <f t="shared" si="154"/>
        <v>0</v>
      </c>
      <c r="Z198" s="6">
        <f t="shared" si="155"/>
        <v>0</v>
      </c>
      <c r="AA198" s="6">
        <v>750</v>
      </c>
      <c r="AB198" s="6">
        <v>852.9</v>
      </c>
      <c r="AC198" s="6">
        <v>868.08799999999997</v>
      </c>
      <c r="AD198" s="12">
        <f t="shared" si="156"/>
        <v>4.3097224532147121E-2</v>
      </c>
      <c r="AE198" s="12">
        <f t="shared" si="157"/>
        <v>4.3290329980501377E-2</v>
      </c>
      <c r="AF198" s="12">
        <f t="shared" si="158"/>
        <v>1.9310544835425547E-4</v>
      </c>
      <c r="AG198" s="12">
        <f t="shared" si="159"/>
        <v>0</v>
      </c>
      <c r="AH198" s="12">
        <f t="shared" si="160"/>
        <v>0</v>
      </c>
      <c r="AI198" s="12">
        <f t="shared" si="161"/>
        <v>0</v>
      </c>
      <c r="AJ198" s="1" t="s">
        <v>31</v>
      </c>
      <c r="AK198" s="1" t="s">
        <v>460</v>
      </c>
      <c r="AL198" s="1" t="s">
        <v>430</v>
      </c>
      <c r="AM198" s="1" t="s">
        <v>436</v>
      </c>
      <c r="AN198" s="1" t="s">
        <v>441</v>
      </c>
      <c r="AO198" s="1" t="s">
        <v>459</v>
      </c>
      <c r="AP198" s="1" t="s">
        <v>354</v>
      </c>
      <c r="AQ198" s="1" t="s">
        <v>513</v>
      </c>
      <c r="AR198" s="1" t="s">
        <v>536</v>
      </c>
      <c r="AS198" s="1" t="s">
        <v>560</v>
      </c>
      <c r="AT198" s="1" t="s">
        <v>10</v>
      </c>
      <c r="AU198" s="3">
        <v>2.29</v>
      </c>
      <c r="AV198" s="3">
        <f t="shared" si="162"/>
        <v>9.8692644178616901E-4</v>
      </c>
      <c r="AW198" s="3">
        <f t="shared" si="163"/>
        <v>9.9134855655348144E-4</v>
      </c>
      <c r="AX198" s="3">
        <f t="shared" si="164"/>
        <v>4.4221147673124267E-6</v>
      </c>
      <c r="AY198" s="3">
        <f t="shared" si="165"/>
        <v>0</v>
      </c>
      <c r="AZ198" s="3">
        <f t="shared" si="166"/>
        <v>0</v>
      </c>
      <c r="BA198" s="3">
        <f t="shared" si="167"/>
        <v>0</v>
      </c>
      <c r="BB198" s="3">
        <v>2.2450000000000001</v>
      </c>
      <c r="BC198" s="3">
        <f t="shared" si="168"/>
        <v>9.675326907467029E-4</v>
      </c>
      <c r="BD198" s="3">
        <f t="shared" si="169"/>
        <v>9.7186790806225599E-4</v>
      </c>
      <c r="BE198" s="3">
        <f t="shared" si="170"/>
        <v>4.3352173155530903E-6</v>
      </c>
      <c r="BF198" s="3">
        <f t="shared" si="171"/>
        <v>0</v>
      </c>
      <c r="BG198" s="3">
        <f t="shared" si="172"/>
        <v>0</v>
      </c>
      <c r="BH198" s="3">
        <f t="shared" si="173"/>
        <v>0</v>
      </c>
      <c r="BI198" s="9">
        <v>310</v>
      </c>
      <c r="BJ198" s="3">
        <f t="shared" si="174"/>
        <v>0.13360139604965607</v>
      </c>
      <c r="BK198" s="3">
        <f t="shared" si="175"/>
        <v>0.13420002293955427</v>
      </c>
      <c r="BL198" s="3">
        <f t="shared" si="176"/>
        <v>5.9862688989820168E-4</v>
      </c>
      <c r="BM198" s="3">
        <f t="shared" si="177"/>
        <v>0</v>
      </c>
      <c r="BN198" s="3">
        <f t="shared" si="178"/>
        <v>0</v>
      </c>
      <c r="BO198" s="3">
        <f t="shared" si="179"/>
        <v>0</v>
      </c>
      <c r="BP198" s="9">
        <v>695.95</v>
      </c>
      <c r="BQ198" s="3">
        <f t="shared" si="180"/>
        <v>0.29993513413147793</v>
      </c>
      <c r="BR198" s="3">
        <f t="shared" si="181"/>
        <v>0.30127905149929934</v>
      </c>
      <c r="BS198" s="3">
        <f t="shared" si="182"/>
        <v>1.3439173678214122E-3</v>
      </c>
      <c r="BT198" s="3">
        <f t="shared" si="183"/>
        <v>0</v>
      </c>
      <c r="BU198" s="3">
        <f t="shared" si="184"/>
        <v>0</v>
      </c>
      <c r="BV198" s="3">
        <f t="shared" si="185"/>
        <v>0</v>
      </c>
      <c r="BW198" s="3">
        <v>2.5499999999999998</v>
      </c>
      <c r="BX198" s="3">
        <f t="shared" si="186"/>
        <v>1.0989792255697514E-3</v>
      </c>
      <c r="BY198" s="3">
        <f t="shared" si="187"/>
        <v>1.103903414502785E-3</v>
      </c>
      <c r="BZ198" s="3">
        <f t="shared" si="188"/>
        <v>4.9241889330336151E-6</v>
      </c>
      <c r="CA198" s="3">
        <f t="shared" si="189"/>
        <v>0</v>
      </c>
      <c r="CB198" s="3">
        <f t="shared" si="190"/>
        <v>0</v>
      </c>
      <c r="CC198" s="3">
        <f t="shared" si="191"/>
        <v>0</v>
      </c>
      <c r="CD198" s="3">
        <v>-0.96</v>
      </c>
      <c r="CE198" s="3">
        <f t="shared" si="192"/>
        <v>-4.1373335550861235E-4</v>
      </c>
      <c r="CF198" s="3">
        <f t="shared" si="193"/>
        <v>-4.1558716781281321E-4</v>
      </c>
      <c r="CG198" s="3">
        <f t="shared" si="194"/>
        <v>-1.8538123042008566E-6</v>
      </c>
      <c r="CH198" s="3">
        <f t="shared" si="195"/>
        <v>0</v>
      </c>
      <c r="CI198" s="3">
        <f t="shared" si="196"/>
        <v>0</v>
      </c>
      <c r="CJ198" s="3">
        <f t="shared" si="197"/>
        <v>0</v>
      </c>
      <c r="CK198" s="3">
        <v>100.36</v>
      </c>
      <c r="CL198" s="3">
        <f t="shared" si="198"/>
        <v>4.3252374540462851E-2</v>
      </c>
      <c r="CM198" s="3">
        <f t="shared" si="199"/>
        <v>4.3446175168431182E-2</v>
      </c>
      <c r="CN198" s="3">
        <f t="shared" si="200"/>
        <v>1.9380062796833103E-4</v>
      </c>
      <c r="CO198" s="3">
        <f t="shared" si="201"/>
        <v>0</v>
      </c>
      <c r="CP198" s="3">
        <f t="shared" si="202"/>
        <v>0</v>
      </c>
      <c r="CQ198" s="3">
        <f t="shared" si="203"/>
        <v>0</v>
      </c>
    </row>
    <row r="199" spans="1:95" x14ac:dyDescent="0.25">
      <c r="A199" s="1" t="s">
        <v>423</v>
      </c>
      <c r="B199" s="1" t="s">
        <v>476</v>
      </c>
      <c r="C199" s="2">
        <v>43403</v>
      </c>
      <c r="D199" s="2">
        <v>43405</v>
      </c>
      <c r="E199" s="2" t="s">
        <v>476</v>
      </c>
      <c r="F199" s="1" t="s">
        <v>503</v>
      </c>
      <c r="G199" s="1" t="s">
        <v>498</v>
      </c>
      <c r="H199" s="1" t="s">
        <v>430</v>
      </c>
      <c r="I199" s="1" t="s">
        <v>436</v>
      </c>
      <c r="J199" s="1">
        <v>1</v>
      </c>
      <c r="K199" s="6">
        <v>0</v>
      </c>
      <c r="L199" s="1" t="s">
        <v>358</v>
      </c>
      <c r="M199" s="1" t="s">
        <v>353</v>
      </c>
      <c r="N199" s="1" t="str">
        <f t="shared" si="153"/>
        <v>SHAEFF 3.25 of '23</v>
      </c>
      <c r="O199" s="3">
        <v>3.25</v>
      </c>
      <c r="P199" s="2">
        <v>45184</v>
      </c>
      <c r="Q199" s="8">
        <v>4.8794520547945206</v>
      </c>
      <c r="R199" s="3">
        <v>2.1013999999999999</v>
      </c>
      <c r="S199" s="9">
        <v>0</v>
      </c>
      <c r="T199" s="9">
        <v>1</v>
      </c>
      <c r="U199" s="6">
        <v>2014255</v>
      </c>
      <c r="V199" s="6">
        <v>1225369</v>
      </c>
      <c r="W199" s="6">
        <v>2005270</v>
      </c>
      <c r="X199" s="6">
        <v>1218899</v>
      </c>
      <c r="Y199" s="6">
        <f t="shared" si="154"/>
        <v>0</v>
      </c>
      <c r="Z199" s="6">
        <f t="shared" si="155"/>
        <v>0</v>
      </c>
      <c r="AA199" s="6">
        <v>750</v>
      </c>
      <c r="AB199" s="6">
        <v>852.9</v>
      </c>
      <c r="AC199" s="6">
        <v>870.33699999999999</v>
      </c>
      <c r="AD199" s="12">
        <f t="shared" si="156"/>
        <v>4.3208878716944975E-2</v>
      </c>
      <c r="AE199" s="12">
        <f t="shared" si="157"/>
        <v>4.3402484453465118E-2</v>
      </c>
      <c r="AF199" s="12">
        <f t="shared" si="158"/>
        <v>1.9360573652014296E-4</v>
      </c>
      <c r="AG199" s="12">
        <f t="shared" si="159"/>
        <v>0</v>
      </c>
      <c r="AH199" s="12">
        <f t="shared" si="160"/>
        <v>0</v>
      </c>
      <c r="AI199" s="12">
        <f t="shared" si="161"/>
        <v>0</v>
      </c>
      <c r="AJ199" s="1" t="s">
        <v>31</v>
      </c>
      <c r="AK199" s="1" t="s">
        <v>460</v>
      </c>
      <c r="AL199" s="1" t="s">
        <v>430</v>
      </c>
      <c r="AM199" s="1" t="s">
        <v>436</v>
      </c>
      <c r="AN199" s="1" t="s">
        <v>441</v>
      </c>
      <c r="AO199" s="1" t="s">
        <v>459</v>
      </c>
      <c r="AP199" s="1" t="s">
        <v>354</v>
      </c>
      <c r="AQ199" s="1" t="s">
        <v>513</v>
      </c>
      <c r="AR199" s="1" t="s">
        <v>536</v>
      </c>
      <c r="AS199" s="1" t="s">
        <v>560</v>
      </c>
      <c r="AT199" s="1" t="s">
        <v>10</v>
      </c>
      <c r="AU199" s="3">
        <v>3.77</v>
      </c>
      <c r="AV199" s="3">
        <f t="shared" si="162"/>
        <v>1.6289747276288255E-3</v>
      </c>
      <c r="AW199" s="3">
        <f t="shared" si="163"/>
        <v>1.636273663895635E-3</v>
      </c>
      <c r="AX199" s="3">
        <f t="shared" si="164"/>
        <v>7.2989362668095074E-6</v>
      </c>
      <c r="AY199" s="3">
        <f t="shared" si="165"/>
        <v>0</v>
      </c>
      <c r="AZ199" s="3">
        <f t="shared" si="166"/>
        <v>0</v>
      </c>
      <c r="BA199" s="3">
        <f t="shared" si="167"/>
        <v>0</v>
      </c>
      <c r="BB199" s="3">
        <v>3.5960000000000001</v>
      </c>
      <c r="BC199" s="3">
        <f t="shared" si="168"/>
        <v>1.5537912786613413E-3</v>
      </c>
      <c r="BD199" s="3">
        <f t="shared" si="169"/>
        <v>1.5607533409466056E-3</v>
      </c>
      <c r="BE199" s="3">
        <f t="shared" si="170"/>
        <v>6.9620622852642998E-6</v>
      </c>
      <c r="BF199" s="3">
        <f t="shared" si="171"/>
        <v>0</v>
      </c>
      <c r="BG199" s="3">
        <f t="shared" si="172"/>
        <v>0</v>
      </c>
      <c r="BH199" s="3">
        <f t="shared" si="173"/>
        <v>0</v>
      </c>
      <c r="BI199" s="9">
        <v>334</v>
      </c>
      <c r="BJ199" s="3">
        <f t="shared" si="174"/>
        <v>0.14431765491459622</v>
      </c>
      <c r="BK199" s="3">
        <f t="shared" si="175"/>
        <v>0.14496429807457351</v>
      </c>
      <c r="BL199" s="3">
        <f t="shared" si="176"/>
        <v>6.4664315997728372E-4</v>
      </c>
      <c r="BM199" s="3">
        <f t="shared" si="177"/>
        <v>0</v>
      </c>
      <c r="BN199" s="3">
        <f t="shared" si="178"/>
        <v>0</v>
      </c>
      <c r="BO199" s="3">
        <f t="shared" si="179"/>
        <v>0</v>
      </c>
      <c r="BP199" s="9">
        <v>1201.0640000000001</v>
      </c>
      <c r="BQ199" s="3">
        <f t="shared" si="180"/>
        <v>0.51896628707288806</v>
      </c>
      <c r="BR199" s="3">
        <f t="shared" si="181"/>
        <v>0.52129161587616635</v>
      </c>
      <c r="BS199" s="3">
        <f t="shared" si="182"/>
        <v>2.3253288032782926E-3</v>
      </c>
      <c r="BT199" s="3">
        <f t="shared" si="183"/>
        <v>0</v>
      </c>
      <c r="BU199" s="3">
        <f t="shared" si="184"/>
        <v>0</v>
      </c>
      <c r="BV199" s="3">
        <f t="shared" si="185"/>
        <v>0</v>
      </c>
      <c r="BW199" s="3">
        <v>3.11</v>
      </c>
      <c r="BX199" s="3">
        <f t="shared" si="186"/>
        <v>1.3437961280969887E-3</v>
      </c>
      <c r="BY199" s="3">
        <f t="shared" si="187"/>
        <v>1.3498172665027651E-3</v>
      </c>
      <c r="BZ199" s="3">
        <f t="shared" si="188"/>
        <v>6.0211384057763575E-6</v>
      </c>
      <c r="CA199" s="3">
        <f t="shared" si="189"/>
        <v>0</v>
      </c>
      <c r="CB199" s="3">
        <f t="shared" si="190"/>
        <v>0</v>
      </c>
      <c r="CC199" s="3">
        <f t="shared" si="191"/>
        <v>0</v>
      </c>
      <c r="CD199" s="3">
        <v>-1.01</v>
      </c>
      <c r="CE199" s="3">
        <f t="shared" si="192"/>
        <v>-4.3640967504114425E-4</v>
      </c>
      <c r="CF199" s="3">
        <f t="shared" si="193"/>
        <v>-4.3836509297999769E-4</v>
      </c>
      <c r="CG199" s="3">
        <f t="shared" si="194"/>
        <v>-1.9554179388534378E-6</v>
      </c>
      <c r="CH199" s="3">
        <f t="shared" si="195"/>
        <v>0</v>
      </c>
      <c r="CI199" s="3">
        <f t="shared" si="196"/>
        <v>0</v>
      </c>
      <c r="CJ199" s="3">
        <f t="shared" si="197"/>
        <v>0</v>
      </c>
      <c r="CK199" s="3">
        <v>100.39</v>
      </c>
      <c r="CL199" s="3">
        <f t="shared" si="198"/>
        <v>4.3377393343941063E-2</v>
      </c>
      <c r="CM199" s="3">
        <f t="shared" si="199"/>
        <v>4.3571754142833631E-2</v>
      </c>
      <c r="CN199" s="3">
        <f t="shared" si="200"/>
        <v>1.9436079889256774E-4</v>
      </c>
      <c r="CO199" s="3">
        <f t="shared" si="201"/>
        <v>0</v>
      </c>
      <c r="CP199" s="3">
        <f t="shared" si="202"/>
        <v>0</v>
      </c>
      <c r="CQ199" s="3">
        <f t="shared" si="203"/>
        <v>0</v>
      </c>
    </row>
    <row r="200" spans="1:95" x14ac:dyDescent="0.25">
      <c r="A200" s="1" t="s">
        <v>423</v>
      </c>
      <c r="B200" s="1" t="s">
        <v>476</v>
      </c>
      <c r="C200" s="2">
        <v>43403</v>
      </c>
      <c r="D200" s="2">
        <v>43405</v>
      </c>
      <c r="E200" s="2" t="s">
        <v>476</v>
      </c>
      <c r="F200" s="1" t="s">
        <v>503</v>
      </c>
      <c r="G200" s="1" t="s">
        <v>498</v>
      </c>
      <c r="H200" s="1" t="s">
        <v>430</v>
      </c>
      <c r="I200" s="1" t="s">
        <v>436</v>
      </c>
      <c r="J200" s="1">
        <v>1</v>
      </c>
      <c r="K200" s="6">
        <v>0</v>
      </c>
      <c r="L200" s="1" t="s">
        <v>359</v>
      </c>
      <c r="M200" s="1" t="s">
        <v>353</v>
      </c>
      <c r="N200" s="1" t="str">
        <f t="shared" si="153"/>
        <v>SHAEFF 3.75 of '26</v>
      </c>
      <c r="O200" s="3">
        <v>3.75</v>
      </c>
      <c r="P200" s="2">
        <v>46280</v>
      </c>
      <c r="Q200" s="8">
        <v>7.882191780821918</v>
      </c>
      <c r="R200" s="3">
        <v>2.1013999999999999</v>
      </c>
      <c r="S200" s="9">
        <v>0</v>
      </c>
      <c r="T200" s="9">
        <v>1</v>
      </c>
      <c r="U200" s="6">
        <v>2014255</v>
      </c>
      <c r="V200" s="6">
        <v>1225369</v>
      </c>
      <c r="W200" s="6">
        <v>2005270</v>
      </c>
      <c r="X200" s="6">
        <v>1218899</v>
      </c>
      <c r="Y200" s="6">
        <f t="shared" si="154"/>
        <v>0</v>
      </c>
      <c r="Z200" s="6">
        <f t="shared" si="155"/>
        <v>0</v>
      </c>
      <c r="AA200" s="6">
        <v>750</v>
      </c>
      <c r="AB200" s="6">
        <v>852.9</v>
      </c>
      <c r="AC200" s="6">
        <v>867.53099999999995</v>
      </c>
      <c r="AD200" s="12">
        <f t="shared" si="156"/>
        <v>4.3069571628219866E-2</v>
      </c>
      <c r="AE200" s="12">
        <f t="shared" si="157"/>
        <v>4.326255317239075E-2</v>
      </c>
      <c r="AF200" s="12">
        <f t="shared" si="158"/>
        <v>1.9298154417088376E-4</v>
      </c>
      <c r="AG200" s="12">
        <f t="shared" si="159"/>
        <v>0</v>
      </c>
      <c r="AH200" s="12">
        <f t="shared" si="160"/>
        <v>0</v>
      </c>
      <c r="AI200" s="12">
        <f t="shared" si="161"/>
        <v>0</v>
      </c>
      <c r="AJ200" s="1" t="s">
        <v>31</v>
      </c>
      <c r="AK200" s="1" t="s">
        <v>460</v>
      </c>
      <c r="AL200" s="1" t="s">
        <v>430</v>
      </c>
      <c r="AM200" s="1" t="s">
        <v>436</v>
      </c>
      <c r="AN200" s="1" t="s">
        <v>441</v>
      </c>
      <c r="AO200" s="1" t="s">
        <v>459</v>
      </c>
      <c r="AP200" s="1" t="s">
        <v>354</v>
      </c>
      <c r="AQ200" s="1" t="s">
        <v>513</v>
      </c>
      <c r="AR200" s="1" t="s">
        <v>536</v>
      </c>
      <c r="AS200" s="1" t="s">
        <v>560</v>
      </c>
      <c r="AT200" s="1" t="s">
        <v>10</v>
      </c>
      <c r="AU200" s="3">
        <v>6.05</v>
      </c>
      <c r="AV200" s="3">
        <f t="shared" si="162"/>
        <v>2.6057090835073021E-3</v>
      </c>
      <c r="AW200" s="3">
        <f t="shared" si="163"/>
        <v>2.6173844669296403E-3</v>
      </c>
      <c r="AX200" s="3">
        <f t="shared" si="164"/>
        <v>1.1675383422338204E-5</v>
      </c>
      <c r="AY200" s="3">
        <f t="shared" si="165"/>
        <v>0</v>
      </c>
      <c r="AZ200" s="3">
        <f t="shared" si="166"/>
        <v>0</v>
      </c>
      <c r="BA200" s="3">
        <f t="shared" si="167"/>
        <v>0</v>
      </c>
      <c r="BB200" s="3">
        <v>5.665</v>
      </c>
      <c r="BC200" s="3">
        <f t="shared" si="168"/>
        <v>2.4398912327386556E-3</v>
      </c>
      <c r="BD200" s="3">
        <f t="shared" si="169"/>
        <v>2.4508236372159358E-3</v>
      </c>
      <c r="BE200" s="3">
        <f t="shared" si="170"/>
        <v>1.0932404477280184E-5</v>
      </c>
      <c r="BF200" s="3">
        <f t="shared" si="171"/>
        <v>0</v>
      </c>
      <c r="BG200" s="3">
        <f t="shared" si="172"/>
        <v>0</v>
      </c>
      <c r="BH200" s="3">
        <f t="shared" si="173"/>
        <v>0</v>
      </c>
      <c r="BI200" s="9">
        <v>357</v>
      </c>
      <c r="BJ200" s="3">
        <f t="shared" si="174"/>
        <v>0.15375837071274492</v>
      </c>
      <c r="BK200" s="3">
        <f t="shared" si="175"/>
        <v>0.15444731482543497</v>
      </c>
      <c r="BL200" s="3">
        <f t="shared" si="176"/>
        <v>6.8894411269004863E-4</v>
      </c>
      <c r="BM200" s="3">
        <f t="shared" si="177"/>
        <v>0</v>
      </c>
      <c r="BN200" s="3">
        <f t="shared" si="178"/>
        <v>0</v>
      </c>
      <c r="BO200" s="3">
        <f t="shared" si="179"/>
        <v>0</v>
      </c>
      <c r="BP200" s="9">
        <v>2022.405</v>
      </c>
      <c r="BQ200" s="3">
        <f t="shared" si="180"/>
        <v>0.87104117008769999</v>
      </c>
      <c r="BR200" s="3">
        <f t="shared" si="181"/>
        <v>0.87494403848608915</v>
      </c>
      <c r="BS200" s="3">
        <f t="shared" si="182"/>
        <v>3.9028683983891588E-3</v>
      </c>
      <c r="BT200" s="3">
        <f t="shared" si="183"/>
        <v>0</v>
      </c>
      <c r="BU200" s="3">
        <f t="shared" si="184"/>
        <v>0</v>
      </c>
      <c r="BV200" s="3">
        <f t="shared" si="185"/>
        <v>0</v>
      </c>
      <c r="BW200" s="3">
        <v>3.78</v>
      </c>
      <c r="BX200" s="3">
        <f t="shared" si="186"/>
        <v>1.6280298075467109E-3</v>
      </c>
      <c r="BY200" s="3">
        <f t="shared" si="187"/>
        <v>1.6353245099163703E-3</v>
      </c>
      <c r="BZ200" s="3">
        <f t="shared" si="188"/>
        <v>7.2947023696593154E-6</v>
      </c>
      <c r="CA200" s="3">
        <f t="shared" si="189"/>
        <v>0</v>
      </c>
      <c r="CB200" s="3">
        <f t="shared" si="190"/>
        <v>0</v>
      </c>
      <c r="CC200" s="3">
        <f t="shared" si="191"/>
        <v>0</v>
      </c>
      <c r="CD200" s="3">
        <v>-0.34</v>
      </c>
      <c r="CE200" s="3">
        <f t="shared" si="192"/>
        <v>-1.4643654353594757E-4</v>
      </c>
      <c r="CF200" s="3">
        <f t="shared" si="193"/>
        <v>-1.4709268078612857E-4</v>
      </c>
      <c r="CG200" s="3">
        <f t="shared" si="194"/>
        <v>-6.5613725018100308E-7</v>
      </c>
      <c r="CH200" s="3">
        <f t="shared" si="195"/>
        <v>0</v>
      </c>
      <c r="CI200" s="3">
        <f t="shared" si="196"/>
        <v>0</v>
      </c>
      <c r="CJ200" s="3">
        <f t="shared" si="197"/>
        <v>0</v>
      </c>
      <c r="CK200" s="3">
        <v>99.83</v>
      </c>
      <c r="CL200" s="3">
        <f t="shared" si="198"/>
        <v>4.2996353356451897E-2</v>
      </c>
      <c r="CM200" s="3">
        <f t="shared" si="199"/>
        <v>4.3189006831997681E-2</v>
      </c>
      <c r="CN200" s="3">
        <f t="shared" si="200"/>
        <v>1.9265347554578427E-4</v>
      </c>
      <c r="CO200" s="3">
        <f t="shared" si="201"/>
        <v>0</v>
      </c>
      <c r="CP200" s="3">
        <f t="shared" si="202"/>
        <v>0</v>
      </c>
      <c r="CQ200" s="3">
        <f t="shared" si="203"/>
        <v>0</v>
      </c>
    </row>
    <row r="201" spans="1:95" x14ac:dyDescent="0.25">
      <c r="A201" s="1" t="s">
        <v>423</v>
      </c>
      <c r="B201" s="1" t="s">
        <v>476</v>
      </c>
      <c r="C201" s="2">
        <v>43403</v>
      </c>
      <c r="D201" s="2">
        <v>43405</v>
      </c>
      <c r="E201" s="2" t="s">
        <v>476</v>
      </c>
      <c r="F201" s="1" t="s">
        <v>503</v>
      </c>
      <c r="G201" s="1" t="s">
        <v>508</v>
      </c>
      <c r="H201" s="1">
        <v>320</v>
      </c>
      <c r="I201" s="1">
        <v>315</v>
      </c>
      <c r="J201" s="1">
        <v>0</v>
      </c>
      <c r="K201" s="6">
        <v>-5</v>
      </c>
      <c r="L201" s="1" t="s">
        <v>360</v>
      </c>
      <c r="M201" s="1" t="s">
        <v>361</v>
      </c>
      <c r="N201" s="1" t="str">
        <f t="shared" si="153"/>
        <v>SNAIM 6.38 of '21</v>
      </c>
      <c r="O201" s="3">
        <v>6.375</v>
      </c>
      <c r="P201" s="2">
        <v>44507</v>
      </c>
      <c r="Q201" s="8">
        <v>3.0246575342465754</v>
      </c>
      <c r="R201" s="3">
        <v>1.9767282683093772</v>
      </c>
      <c r="S201" s="9">
        <v>0</v>
      </c>
      <c r="T201" s="9">
        <v>1</v>
      </c>
      <c r="U201" s="6">
        <v>2014255</v>
      </c>
      <c r="V201" s="6">
        <v>1225369</v>
      </c>
      <c r="W201" s="6">
        <v>2005270</v>
      </c>
      <c r="X201" s="6">
        <v>1218899</v>
      </c>
      <c r="Y201" s="6">
        <f t="shared" si="154"/>
        <v>0</v>
      </c>
      <c r="Z201" s="6">
        <f t="shared" si="155"/>
        <v>0</v>
      </c>
      <c r="AA201" s="6">
        <v>315</v>
      </c>
      <c r="AB201" s="6">
        <v>358.21800000000002</v>
      </c>
      <c r="AC201" s="6">
        <v>368.55617147999999</v>
      </c>
      <c r="AD201" s="12">
        <f t="shared" si="156"/>
        <v>1.8297393898984982E-2</v>
      </c>
      <c r="AE201" s="12">
        <f t="shared" si="157"/>
        <v>1.8379378910570648E-2</v>
      </c>
      <c r="AF201" s="12">
        <f t="shared" si="158"/>
        <v>8.1985011585666151E-5</v>
      </c>
      <c r="AG201" s="12">
        <f t="shared" si="159"/>
        <v>0</v>
      </c>
      <c r="AH201" s="12">
        <f t="shared" si="160"/>
        <v>0</v>
      </c>
      <c r="AI201" s="12">
        <f t="shared" si="161"/>
        <v>0</v>
      </c>
      <c r="AJ201" s="1" t="s">
        <v>31</v>
      </c>
      <c r="AK201" s="1" t="s">
        <v>460</v>
      </c>
      <c r="AL201" s="1" t="s">
        <v>429</v>
      </c>
      <c r="AM201" s="1" t="s">
        <v>429</v>
      </c>
      <c r="AN201" s="1" t="s">
        <v>441</v>
      </c>
      <c r="AO201" s="1" t="s">
        <v>469</v>
      </c>
      <c r="AP201" s="1" t="s">
        <v>78</v>
      </c>
      <c r="AQ201" s="1" t="s">
        <v>513</v>
      </c>
      <c r="AR201" s="1" t="s">
        <v>529</v>
      </c>
      <c r="AS201" s="1" t="s">
        <v>530</v>
      </c>
      <c r="AT201" s="1" t="s">
        <v>10</v>
      </c>
      <c r="AU201" s="3">
        <v>2.531633557689476E-4</v>
      </c>
      <c r="AV201" s="3">
        <f t="shared" si="162"/>
        <v>4.6322296412933066E-8</v>
      </c>
      <c r="AW201" s="3">
        <f t="shared" si="163"/>
        <v>4.6529852419490896E-8</v>
      </c>
      <c r="AX201" s="3">
        <f t="shared" si="164"/>
        <v>2.0755600655783002E-10</v>
      </c>
      <c r="AY201" s="3">
        <f t="shared" si="165"/>
        <v>0</v>
      </c>
      <c r="AZ201" s="3">
        <f t="shared" si="166"/>
        <v>0</v>
      </c>
      <c r="BA201" s="3">
        <f t="shared" si="167"/>
        <v>0</v>
      </c>
      <c r="BB201" s="3">
        <v>1.8244833939935201</v>
      </c>
      <c r="BC201" s="3">
        <f t="shared" si="168"/>
        <v>3.3383291322056449E-4</v>
      </c>
      <c r="BD201" s="3">
        <f t="shared" si="169"/>
        <v>3.353287161425086E-4</v>
      </c>
      <c r="BE201" s="3">
        <f t="shared" si="170"/>
        <v>1.4958029219441131E-6</v>
      </c>
      <c r="BF201" s="3">
        <f t="shared" si="171"/>
        <v>0</v>
      </c>
      <c r="BG201" s="3">
        <f t="shared" si="172"/>
        <v>0</v>
      </c>
      <c r="BH201" s="3">
        <f t="shared" si="173"/>
        <v>0</v>
      </c>
      <c r="BI201" s="9">
        <v>480.26717361042523</v>
      </c>
      <c r="BJ201" s="3">
        <f t="shared" si="174"/>
        <v>8.7876376523021563E-2</v>
      </c>
      <c r="BK201" s="3">
        <f t="shared" si="175"/>
        <v>8.8270123620948215E-2</v>
      </c>
      <c r="BL201" s="3">
        <f t="shared" si="176"/>
        <v>3.9374709792665274E-4</v>
      </c>
      <c r="BM201" s="3">
        <f t="shared" si="177"/>
        <v>0</v>
      </c>
      <c r="BN201" s="3">
        <f t="shared" si="178"/>
        <v>0</v>
      </c>
      <c r="BO201" s="3">
        <f t="shared" si="179"/>
        <v>0</v>
      </c>
      <c r="BP201" s="9">
        <v>876.23948293242381</v>
      </c>
      <c r="BQ201" s="3">
        <f t="shared" si="180"/>
        <v>0.16032898969057488</v>
      </c>
      <c r="BR201" s="3">
        <f t="shared" si="181"/>
        <v>0.16104737473217517</v>
      </c>
      <c r="BS201" s="3">
        <f t="shared" si="182"/>
        <v>7.1838504160029459E-4</v>
      </c>
      <c r="BT201" s="3">
        <f t="shared" si="183"/>
        <v>0</v>
      </c>
      <c r="BU201" s="3">
        <f t="shared" si="184"/>
        <v>0</v>
      </c>
      <c r="BV201" s="3">
        <f t="shared" si="185"/>
        <v>0</v>
      </c>
      <c r="BW201" s="3">
        <v>2.1279314</v>
      </c>
      <c r="BX201" s="3">
        <f t="shared" si="186"/>
        <v>3.8935599015818572E-4</v>
      </c>
      <c r="BY201" s="3">
        <f t="shared" si="187"/>
        <v>3.9110057496301071E-4</v>
      </c>
      <c r="BZ201" s="3">
        <f t="shared" si="188"/>
        <v>1.7445848048249835E-6</v>
      </c>
      <c r="CA201" s="3">
        <f t="shared" si="189"/>
        <v>0</v>
      </c>
      <c r="CB201" s="3">
        <f t="shared" si="190"/>
        <v>0</v>
      </c>
      <c r="CC201" s="3">
        <f t="shared" si="191"/>
        <v>0</v>
      </c>
      <c r="CD201" s="3">
        <v>-1.0126534230757904E-3</v>
      </c>
      <c r="CE201" s="3">
        <f t="shared" si="192"/>
        <v>-1.8528918565173226E-7</v>
      </c>
      <c r="CF201" s="3">
        <f t="shared" si="193"/>
        <v>-1.8611940967796358E-7</v>
      </c>
      <c r="CG201" s="3">
        <f t="shared" si="194"/>
        <v>-8.3022402623132006E-10</v>
      </c>
      <c r="CH201" s="3">
        <f t="shared" si="195"/>
        <v>0</v>
      </c>
      <c r="CI201" s="3">
        <f t="shared" si="196"/>
        <v>0</v>
      </c>
      <c r="CJ201" s="3">
        <f t="shared" si="197"/>
        <v>0</v>
      </c>
      <c r="CK201" s="3">
        <v>102.886</v>
      </c>
      <c r="CL201" s="3">
        <f t="shared" si="198"/>
        <v>1.882545668690969E-2</v>
      </c>
      <c r="CM201" s="3">
        <f t="shared" si="199"/>
        <v>1.8909807785929714E-2</v>
      </c>
      <c r="CN201" s="3">
        <f t="shared" si="200"/>
        <v>8.4351099020024689E-5</v>
      </c>
      <c r="CO201" s="3">
        <f t="shared" si="201"/>
        <v>0</v>
      </c>
      <c r="CP201" s="3">
        <f t="shared" si="202"/>
        <v>0</v>
      </c>
      <c r="CQ201" s="3">
        <f t="shared" si="203"/>
        <v>0</v>
      </c>
    </row>
    <row r="202" spans="1:95" x14ac:dyDescent="0.25">
      <c r="A202" s="1" t="s">
        <v>423</v>
      </c>
      <c r="B202" s="1" t="s">
        <v>589</v>
      </c>
      <c r="C202" s="2">
        <v>43403</v>
      </c>
      <c r="D202" s="2">
        <v>43405</v>
      </c>
      <c r="E202" s="2" t="s">
        <v>476</v>
      </c>
      <c r="F202" s="1" t="s">
        <v>503</v>
      </c>
      <c r="G202" s="1" t="s">
        <v>498</v>
      </c>
      <c r="H202" s="1" t="s">
        <v>437</v>
      </c>
      <c r="I202" s="1" t="s">
        <v>440</v>
      </c>
      <c r="J202" s="1">
        <v>1</v>
      </c>
      <c r="K202" s="6">
        <v>0</v>
      </c>
      <c r="L202" s="1" t="s">
        <v>362</v>
      </c>
      <c r="M202" s="1" t="s">
        <v>363</v>
      </c>
      <c r="N202" s="1" t="str">
        <f t="shared" si="153"/>
        <v>SPB 7.75 of '22</v>
      </c>
      <c r="O202" s="3">
        <v>7.75</v>
      </c>
      <c r="P202" s="2">
        <v>44576</v>
      </c>
      <c r="Q202" s="8">
        <v>3.2136986301369861</v>
      </c>
      <c r="R202" s="3">
        <v>4.5425000000000004</v>
      </c>
      <c r="S202" s="9">
        <v>0</v>
      </c>
      <c r="T202" s="9">
        <v>1</v>
      </c>
      <c r="U202" s="6">
        <v>2014255</v>
      </c>
      <c r="V202" s="6">
        <v>1225369</v>
      </c>
      <c r="W202" s="6">
        <v>2005270</v>
      </c>
      <c r="X202" s="6">
        <v>1218899</v>
      </c>
      <c r="Y202" s="6">
        <f t="shared" si="154"/>
        <v>0</v>
      </c>
      <c r="Z202" s="6">
        <f t="shared" si="155"/>
        <v>0</v>
      </c>
      <c r="AA202" s="6">
        <v>890</v>
      </c>
      <c r="AB202" s="6">
        <v>890</v>
      </c>
      <c r="AC202" s="6">
        <v>931.447</v>
      </c>
      <c r="AD202" s="12">
        <f t="shared" si="156"/>
        <v>4.6242754765409545E-2</v>
      </c>
      <c r="AE202" s="12">
        <f t="shared" si="157"/>
        <v>4.6449954370234435E-2</v>
      </c>
      <c r="AF202" s="12">
        <f t="shared" si="158"/>
        <v>2.0719960482488975E-4</v>
      </c>
      <c r="AG202" s="12">
        <f t="shared" si="159"/>
        <v>7.6013592640257754E-2</v>
      </c>
      <c r="AH202" s="12">
        <f t="shared" si="160"/>
        <v>7.6417078035177652E-2</v>
      </c>
      <c r="AI202" s="12">
        <f t="shared" si="161"/>
        <v>4.0348539491989743E-4</v>
      </c>
      <c r="AJ202" s="1" t="s">
        <v>5</v>
      </c>
      <c r="AK202" s="1" t="s">
        <v>460</v>
      </c>
      <c r="AL202" s="1" t="s">
        <v>429</v>
      </c>
      <c r="AM202" s="1" t="s">
        <v>440</v>
      </c>
      <c r="AN202" s="1" t="s">
        <v>453</v>
      </c>
      <c r="AO202" s="1" t="s">
        <v>482</v>
      </c>
      <c r="AP202" s="1" t="s">
        <v>24</v>
      </c>
      <c r="AQ202" s="1" t="s">
        <v>513</v>
      </c>
      <c r="AR202" s="1" t="s">
        <v>540</v>
      </c>
      <c r="AS202" s="1" t="s">
        <v>541</v>
      </c>
      <c r="AT202" s="1" t="s">
        <v>14</v>
      </c>
      <c r="AU202" s="3">
        <v>0.7</v>
      </c>
      <c r="AV202" s="3">
        <f t="shared" si="162"/>
        <v>3.2369928335786684E-4</v>
      </c>
      <c r="AW202" s="3">
        <f t="shared" si="163"/>
        <v>3.2514968059164104E-4</v>
      </c>
      <c r="AX202" s="3">
        <f t="shared" si="164"/>
        <v>1.4503972337742027E-6</v>
      </c>
      <c r="AY202" s="3">
        <f t="shared" si="165"/>
        <v>5.3209514848180422E-4</v>
      </c>
      <c r="AZ202" s="3">
        <f t="shared" si="166"/>
        <v>5.3491954624624346E-4</v>
      </c>
      <c r="BA202" s="3">
        <f t="shared" si="167"/>
        <v>2.8243977644392369E-6</v>
      </c>
      <c r="BB202" s="3">
        <v>0.65700000000000003</v>
      </c>
      <c r="BC202" s="3">
        <f t="shared" si="168"/>
        <v>3.0381489880874072E-4</v>
      </c>
      <c r="BD202" s="3">
        <f t="shared" si="169"/>
        <v>3.0517620021244026E-4</v>
      </c>
      <c r="BE202" s="3">
        <f t="shared" si="170"/>
        <v>1.3613014036995409E-6</v>
      </c>
      <c r="BF202" s="3">
        <f t="shared" si="171"/>
        <v>4.994093036464935E-4</v>
      </c>
      <c r="BG202" s="3">
        <f t="shared" si="172"/>
        <v>5.0206020269111717E-4</v>
      </c>
      <c r="BH202" s="3">
        <f t="shared" si="173"/>
        <v>2.6508990446236702E-6</v>
      </c>
      <c r="BI202" s="9">
        <v>287</v>
      </c>
      <c r="BJ202" s="3">
        <f t="shared" si="174"/>
        <v>0.1327167061767254</v>
      </c>
      <c r="BK202" s="3">
        <f t="shared" si="175"/>
        <v>0.13331136904257285</v>
      </c>
      <c r="BL202" s="3">
        <f t="shared" si="176"/>
        <v>5.946628658474451E-4</v>
      </c>
      <c r="BM202" s="3">
        <f t="shared" si="177"/>
        <v>0.21815901087753978</v>
      </c>
      <c r="BN202" s="3">
        <f t="shared" si="178"/>
        <v>0.21931701396095984</v>
      </c>
      <c r="BO202" s="3">
        <f t="shared" si="179"/>
        <v>1.1580030834200672E-3</v>
      </c>
      <c r="BP202" s="9">
        <v>188.559</v>
      </c>
      <c r="BQ202" s="3">
        <f t="shared" si="180"/>
        <v>8.7194875958108584E-2</v>
      </c>
      <c r="BR202" s="3">
        <f t="shared" si="181"/>
        <v>8.7585569460970347E-2</v>
      </c>
      <c r="BS202" s="3">
        <f t="shared" si="182"/>
        <v>3.9069350286176363E-4</v>
      </c>
      <c r="BT202" s="3">
        <f t="shared" si="183"/>
        <v>0.14333047014654363</v>
      </c>
      <c r="BU202" s="3">
        <f t="shared" si="184"/>
        <v>0.14409127817235062</v>
      </c>
      <c r="BV202" s="3">
        <f t="shared" si="185"/>
        <v>7.6080802580699713E-4</v>
      </c>
      <c r="BW202" s="3">
        <v>5.42</v>
      </c>
      <c r="BX202" s="3">
        <f t="shared" si="186"/>
        <v>2.5063573082851976E-3</v>
      </c>
      <c r="BY202" s="3">
        <f t="shared" si="187"/>
        <v>2.5175875268667065E-3</v>
      </c>
      <c r="BZ202" s="3">
        <f t="shared" si="188"/>
        <v>1.123021858150889E-5</v>
      </c>
      <c r="CA202" s="3">
        <f t="shared" si="189"/>
        <v>4.1199367211019701E-3</v>
      </c>
      <c r="CB202" s="3">
        <f t="shared" si="190"/>
        <v>4.1418056295066284E-3</v>
      </c>
      <c r="CC202" s="3">
        <f t="shared" si="191"/>
        <v>2.1868908404658327E-5</v>
      </c>
      <c r="CD202" s="3">
        <v>-1.6</v>
      </c>
      <c r="CE202" s="3">
        <f t="shared" si="192"/>
        <v>-7.3988407624655281E-4</v>
      </c>
      <c r="CF202" s="3">
        <f t="shared" si="193"/>
        <v>-7.4319926992375105E-4</v>
      </c>
      <c r="CG202" s="3">
        <f t="shared" si="194"/>
        <v>-3.3151936771982395E-6</v>
      </c>
      <c r="CH202" s="3">
        <f t="shared" si="195"/>
        <v>-1.2162174822441243E-3</v>
      </c>
      <c r="CI202" s="3">
        <f t="shared" si="196"/>
        <v>-1.2226732485628425E-3</v>
      </c>
      <c r="CJ202" s="3">
        <f t="shared" si="197"/>
        <v>-6.4557663187181629E-6</v>
      </c>
      <c r="CK202" s="3">
        <v>102.38</v>
      </c>
      <c r="CL202" s="3">
        <f t="shared" si="198"/>
        <v>4.7343332328826294E-2</v>
      </c>
      <c r="CM202" s="3">
        <f t="shared" si="199"/>
        <v>4.7555463284246015E-2</v>
      </c>
      <c r="CN202" s="3">
        <f t="shared" si="200"/>
        <v>2.1213095541972038E-4</v>
      </c>
      <c r="CO202" s="3">
        <f t="shared" si="201"/>
        <v>7.7822716145095894E-2</v>
      </c>
      <c r="CP202" s="3">
        <f t="shared" si="202"/>
        <v>7.8235804492414865E-2</v>
      </c>
      <c r="CQ202" s="3">
        <f t="shared" si="203"/>
        <v>4.1308834731897115E-4</v>
      </c>
    </row>
    <row r="203" spans="1:95" x14ac:dyDescent="0.25">
      <c r="A203" s="1" t="s">
        <v>423</v>
      </c>
      <c r="B203" s="1" t="s">
        <v>476</v>
      </c>
      <c r="C203" s="2">
        <v>43403</v>
      </c>
      <c r="D203" s="2">
        <v>43405</v>
      </c>
      <c r="E203" s="2" t="s">
        <v>476</v>
      </c>
      <c r="F203" s="1" t="s">
        <v>503</v>
      </c>
      <c r="G203" s="1" t="s">
        <v>508</v>
      </c>
      <c r="H203" s="1">
        <v>665</v>
      </c>
      <c r="I203" s="1">
        <v>647</v>
      </c>
      <c r="J203" s="1">
        <v>0</v>
      </c>
      <c r="K203" s="6">
        <v>-18</v>
      </c>
      <c r="L203" s="1" t="s">
        <v>364</v>
      </c>
      <c r="M203" s="1" t="s">
        <v>365</v>
      </c>
      <c r="N203" s="1" t="str">
        <f t="shared" si="153"/>
        <v>STNEWY 10.00 of '27</v>
      </c>
      <c r="O203" s="3">
        <v>10</v>
      </c>
      <c r="P203" s="2">
        <v>46447</v>
      </c>
      <c r="Q203" s="8">
        <v>8.3397260273972602</v>
      </c>
      <c r="R203" s="3">
        <v>1.7014</v>
      </c>
      <c r="S203" s="9">
        <v>0</v>
      </c>
      <c r="T203" s="9">
        <v>1</v>
      </c>
      <c r="U203" s="6">
        <v>2014255</v>
      </c>
      <c r="V203" s="6">
        <v>1225369</v>
      </c>
      <c r="W203" s="6">
        <v>2005270</v>
      </c>
      <c r="X203" s="6">
        <v>1218899</v>
      </c>
      <c r="Y203" s="6">
        <f t="shared" si="154"/>
        <v>0</v>
      </c>
      <c r="Z203" s="6">
        <f t="shared" si="155"/>
        <v>0</v>
      </c>
      <c r="AA203" s="6">
        <v>647</v>
      </c>
      <c r="AB203" s="6">
        <v>647</v>
      </c>
      <c r="AC203" s="6">
        <v>610.69500000000005</v>
      </c>
      <c r="AD203" s="12">
        <f t="shared" si="156"/>
        <v>3.0318653795075604E-2</v>
      </c>
      <c r="AE203" s="12">
        <f t="shared" si="157"/>
        <v>3.0454502386212334E-2</v>
      </c>
      <c r="AF203" s="12">
        <f t="shared" si="158"/>
        <v>1.3584859113673076E-4</v>
      </c>
      <c r="AG203" s="12">
        <f t="shared" si="159"/>
        <v>0</v>
      </c>
      <c r="AH203" s="12">
        <f t="shared" si="160"/>
        <v>0</v>
      </c>
      <c r="AI203" s="12">
        <f t="shared" si="161"/>
        <v>0</v>
      </c>
      <c r="AJ203" s="1" t="s">
        <v>5</v>
      </c>
      <c r="AK203" s="1" t="s">
        <v>487</v>
      </c>
      <c r="AL203" s="1" t="s">
        <v>429</v>
      </c>
      <c r="AM203" s="1" t="s">
        <v>440</v>
      </c>
      <c r="AN203" s="1" t="s">
        <v>448</v>
      </c>
      <c r="AO203" s="1" t="s">
        <v>447</v>
      </c>
      <c r="AP203" s="1" t="s">
        <v>366</v>
      </c>
      <c r="AQ203" s="1" t="s">
        <v>553</v>
      </c>
      <c r="AR203" s="1" t="s">
        <v>553</v>
      </c>
      <c r="AS203" s="1" t="s">
        <v>554</v>
      </c>
      <c r="AT203" s="1" t="s">
        <v>10</v>
      </c>
      <c r="AU203" s="3">
        <v>3.41</v>
      </c>
      <c r="AV203" s="3">
        <f t="shared" si="162"/>
        <v>1.0338660944120782E-3</v>
      </c>
      <c r="AW203" s="3">
        <f t="shared" si="163"/>
        <v>1.0384985313698406E-3</v>
      </c>
      <c r="AX203" s="3">
        <f t="shared" si="164"/>
        <v>4.6324369577623644E-6</v>
      </c>
      <c r="AY203" s="3">
        <f t="shared" si="165"/>
        <v>0</v>
      </c>
      <c r="AZ203" s="3">
        <f t="shared" si="166"/>
        <v>0</v>
      </c>
      <c r="BA203" s="3">
        <f t="shared" si="167"/>
        <v>0</v>
      </c>
      <c r="BB203" s="3">
        <v>3.3879999999999999</v>
      </c>
      <c r="BC203" s="3">
        <f t="shared" si="168"/>
        <v>1.0271959905771614E-3</v>
      </c>
      <c r="BD203" s="3">
        <f t="shared" si="169"/>
        <v>1.0317985408448739E-3</v>
      </c>
      <c r="BE203" s="3">
        <f t="shared" si="170"/>
        <v>4.6025502677125071E-6</v>
      </c>
      <c r="BF203" s="3">
        <f t="shared" si="171"/>
        <v>0</v>
      </c>
      <c r="BG203" s="3">
        <f t="shared" si="172"/>
        <v>0</v>
      </c>
      <c r="BH203" s="3">
        <f t="shared" si="173"/>
        <v>0</v>
      </c>
      <c r="BI203" s="9">
        <v>918</v>
      </c>
      <c r="BJ203" s="3">
        <f t="shared" si="174"/>
        <v>0.27832524183879404</v>
      </c>
      <c r="BK203" s="3">
        <f t="shared" si="175"/>
        <v>0.27957233190542924</v>
      </c>
      <c r="BL203" s="3">
        <f t="shared" si="176"/>
        <v>1.2470900666352036E-3</v>
      </c>
      <c r="BM203" s="3">
        <f t="shared" si="177"/>
        <v>0</v>
      </c>
      <c r="BN203" s="3">
        <f t="shared" si="178"/>
        <v>0</v>
      </c>
      <c r="BO203" s="3">
        <f t="shared" si="179"/>
        <v>0</v>
      </c>
      <c r="BP203" s="9">
        <v>3110.1839999999997</v>
      </c>
      <c r="BQ203" s="3">
        <f t="shared" si="180"/>
        <v>0.94296591934983409</v>
      </c>
      <c r="BR203" s="3">
        <f t="shared" si="181"/>
        <v>0.94719106049559421</v>
      </c>
      <c r="BS203" s="3">
        <f t="shared" si="182"/>
        <v>4.225141145760114E-3</v>
      </c>
      <c r="BT203" s="3">
        <f t="shared" si="183"/>
        <v>0</v>
      </c>
      <c r="BU203" s="3">
        <f t="shared" si="184"/>
        <v>0</v>
      </c>
      <c r="BV203" s="3">
        <f t="shared" si="185"/>
        <v>0</v>
      </c>
      <c r="BW203" s="3">
        <v>12.11</v>
      </c>
      <c r="BX203" s="3">
        <f t="shared" si="186"/>
        <v>3.6715889745836555E-3</v>
      </c>
      <c r="BY203" s="3">
        <f t="shared" si="187"/>
        <v>3.6880402389703137E-3</v>
      </c>
      <c r="BZ203" s="3">
        <f t="shared" si="188"/>
        <v>1.6451264386658192E-5</v>
      </c>
      <c r="CA203" s="3">
        <f t="shared" si="189"/>
        <v>0</v>
      </c>
      <c r="CB203" s="3">
        <f t="shared" si="190"/>
        <v>0</v>
      </c>
      <c r="CC203" s="3">
        <f t="shared" si="191"/>
        <v>0</v>
      </c>
      <c r="CD203" s="3">
        <v>0.18</v>
      </c>
      <c r="CE203" s="3">
        <f t="shared" si="192"/>
        <v>5.4573576831136087E-5</v>
      </c>
      <c r="CF203" s="3">
        <f t="shared" si="193"/>
        <v>5.4818104295182201E-5</v>
      </c>
      <c r="CG203" s="3">
        <f t="shared" si="194"/>
        <v>2.4452746404611379E-7</v>
      </c>
      <c r="CH203" s="3">
        <f t="shared" si="195"/>
        <v>0</v>
      </c>
      <c r="CI203" s="3">
        <f t="shared" si="196"/>
        <v>0</v>
      </c>
      <c r="CJ203" s="3">
        <f t="shared" si="197"/>
        <v>0</v>
      </c>
      <c r="CK203" s="3">
        <v>92.75</v>
      </c>
      <c r="CL203" s="3">
        <f t="shared" si="198"/>
        <v>2.8120551394932622E-2</v>
      </c>
      <c r="CM203" s="3">
        <f t="shared" si="199"/>
        <v>2.8246550963211943E-2</v>
      </c>
      <c r="CN203" s="3">
        <f t="shared" si="200"/>
        <v>1.2599956827932107E-4</v>
      </c>
      <c r="CO203" s="3">
        <f t="shared" si="201"/>
        <v>0</v>
      </c>
      <c r="CP203" s="3">
        <f t="shared" si="202"/>
        <v>0</v>
      </c>
      <c r="CQ203" s="3">
        <f t="shared" si="203"/>
        <v>0</v>
      </c>
    </row>
    <row r="204" spans="1:95" x14ac:dyDescent="0.25">
      <c r="A204" s="1" t="s">
        <v>423</v>
      </c>
      <c r="B204" s="1" t="s">
        <v>476</v>
      </c>
      <c r="C204" s="2">
        <v>43403</v>
      </c>
      <c r="D204" s="2">
        <v>43405</v>
      </c>
      <c r="E204" s="2" t="s">
        <v>476</v>
      </c>
      <c r="F204" s="1" t="s">
        <v>503</v>
      </c>
      <c r="G204" s="1" t="s">
        <v>498</v>
      </c>
      <c r="H204" s="1" t="s">
        <v>429</v>
      </c>
      <c r="I204" s="1" t="s">
        <v>435</v>
      </c>
      <c r="J204" s="1">
        <v>1</v>
      </c>
      <c r="K204" s="6">
        <v>0</v>
      </c>
      <c r="L204" s="1" t="s">
        <v>367</v>
      </c>
      <c r="M204" s="1" t="s">
        <v>368</v>
      </c>
      <c r="N204" s="1" t="str">
        <f t="shared" si="153"/>
        <v>SUNAC 8.75 of '19</v>
      </c>
      <c r="O204" s="3">
        <v>8.75</v>
      </c>
      <c r="P204" s="2">
        <v>43804</v>
      </c>
      <c r="Q204" s="8">
        <v>1.0986301369863014</v>
      </c>
      <c r="R204" s="3">
        <v>3.8986000000000001</v>
      </c>
      <c r="S204" s="9">
        <v>0</v>
      </c>
      <c r="T204" s="9">
        <v>1</v>
      </c>
      <c r="U204" s="6">
        <v>2014255</v>
      </c>
      <c r="V204" s="6">
        <v>1225369</v>
      </c>
      <c r="W204" s="6">
        <v>2005270</v>
      </c>
      <c r="X204" s="6">
        <v>1218899</v>
      </c>
      <c r="Y204" s="6">
        <f t="shared" si="154"/>
        <v>0</v>
      </c>
      <c r="Z204" s="6">
        <f t="shared" si="155"/>
        <v>0</v>
      </c>
      <c r="AA204" s="6">
        <v>400</v>
      </c>
      <c r="AB204" s="6">
        <v>400</v>
      </c>
      <c r="AC204" s="6">
        <v>417.19299999999998</v>
      </c>
      <c r="AD204" s="12">
        <f t="shared" si="156"/>
        <v>2.0712025041516591E-2</v>
      </c>
      <c r="AE204" s="12">
        <f t="shared" si="157"/>
        <v>2.0804829274860739E-2</v>
      </c>
      <c r="AF204" s="12">
        <f t="shared" si="158"/>
        <v>9.2804233344147974E-5</v>
      </c>
      <c r="AG204" s="12">
        <f t="shared" si="159"/>
        <v>0</v>
      </c>
      <c r="AH204" s="12">
        <f t="shared" si="160"/>
        <v>0</v>
      </c>
      <c r="AI204" s="12">
        <f t="shared" si="161"/>
        <v>0</v>
      </c>
      <c r="AJ204" s="1" t="s">
        <v>5</v>
      </c>
      <c r="AK204" s="1" t="s">
        <v>487</v>
      </c>
      <c r="AL204" s="1" t="s">
        <v>429</v>
      </c>
      <c r="AM204" s="1" t="s">
        <v>435</v>
      </c>
      <c r="AN204" s="1" t="s">
        <v>444</v>
      </c>
      <c r="AO204" s="1" t="s">
        <v>458</v>
      </c>
      <c r="AP204" s="1" t="s">
        <v>21</v>
      </c>
      <c r="AQ204" s="1" t="s">
        <v>513</v>
      </c>
      <c r="AR204" s="1" t="s">
        <v>517</v>
      </c>
      <c r="AS204" s="1" t="s">
        <v>518</v>
      </c>
      <c r="AT204" s="1" t="s">
        <v>14</v>
      </c>
      <c r="AU204" s="3">
        <v>0.99</v>
      </c>
      <c r="AV204" s="3">
        <f t="shared" si="162"/>
        <v>2.0504904791101425E-4</v>
      </c>
      <c r="AW204" s="3">
        <f t="shared" si="163"/>
        <v>2.0596780982112131E-4</v>
      </c>
      <c r="AX204" s="3">
        <f t="shared" si="164"/>
        <v>9.1876191010706126E-7</v>
      </c>
      <c r="AY204" s="3">
        <f t="shared" si="165"/>
        <v>0</v>
      </c>
      <c r="AZ204" s="3">
        <f t="shared" si="166"/>
        <v>0</v>
      </c>
      <c r="BA204" s="3">
        <f t="shared" si="167"/>
        <v>0</v>
      </c>
      <c r="BB204" s="3">
        <v>0.99099999999999999</v>
      </c>
      <c r="BC204" s="3">
        <f t="shared" si="168"/>
        <v>2.052561681614294E-4</v>
      </c>
      <c r="BD204" s="3">
        <f t="shared" si="169"/>
        <v>2.061758581138699E-4</v>
      </c>
      <c r="BE204" s="3">
        <f t="shared" si="170"/>
        <v>9.1968995244049931E-7</v>
      </c>
      <c r="BF204" s="3">
        <f t="shared" si="171"/>
        <v>0</v>
      </c>
      <c r="BG204" s="3">
        <f t="shared" si="172"/>
        <v>0</v>
      </c>
      <c r="BH204" s="3">
        <f t="shared" si="173"/>
        <v>0</v>
      </c>
      <c r="BI204" s="9">
        <v>534</v>
      </c>
      <c r="BJ204" s="3">
        <f t="shared" si="174"/>
        <v>0.11060221372169859</v>
      </c>
      <c r="BK204" s="3">
        <f t="shared" si="175"/>
        <v>0.11109778832775634</v>
      </c>
      <c r="BL204" s="3">
        <f t="shared" si="176"/>
        <v>4.9557460605774428E-4</v>
      </c>
      <c r="BM204" s="3">
        <f t="shared" si="177"/>
        <v>0</v>
      </c>
      <c r="BN204" s="3">
        <f t="shared" si="178"/>
        <v>0</v>
      </c>
      <c r="BO204" s="3">
        <f t="shared" si="179"/>
        <v>0</v>
      </c>
      <c r="BP204" s="9">
        <v>529.19399999999996</v>
      </c>
      <c r="BQ204" s="3">
        <f t="shared" si="180"/>
        <v>0.1096067937982033</v>
      </c>
      <c r="BR204" s="3">
        <f t="shared" si="181"/>
        <v>0.11009790823280652</v>
      </c>
      <c r="BS204" s="3">
        <f t="shared" si="182"/>
        <v>4.9111443460321536E-4</v>
      </c>
      <c r="BT204" s="3">
        <f t="shared" si="183"/>
        <v>0</v>
      </c>
      <c r="BU204" s="3">
        <f t="shared" si="184"/>
        <v>0</v>
      </c>
      <c r="BV204" s="3">
        <f t="shared" si="185"/>
        <v>0</v>
      </c>
      <c r="BW204" s="3">
        <v>8.01</v>
      </c>
      <c r="BX204" s="3">
        <f t="shared" si="186"/>
        <v>1.6590332058254789E-3</v>
      </c>
      <c r="BY204" s="3">
        <f t="shared" si="187"/>
        <v>1.666466824916345E-3</v>
      </c>
      <c r="BZ204" s="3">
        <f t="shared" si="188"/>
        <v>7.4336190908660775E-6</v>
      </c>
      <c r="CA204" s="3">
        <f t="shared" si="189"/>
        <v>0</v>
      </c>
      <c r="CB204" s="3">
        <f t="shared" si="190"/>
        <v>0</v>
      </c>
      <c r="CC204" s="3">
        <f t="shared" si="191"/>
        <v>0</v>
      </c>
      <c r="CD204" s="3">
        <v>0.01</v>
      </c>
      <c r="CE204" s="3">
        <f t="shared" si="192"/>
        <v>2.0712025041516591E-6</v>
      </c>
      <c r="CF204" s="3">
        <f t="shared" si="193"/>
        <v>2.0804829274860739E-6</v>
      </c>
      <c r="CG204" s="3">
        <f t="shared" si="194"/>
        <v>9.2804233344148414E-9</v>
      </c>
      <c r="CH204" s="3">
        <f t="shared" si="195"/>
        <v>0</v>
      </c>
      <c r="CI204" s="3">
        <f t="shared" si="196"/>
        <v>0</v>
      </c>
      <c r="CJ204" s="3">
        <f t="shared" si="197"/>
        <v>0</v>
      </c>
      <c r="CK204" s="3">
        <v>100.75</v>
      </c>
      <c r="CL204" s="3">
        <f t="shared" si="198"/>
        <v>2.0867365229327965E-2</v>
      </c>
      <c r="CM204" s="3">
        <f t="shared" si="199"/>
        <v>2.0960865494422193E-2</v>
      </c>
      <c r="CN204" s="3">
        <f t="shared" si="200"/>
        <v>9.3500265094227653E-5</v>
      </c>
      <c r="CO204" s="3">
        <f t="shared" si="201"/>
        <v>0</v>
      </c>
      <c r="CP204" s="3">
        <f t="shared" si="202"/>
        <v>0</v>
      </c>
      <c r="CQ204" s="3">
        <f t="shared" si="203"/>
        <v>0</v>
      </c>
    </row>
    <row r="205" spans="1:95" x14ac:dyDescent="0.25">
      <c r="A205" s="1" t="s">
        <v>423</v>
      </c>
      <c r="B205" s="1" t="s">
        <v>476</v>
      </c>
      <c r="C205" s="2">
        <v>43403</v>
      </c>
      <c r="D205" s="2">
        <v>43405</v>
      </c>
      <c r="E205" s="2" t="s">
        <v>476</v>
      </c>
      <c r="F205" s="1" t="s">
        <v>503</v>
      </c>
      <c r="G205" s="1" t="s">
        <v>498</v>
      </c>
      <c r="H205" s="1" t="s">
        <v>429</v>
      </c>
      <c r="I205" s="1" t="s">
        <v>435</v>
      </c>
      <c r="J205" s="1">
        <v>1</v>
      </c>
      <c r="K205" s="6">
        <v>0</v>
      </c>
      <c r="L205" s="1" t="s">
        <v>369</v>
      </c>
      <c r="M205" s="1" t="s">
        <v>368</v>
      </c>
      <c r="N205" s="1" t="str">
        <f t="shared" si="153"/>
        <v>SUNAC 6.88 of '20</v>
      </c>
      <c r="O205" s="3">
        <v>6.875</v>
      </c>
      <c r="P205" s="2">
        <v>44051</v>
      </c>
      <c r="Q205" s="8">
        <v>1.7753424657534247</v>
      </c>
      <c r="R205" s="3">
        <v>1.2246999999999999</v>
      </c>
      <c r="S205" s="9">
        <v>0</v>
      </c>
      <c r="T205" s="9">
        <v>1</v>
      </c>
      <c r="U205" s="6">
        <v>2014255</v>
      </c>
      <c r="V205" s="6">
        <v>1225369</v>
      </c>
      <c r="W205" s="6">
        <v>2005270</v>
      </c>
      <c r="X205" s="6">
        <v>1218899</v>
      </c>
      <c r="Y205" s="6">
        <f t="shared" si="154"/>
        <v>0</v>
      </c>
      <c r="Z205" s="6">
        <f t="shared" si="155"/>
        <v>0</v>
      </c>
      <c r="AA205" s="6">
        <v>400</v>
      </c>
      <c r="AB205" s="6">
        <v>400</v>
      </c>
      <c r="AC205" s="6">
        <v>392.43400000000003</v>
      </c>
      <c r="AD205" s="12">
        <f t="shared" si="156"/>
        <v>1.9482836085798472E-2</v>
      </c>
      <c r="AE205" s="12">
        <f t="shared" si="157"/>
        <v>1.9570132700334621E-2</v>
      </c>
      <c r="AF205" s="12">
        <f t="shared" si="158"/>
        <v>8.7296614536148259E-5</v>
      </c>
      <c r="AG205" s="12">
        <f t="shared" si="159"/>
        <v>0</v>
      </c>
      <c r="AH205" s="12">
        <f t="shared" si="160"/>
        <v>0</v>
      </c>
      <c r="AI205" s="12">
        <f t="shared" si="161"/>
        <v>0</v>
      </c>
      <c r="AJ205" s="1" t="s">
        <v>5</v>
      </c>
      <c r="AK205" s="1" t="s">
        <v>487</v>
      </c>
      <c r="AL205" s="1" t="s">
        <v>429</v>
      </c>
      <c r="AM205" s="1" t="s">
        <v>435</v>
      </c>
      <c r="AN205" s="1" t="s">
        <v>444</v>
      </c>
      <c r="AO205" s="1" t="s">
        <v>458</v>
      </c>
      <c r="AP205" s="1" t="s">
        <v>21</v>
      </c>
      <c r="AQ205" s="1" t="s">
        <v>513</v>
      </c>
      <c r="AR205" s="1" t="s">
        <v>517</v>
      </c>
      <c r="AS205" s="1" t="s">
        <v>518</v>
      </c>
      <c r="AT205" s="1" t="s">
        <v>14</v>
      </c>
      <c r="AU205" s="3">
        <v>1.6</v>
      </c>
      <c r="AV205" s="3">
        <f t="shared" si="162"/>
        <v>3.1172537737277555E-4</v>
      </c>
      <c r="AW205" s="3">
        <f t="shared" si="163"/>
        <v>3.1312212320535395E-4</v>
      </c>
      <c r="AX205" s="3">
        <f t="shared" si="164"/>
        <v>1.3967458325783938E-6</v>
      </c>
      <c r="AY205" s="3">
        <f t="shared" si="165"/>
        <v>0</v>
      </c>
      <c r="AZ205" s="3">
        <f t="shared" si="166"/>
        <v>0</v>
      </c>
      <c r="BA205" s="3">
        <f t="shared" si="167"/>
        <v>0</v>
      </c>
      <c r="BB205" s="3">
        <v>1.597</v>
      </c>
      <c r="BC205" s="3">
        <f t="shared" si="168"/>
        <v>3.1114089229020158E-4</v>
      </c>
      <c r="BD205" s="3">
        <f t="shared" si="169"/>
        <v>3.1253501922434387E-4</v>
      </c>
      <c r="BE205" s="3">
        <f t="shared" si="170"/>
        <v>1.3941269341422816E-6</v>
      </c>
      <c r="BF205" s="3">
        <f t="shared" si="171"/>
        <v>0</v>
      </c>
      <c r="BG205" s="3">
        <f t="shared" si="172"/>
        <v>0</v>
      </c>
      <c r="BH205" s="3">
        <f t="shared" si="173"/>
        <v>0</v>
      </c>
      <c r="BI205" s="9">
        <v>628</v>
      </c>
      <c r="BJ205" s="3">
        <f t="shared" si="174"/>
        <v>0.12235221061881441</v>
      </c>
      <c r="BK205" s="3">
        <f t="shared" si="175"/>
        <v>0.12290043335810141</v>
      </c>
      <c r="BL205" s="3">
        <f t="shared" si="176"/>
        <v>5.482227392870076E-4</v>
      </c>
      <c r="BM205" s="3">
        <f t="shared" si="177"/>
        <v>0</v>
      </c>
      <c r="BN205" s="3">
        <f t="shared" si="178"/>
        <v>0</v>
      </c>
      <c r="BO205" s="3">
        <f t="shared" si="179"/>
        <v>0</v>
      </c>
      <c r="BP205" s="9">
        <v>1002.9159999999999</v>
      </c>
      <c r="BQ205" s="3">
        <f t="shared" si="180"/>
        <v>0.19539648035824658</v>
      </c>
      <c r="BR205" s="3">
        <f t="shared" si="181"/>
        <v>0.19627199207288795</v>
      </c>
      <c r="BS205" s="3">
        <f t="shared" si="182"/>
        <v>8.7551171464136934E-4</v>
      </c>
      <c r="BT205" s="3">
        <f t="shared" si="183"/>
        <v>0</v>
      </c>
      <c r="BU205" s="3">
        <f t="shared" si="184"/>
        <v>0</v>
      </c>
      <c r="BV205" s="3">
        <f t="shared" si="185"/>
        <v>0</v>
      </c>
      <c r="BW205" s="3">
        <v>9.0299999999999994</v>
      </c>
      <c r="BX205" s="3">
        <f t="shared" si="186"/>
        <v>1.7593000985476018E-3</v>
      </c>
      <c r="BY205" s="3">
        <f t="shared" si="187"/>
        <v>1.7671829828402161E-3</v>
      </c>
      <c r="BZ205" s="3">
        <f t="shared" si="188"/>
        <v>7.8828842926142485E-6</v>
      </c>
      <c r="CA205" s="3">
        <f t="shared" si="189"/>
        <v>0</v>
      </c>
      <c r="CB205" s="3">
        <f t="shared" si="190"/>
        <v>0</v>
      </c>
      <c r="CC205" s="3">
        <f t="shared" si="191"/>
        <v>0</v>
      </c>
      <c r="CD205" s="3">
        <v>0.03</v>
      </c>
      <c r="CE205" s="3">
        <f t="shared" si="192"/>
        <v>5.8448508257395415E-6</v>
      </c>
      <c r="CF205" s="3">
        <f t="shared" si="193"/>
        <v>5.8710398101003857E-6</v>
      </c>
      <c r="CG205" s="3">
        <f t="shared" si="194"/>
        <v>2.6188984360844207E-8</v>
      </c>
      <c r="CH205" s="3">
        <f t="shared" si="195"/>
        <v>0</v>
      </c>
      <c r="CI205" s="3">
        <f t="shared" si="196"/>
        <v>0</v>
      </c>
      <c r="CJ205" s="3">
        <f t="shared" si="197"/>
        <v>0</v>
      </c>
      <c r="CK205" s="3">
        <v>96.52</v>
      </c>
      <c r="CL205" s="3">
        <f t="shared" si="198"/>
        <v>1.8804833390012685E-2</v>
      </c>
      <c r="CM205" s="3">
        <f t="shared" si="199"/>
        <v>1.8889092082362974E-2</v>
      </c>
      <c r="CN205" s="3">
        <f t="shared" si="200"/>
        <v>8.4258692350288461E-5</v>
      </c>
      <c r="CO205" s="3">
        <f t="shared" si="201"/>
        <v>0</v>
      </c>
      <c r="CP205" s="3">
        <f t="shared" si="202"/>
        <v>0</v>
      </c>
      <c r="CQ205" s="3">
        <f t="shared" si="203"/>
        <v>0</v>
      </c>
    </row>
    <row r="206" spans="1:95" x14ac:dyDescent="0.25">
      <c r="A206" s="1" t="s">
        <v>423</v>
      </c>
      <c r="B206" s="1" t="s">
        <v>476</v>
      </c>
      <c r="C206" s="2">
        <v>43403</v>
      </c>
      <c r="D206" s="2">
        <v>43405</v>
      </c>
      <c r="E206" s="2" t="s">
        <v>476</v>
      </c>
      <c r="F206" s="1" t="s">
        <v>503</v>
      </c>
      <c r="G206" s="1" t="s">
        <v>498</v>
      </c>
      <c r="H206" s="1" t="s">
        <v>429</v>
      </c>
      <c r="I206" s="1" t="s">
        <v>435</v>
      </c>
      <c r="J206" s="1">
        <v>1</v>
      </c>
      <c r="K206" s="6">
        <v>0</v>
      </c>
      <c r="L206" s="1" t="s">
        <v>370</v>
      </c>
      <c r="M206" s="1" t="s">
        <v>368</v>
      </c>
      <c r="N206" s="1" t="str">
        <f t="shared" si="153"/>
        <v>SUNAC 7.95 of '22</v>
      </c>
      <c r="O206" s="3">
        <v>7.95</v>
      </c>
      <c r="P206" s="2">
        <v>44781</v>
      </c>
      <c r="Q206" s="8">
        <v>3.7753424657534245</v>
      </c>
      <c r="R206" s="3">
        <v>1.2246999999999999</v>
      </c>
      <c r="S206" s="9">
        <v>0</v>
      </c>
      <c r="T206" s="9">
        <v>1</v>
      </c>
      <c r="U206" s="6">
        <v>2014255</v>
      </c>
      <c r="V206" s="6">
        <v>1225369</v>
      </c>
      <c r="W206" s="6">
        <v>2005270</v>
      </c>
      <c r="X206" s="6">
        <v>1218899</v>
      </c>
      <c r="Y206" s="6">
        <f t="shared" si="154"/>
        <v>0</v>
      </c>
      <c r="Z206" s="6">
        <f t="shared" si="155"/>
        <v>0</v>
      </c>
      <c r="AA206" s="6">
        <v>600</v>
      </c>
      <c r="AB206" s="6">
        <v>600</v>
      </c>
      <c r="AC206" s="6">
        <v>563.14</v>
      </c>
      <c r="AD206" s="12">
        <f t="shared" si="156"/>
        <v>2.7957731270370434E-2</v>
      </c>
      <c r="AE206" s="12">
        <f t="shared" si="157"/>
        <v>2.8083001291596639E-2</v>
      </c>
      <c r="AF206" s="12">
        <f t="shared" si="158"/>
        <v>1.2527002122620506E-4</v>
      </c>
      <c r="AG206" s="12">
        <f t="shared" si="159"/>
        <v>0</v>
      </c>
      <c r="AH206" s="12">
        <f t="shared" si="160"/>
        <v>0</v>
      </c>
      <c r="AI206" s="12">
        <f t="shared" si="161"/>
        <v>0</v>
      </c>
      <c r="AJ206" s="1" t="s">
        <v>5</v>
      </c>
      <c r="AK206" s="1" t="s">
        <v>487</v>
      </c>
      <c r="AL206" s="1" t="s">
        <v>429</v>
      </c>
      <c r="AM206" s="1" t="s">
        <v>435</v>
      </c>
      <c r="AN206" s="1" t="s">
        <v>444</v>
      </c>
      <c r="AO206" s="1" t="s">
        <v>458</v>
      </c>
      <c r="AP206" s="1" t="s">
        <v>21</v>
      </c>
      <c r="AQ206" s="1" t="s">
        <v>513</v>
      </c>
      <c r="AR206" s="1" t="s">
        <v>517</v>
      </c>
      <c r="AS206" s="1" t="s">
        <v>518</v>
      </c>
      <c r="AT206" s="1" t="s">
        <v>14</v>
      </c>
      <c r="AU206" s="3">
        <v>3.09</v>
      </c>
      <c r="AV206" s="3">
        <f t="shared" si="162"/>
        <v>8.6389389625444633E-4</v>
      </c>
      <c r="AW206" s="3">
        <f t="shared" si="163"/>
        <v>8.6776473991033616E-4</v>
      </c>
      <c r="AX206" s="3">
        <f t="shared" si="164"/>
        <v>3.8708436558898334E-6</v>
      </c>
      <c r="AY206" s="3">
        <f t="shared" si="165"/>
        <v>0</v>
      </c>
      <c r="AZ206" s="3">
        <f t="shared" si="166"/>
        <v>0</v>
      </c>
      <c r="BA206" s="3">
        <f t="shared" si="167"/>
        <v>0</v>
      </c>
      <c r="BB206" s="3">
        <v>3.0819999999999999</v>
      </c>
      <c r="BC206" s="3">
        <f t="shared" si="168"/>
        <v>8.6165727775281667E-4</v>
      </c>
      <c r="BD206" s="3">
        <f t="shared" si="169"/>
        <v>8.6551809980700838E-4</v>
      </c>
      <c r="BE206" s="3">
        <f t="shared" si="170"/>
        <v>3.8608220541917065E-6</v>
      </c>
      <c r="BF206" s="3">
        <f t="shared" si="171"/>
        <v>0</v>
      </c>
      <c r="BG206" s="3">
        <f t="shared" si="172"/>
        <v>0</v>
      </c>
      <c r="BH206" s="3">
        <f t="shared" si="173"/>
        <v>0</v>
      </c>
      <c r="BI206" s="9">
        <v>767</v>
      </c>
      <c r="BJ206" s="3">
        <f t="shared" si="174"/>
        <v>0.21443579884374123</v>
      </c>
      <c r="BK206" s="3">
        <f t="shared" si="175"/>
        <v>0.21539661990654624</v>
      </c>
      <c r="BL206" s="3">
        <f t="shared" si="176"/>
        <v>9.6082106280501178E-4</v>
      </c>
      <c r="BM206" s="3">
        <f t="shared" si="177"/>
        <v>0</v>
      </c>
      <c r="BN206" s="3">
        <f t="shared" si="178"/>
        <v>0</v>
      </c>
      <c r="BO206" s="3">
        <f t="shared" si="179"/>
        <v>0</v>
      </c>
      <c r="BP206" s="9">
        <v>2363.8939999999998</v>
      </c>
      <c r="BQ206" s="3">
        <f t="shared" si="180"/>
        <v>0.66089113203641037</v>
      </c>
      <c r="BR206" s="3">
        <f t="shared" si="181"/>
        <v>0.66385238255197543</v>
      </c>
      <c r="BS206" s="3">
        <f t="shared" si="182"/>
        <v>2.9612505155650615E-3</v>
      </c>
      <c r="BT206" s="3">
        <f t="shared" si="183"/>
        <v>0</v>
      </c>
      <c r="BU206" s="3">
        <f t="shared" si="184"/>
        <v>0</v>
      </c>
      <c r="BV206" s="3">
        <f t="shared" si="185"/>
        <v>0</v>
      </c>
      <c r="BW206" s="3">
        <v>10.56</v>
      </c>
      <c r="BX206" s="3">
        <f t="shared" si="186"/>
        <v>2.9523364221511177E-3</v>
      </c>
      <c r="BY206" s="3">
        <f t="shared" si="187"/>
        <v>2.9655649363926053E-3</v>
      </c>
      <c r="BZ206" s="3">
        <f t="shared" si="188"/>
        <v>1.3228514241487611E-5</v>
      </c>
      <c r="CA206" s="3">
        <f t="shared" si="189"/>
        <v>0</v>
      </c>
      <c r="CB206" s="3">
        <f t="shared" si="190"/>
        <v>0</v>
      </c>
      <c r="CC206" s="3">
        <f t="shared" si="191"/>
        <v>0</v>
      </c>
      <c r="CD206" s="3">
        <v>0.12</v>
      </c>
      <c r="CE206" s="3">
        <f t="shared" si="192"/>
        <v>3.354927752444452E-5</v>
      </c>
      <c r="CF206" s="3">
        <f t="shared" si="193"/>
        <v>3.3699601549915969E-5</v>
      </c>
      <c r="CG206" s="3">
        <f t="shared" si="194"/>
        <v>1.5032402547144951E-7</v>
      </c>
      <c r="CH206" s="3">
        <f t="shared" si="195"/>
        <v>0</v>
      </c>
      <c r="CI206" s="3">
        <f t="shared" si="196"/>
        <v>0</v>
      </c>
      <c r="CJ206" s="3">
        <f t="shared" si="197"/>
        <v>0</v>
      </c>
      <c r="CK206" s="3">
        <v>92.02</v>
      </c>
      <c r="CL206" s="3">
        <f t="shared" si="198"/>
        <v>2.572670431499487E-2</v>
      </c>
      <c r="CM206" s="3">
        <f t="shared" si="199"/>
        <v>2.5841977788527228E-2</v>
      </c>
      <c r="CN206" s="3">
        <f t="shared" si="200"/>
        <v>1.1527347353235823E-4</v>
      </c>
      <c r="CO206" s="3">
        <f t="shared" si="201"/>
        <v>0</v>
      </c>
      <c r="CP206" s="3">
        <f t="shared" si="202"/>
        <v>0</v>
      </c>
      <c r="CQ206" s="3">
        <f t="shared" si="203"/>
        <v>0</v>
      </c>
    </row>
    <row r="207" spans="1:95" x14ac:dyDescent="0.25">
      <c r="A207" s="1" t="s">
        <v>423</v>
      </c>
      <c r="B207" s="1" t="s">
        <v>476</v>
      </c>
      <c r="C207" s="2">
        <v>43403</v>
      </c>
      <c r="D207" s="2">
        <v>43405</v>
      </c>
      <c r="E207" s="2" t="s">
        <v>476</v>
      </c>
      <c r="F207" s="1" t="s">
        <v>503</v>
      </c>
      <c r="G207" s="1" t="s">
        <v>498</v>
      </c>
      <c r="H207" s="1" t="s">
        <v>429</v>
      </c>
      <c r="I207" s="1" t="s">
        <v>435</v>
      </c>
      <c r="J207" s="1">
        <v>1</v>
      </c>
      <c r="K207" s="6">
        <v>0</v>
      </c>
      <c r="L207" s="1" t="s">
        <v>371</v>
      </c>
      <c r="M207" s="1" t="s">
        <v>368</v>
      </c>
      <c r="N207" s="1" t="str">
        <f t="shared" si="153"/>
        <v>SUNAC 7.35 of '21</v>
      </c>
      <c r="O207" s="3">
        <v>7.35</v>
      </c>
      <c r="P207" s="2">
        <v>44396</v>
      </c>
      <c r="Q207" s="8">
        <v>2.7205479452054795</v>
      </c>
      <c r="R207" s="3">
        <v>0.52880000000000005</v>
      </c>
      <c r="S207" s="9">
        <v>0</v>
      </c>
      <c r="T207" s="9">
        <v>1</v>
      </c>
      <c r="U207" s="6">
        <v>2014255</v>
      </c>
      <c r="V207" s="6">
        <v>1225369</v>
      </c>
      <c r="W207" s="6">
        <v>2005270</v>
      </c>
      <c r="X207" s="6">
        <v>1218899</v>
      </c>
      <c r="Y207" s="6">
        <f t="shared" si="154"/>
        <v>0</v>
      </c>
      <c r="Z207" s="6">
        <f t="shared" si="155"/>
        <v>0</v>
      </c>
      <c r="AA207" s="6">
        <v>650</v>
      </c>
      <c r="AB207" s="6">
        <v>650</v>
      </c>
      <c r="AC207" s="6">
        <v>621.6</v>
      </c>
      <c r="AD207" s="12">
        <f t="shared" si="156"/>
        <v>3.086004502905541E-2</v>
      </c>
      <c r="AE207" s="12">
        <f t="shared" si="157"/>
        <v>3.0998319428306415E-2</v>
      </c>
      <c r="AF207" s="12">
        <f t="shared" si="158"/>
        <v>1.3827439925100452E-4</v>
      </c>
      <c r="AG207" s="12">
        <f t="shared" si="159"/>
        <v>0</v>
      </c>
      <c r="AH207" s="12">
        <f t="shared" si="160"/>
        <v>0</v>
      </c>
      <c r="AI207" s="12">
        <f t="shared" si="161"/>
        <v>0</v>
      </c>
      <c r="AJ207" s="1" t="s">
        <v>5</v>
      </c>
      <c r="AK207" s="1" t="s">
        <v>487</v>
      </c>
      <c r="AL207" s="1" t="s">
        <v>429</v>
      </c>
      <c r="AM207" s="1" t="s">
        <v>435</v>
      </c>
      <c r="AN207" s="1" t="s">
        <v>444</v>
      </c>
      <c r="AO207" s="1" t="s">
        <v>458</v>
      </c>
      <c r="AP207" s="1" t="s">
        <v>21</v>
      </c>
      <c r="AQ207" s="1" t="s">
        <v>513</v>
      </c>
      <c r="AR207" s="1" t="s">
        <v>517</v>
      </c>
      <c r="AS207" s="1" t="s">
        <v>518</v>
      </c>
      <c r="AT207" s="1" t="s">
        <v>14</v>
      </c>
      <c r="AU207" s="3">
        <v>2.33</v>
      </c>
      <c r="AV207" s="3">
        <f t="shared" si="162"/>
        <v>7.1903904917699113E-4</v>
      </c>
      <c r="AW207" s="3">
        <f t="shared" si="163"/>
        <v>7.222608426795395E-4</v>
      </c>
      <c r="AX207" s="3">
        <f t="shared" si="164"/>
        <v>3.2217935025483655E-6</v>
      </c>
      <c r="AY207" s="3">
        <f t="shared" si="165"/>
        <v>0</v>
      </c>
      <c r="AZ207" s="3">
        <f t="shared" si="166"/>
        <v>0</v>
      </c>
      <c r="BA207" s="3">
        <f t="shared" si="167"/>
        <v>0</v>
      </c>
      <c r="BB207" s="3">
        <v>2.331</v>
      </c>
      <c r="BC207" s="3">
        <f t="shared" si="168"/>
        <v>7.1934764962728161E-4</v>
      </c>
      <c r="BD207" s="3">
        <f t="shared" si="169"/>
        <v>7.2257082587382252E-4</v>
      </c>
      <c r="BE207" s="3">
        <f t="shared" si="170"/>
        <v>3.2231762465409139E-6</v>
      </c>
      <c r="BF207" s="3">
        <f t="shared" si="171"/>
        <v>0</v>
      </c>
      <c r="BG207" s="3">
        <f t="shared" si="172"/>
        <v>0</v>
      </c>
      <c r="BH207" s="3">
        <f t="shared" si="173"/>
        <v>0</v>
      </c>
      <c r="BI207" s="9">
        <v>729</v>
      </c>
      <c r="BJ207" s="3">
        <f t="shared" si="174"/>
        <v>0.22496972826181394</v>
      </c>
      <c r="BK207" s="3">
        <f t="shared" si="175"/>
        <v>0.22597774863235376</v>
      </c>
      <c r="BL207" s="3">
        <f t="shared" si="176"/>
        <v>1.0080203705398194E-3</v>
      </c>
      <c r="BM207" s="3">
        <f t="shared" si="177"/>
        <v>0</v>
      </c>
      <c r="BN207" s="3">
        <f t="shared" si="178"/>
        <v>0</v>
      </c>
      <c r="BO207" s="3">
        <f t="shared" si="179"/>
        <v>0</v>
      </c>
      <c r="BP207" s="9">
        <v>1699.299</v>
      </c>
      <c r="BQ207" s="3">
        <f t="shared" si="180"/>
        <v>0.52440443657828828</v>
      </c>
      <c r="BR207" s="3">
        <f t="shared" si="181"/>
        <v>0.5267541320620166</v>
      </c>
      <c r="BS207" s="3">
        <f t="shared" si="182"/>
        <v>2.3496954837283202E-3</v>
      </c>
      <c r="BT207" s="3">
        <f t="shared" si="183"/>
        <v>0</v>
      </c>
      <c r="BU207" s="3">
        <f t="shared" si="184"/>
        <v>0</v>
      </c>
      <c r="BV207" s="3">
        <f t="shared" si="185"/>
        <v>0</v>
      </c>
      <c r="BW207" s="3">
        <v>10.119999999999999</v>
      </c>
      <c r="BX207" s="3">
        <f t="shared" si="186"/>
        <v>3.1230365569404075E-3</v>
      </c>
      <c r="BY207" s="3">
        <f t="shared" si="187"/>
        <v>3.1370299261446089E-3</v>
      </c>
      <c r="BZ207" s="3">
        <f t="shared" si="188"/>
        <v>1.3993369204201404E-5</v>
      </c>
      <c r="CA207" s="3">
        <f t="shared" si="189"/>
        <v>0</v>
      </c>
      <c r="CB207" s="3">
        <f t="shared" si="190"/>
        <v>0</v>
      </c>
      <c r="CC207" s="3">
        <f t="shared" si="191"/>
        <v>0</v>
      </c>
      <c r="CD207" s="3">
        <v>7.0000000000000007E-2</v>
      </c>
      <c r="CE207" s="3">
        <f t="shared" si="192"/>
        <v>2.1602031520338789E-5</v>
      </c>
      <c r="CF207" s="3">
        <f t="shared" si="193"/>
        <v>2.1698823599814492E-5</v>
      </c>
      <c r="CG207" s="3">
        <f t="shared" si="194"/>
        <v>9.6792079475702418E-8</v>
      </c>
      <c r="CH207" s="3">
        <f t="shared" si="195"/>
        <v>0</v>
      </c>
      <c r="CI207" s="3">
        <f t="shared" si="196"/>
        <v>0</v>
      </c>
      <c r="CJ207" s="3">
        <f t="shared" si="197"/>
        <v>0</v>
      </c>
      <c r="CK207" s="3">
        <v>93.55</v>
      </c>
      <c r="CL207" s="3">
        <f t="shared" si="198"/>
        <v>2.8869572124681334E-2</v>
      </c>
      <c r="CM207" s="3">
        <f t="shared" si="199"/>
        <v>2.899892782518065E-2</v>
      </c>
      <c r="CN207" s="3">
        <f t="shared" si="200"/>
        <v>1.2935570049931594E-4</v>
      </c>
      <c r="CO207" s="3">
        <f t="shared" si="201"/>
        <v>0</v>
      </c>
      <c r="CP207" s="3">
        <f t="shared" si="202"/>
        <v>0</v>
      </c>
      <c r="CQ207" s="3">
        <f t="shared" si="203"/>
        <v>0</v>
      </c>
    </row>
    <row r="208" spans="1:95" x14ac:dyDescent="0.25">
      <c r="A208" s="1" t="s">
        <v>423</v>
      </c>
      <c r="B208" s="1" t="s">
        <v>476</v>
      </c>
      <c r="C208" s="2">
        <v>43403</v>
      </c>
      <c r="D208" s="2">
        <v>43405</v>
      </c>
      <c r="E208" s="2" t="s">
        <v>476</v>
      </c>
      <c r="F208" s="1" t="s">
        <v>503</v>
      </c>
      <c r="G208" s="1" t="s">
        <v>498</v>
      </c>
      <c r="H208" s="1" t="s">
        <v>429</v>
      </c>
      <c r="I208" s="1" t="s">
        <v>435</v>
      </c>
      <c r="J208" s="1">
        <v>1</v>
      </c>
      <c r="K208" s="6">
        <v>0</v>
      </c>
      <c r="L208" s="1" t="s">
        <v>372</v>
      </c>
      <c r="M208" s="1" t="s">
        <v>368</v>
      </c>
      <c r="N208" s="1" t="str">
        <f t="shared" si="153"/>
        <v>SUNAC 8.35 of '23</v>
      </c>
      <c r="O208" s="3">
        <v>8.35</v>
      </c>
      <c r="P208" s="2">
        <v>45035</v>
      </c>
      <c r="Q208" s="8">
        <v>4.4712328767123291</v>
      </c>
      <c r="R208" s="3">
        <v>0.52880000000000005</v>
      </c>
      <c r="S208" s="9">
        <v>0</v>
      </c>
      <c r="T208" s="9">
        <v>1</v>
      </c>
      <c r="U208" s="6">
        <v>2014255</v>
      </c>
      <c r="V208" s="6">
        <v>1225369</v>
      </c>
      <c r="W208" s="6">
        <v>2005270</v>
      </c>
      <c r="X208" s="6">
        <v>1218899</v>
      </c>
      <c r="Y208" s="6">
        <f t="shared" si="154"/>
        <v>0</v>
      </c>
      <c r="Z208" s="6">
        <f t="shared" si="155"/>
        <v>0</v>
      </c>
      <c r="AA208" s="6">
        <v>450</v>
      </c>
      <c r="AB208" s="6">
        <v>450</v>
      </c>
      <c r="AC208" s="6">
        <v>409.22800000000001</v>
      </c>
      <c r="AD208" s="12">
        <f t="shared" si="156"/>
        <v>2.0316593479971504E-2</v>
      </c>
      <c r="AE208" s="12">
        <f t="shared" si="157"/>
        <v>2.0407625905738382E-2</v>
      </c>
      <c r="AF208" s="12">
        <f t="shared" si="158"/>
        <v>9.1032425766877922E-5</v>
      </c>
      <c r="AG208" s="12">
        <f t="shared" si="159"/>
        <v>0</v>
      </c>
      <c r="AH208" s="12">
        <f t="shared" si="160"/>
        <v>0</v>
      </c>
      <c r="AI208" s="12">
        <f t="shared" si="161"/>
        <v>0</v>
      </c>
      <c r="AJ208" s="1" t="s">
        <v>5</v>
      </c>
      <c r="AK208" s="1" t="s">
        <v>487</v>
      </c>
      <c r="AL208" s="1" t="s">
        <v>429</v>
      </c>
      <c r="AM208" s="1" t="s">
        <v>435</v>
      </c>
      <c r="AN208" s="1" t="s">
        <v>444</v>
      </c>
      <c r="AO208" s="1" t="s">
        <v>458</v>
      </c>
      <c r="AP208" s="1" t="s">
        <v>21</v>
      </c>
      <c r="AQ208" s="1" t="s">
        <v>513</v>
      </c>
      <c r="AR208" s="1" t="s">
        <v>517</v>
      </c>
      <c r="AS208" s="1" t="s">
        <v>518</v>
      </c>
      <c r="AT208" s="1" t="s">
        <v>14</v>
      </c>
      <c r="AU208" s="3">
        <v>3.58</v>
      </c>
      <c r="AV208" s="3">
        <f t="shared" si="162"/>
        <v>7.2733404658297982E-4</v>
      </c>
      <c r="AW208" s="3">
        <f t="shared" si="163"/>
        <v>7.3059300742543405E-4</v>
      </c>
      <c r="AX208" s="3">
        <f t="shared" si="164"/>
        <v>3.258960842454227E-6</v>
      </c>
      <c r="AY208" s="3">
        <f t="shared" si="165"/>
        <v>0</v>
      </c>
      <c r="AZ208" s="3">
        <f t="shared" si="166"/>
        <v>0</v>
      </c>
      <c r="BA208" s="3">
        <f t="shared" si="167"/>
        <v>0</v>
      </c>
      <c r="BB208" s="3">
        <v>3.5680000000000001</v>
      </c>
      <c r="BC208" s="3">
        <f t="shared" si="168"/>
        <v>7.2489605536538322E-4</v>
      </c>
      <c r="BD208" s="3">
        <f t="shared" si="169"/>
        <v>7.2814409231674541E-4</v>
      </c>
      <c r="BE208" s="3">
        <f t="shared" si="170"/>
        <v>3.2480369513621836E-6</v>
      </c>
      <c r="BF208" s="3">
        <f t="shared" si="171"/>
        <v>0</v>
      </c>
      <c r="BG208" s="3">
        <f t="shared" si="172"/>
        <v>0</v>
      </c>
      <c r="BH208" s="3">
        <f t="shared" si="173"/>
        <v>0</v>
      </c>
      <c r="BI208" s="9">
        <v>814</v>
      </c>
      <c r="BJ208" s="3">
        <f t="shared" si="174"/>
        <v>0.16537707092696805</v>
      </c>
      <c r="BK208" s="3">
        <f t="shared" si="175"/>
        <v>0.16611807487271041</v>
      </c>
      <c r="BL208" s="3">
        <f t="shared" si="176"/>
        <v>7.4100394574236339E-4</v>
      </c>
      <c r="BM208" s="3">
        <f t="shared" si="177"/>
        <v>0</v>
      </c>
      <c r="BN208" s="3">
        <f t="shared" si="178"/>
        <v>0</v>
      </c>
      <c r="BO208" s="3">
        <f t="shared" si="179"/>
        <v>0</v>
      </c>
      <c r="BP208" s="9">
        <v>2904.3519999999999</v>
      </c>
      <c r="BQ208" s="3">
        <f t="shared" si="180"/>
        <v>0.5900653890674219</v>
      </c>
      <c r="BR208" s="3">
        <f t="shared" si="181"/>
        <v>0.59270929114583071</v>
      </c>
      <c r="BS208" s="3">
        <f t="shared" si="182"/>
        <v>2.6439020784088108E-3</v>
      </c>
      <c r="BT208" s="3">
        <f t="shared" si="183"/>
        <v>0</v>
      </c>
      <c r="BU208" s="3">
        <f t="shared" si="184"/>
        <v>0</v>
      </c>
      <c r="BV208" s="3">
        <f t="shared" si="185"/>
        <v>0</v>
      </c>
      <c r="BW208" s="3">
        <v>11.05</v>
      </c>
      <c r="BX208" s="3">
        <f t="shared" si="186"/>
        <v>2.2449835795368511E-3</v>
      </c>
      <c r="BY208" s="3">
        <f t="shared" si="187"/>
        <v>2.2550426625840914E-3</v>
      </c>
      <c r="BZ208" s="3">
        <f t="shared" si="188"/>
        <v>1.0059083047240288E-5</v>
      </c>
      <c r="CA208" s="3">
        <f t="shared" si="189"/>
        <v>0</v>
      </c>
      <c r="CB208" s="3">
        <f t="shared" si="190"/>
        <v>0</v>
      </c>
      <c r="CC208" s="3">
        <f t="shared" si="191"/>
        <v>0</v>
      </c>
      <c r="CD208" s="3">
        <v>0.16</v>
      </c>
      <c r="CE208" s="3">
        <f t="shared" si="192"/>
        <v>3.2506549567954407E-5</v>
      </c>
      <c r="CF208" s="3">
        <f t="shared" si="193"/>
        <v>3.2652201449181411E-5</v>
      </c>
      <c r="CG208" s="3">
        <f t="shared" si="194"/>
        <v>1.4565188122700354E-7</v>
      </c>
      <c r="CH208" s="3">
        <f t="shared" si="195"/>
        <v>0</v>
      </c>
      <c r="CI208" s="3">
        <f t="shared" si="196"/>
        <v>0</v>
      </c>
      <c r="CJ208" s="3">
        <f t="shared" si="197"/>
        <v>0</v>
      </c>
      <c r="CK208" s="3">
        <v>90.66</v>
      </c>
      <c r="CL208" s="3">
        <f t="shared" si="198"/>
        <v>1.8419023648942164E-2</v>
      </c>
      <c r="CM208" s="3">
        <f t="shared" si="199"/>
        <v>1.8501553646142414E-2</v>
      </c>
      <c r="CN208" s="3">
        <f t="shared" si="200"/>
        <v>8.2529997200250782E-5</v>
      </c>
      <c r="CO208" s="3">
        <f t="shared" si="201"/>
        <v>0</v>
      </c>
      <c r="CP208" s="3">
        <f t="shared" si="202"/>
        <v>0</v>
      </c>
      <c r="CQ208" s="3">
        <f t="shared" si="203"/>
        <v>0</v>
      </c>
    </row>
    <row r="209" spans="1:95" x14ac:dyDescent="0.25">
      <c r="A209" s="1" t="s">
        <v>423</v>
      </c>
      <c r="B209" s="1" t="s">
        <v>476</v>
      </c>
      <c r="C209" s="2">
        <v>43403</v>
      </c>
      <c r="D209" s="2">
        <v>43405</v>
      </c>
      <c r="E209" s="2" t="s">
        <v>476</v>
      </c>
      <c r="F209" s="1" t="s">
        <v>503</v>
      </c>
      <c r="G209" s="1" t="s">
        <v>498</v>
      </c>
      <c r="H209" s="1" t="s">
        <v>429</v>
      </c>
      <c r="I209" s="1" t="s">
        <v>435</v>
      </c>
      <c r="J209" s="1">
        <v>1</v>
      </c>
      <c r="K209" s="6">
        <v>0</v>
      </c>
      <c r="L209" s="1" t="s">
        <v>373</v>
      </c>
      <c r="M209" s="1" t="s">
        <v>368</v>
      </c>
      <c r="N209" s="1" t="str">
        <f t="shared" si="153"/>
        <v>SUNAC 8.63 of '20</v>
      </c>
      <c r="O209" s="3">
        <v>8.625</v>
      </c>
      <c r="P209" s="2">
        <v>44039</v>
      </c>
      <c r="Q209" s="8">
        <v>1.7424657534246575</v>
      </c>
      <c r="R209" s="3">
        <v>0.25750000000000001</v>
      </c>
      <c r="S209" s="9">
        <v>0</v>
      </c>
      <c r="T209" s="9">
        <v>1</v>
      </c>
      <c r="U209" s="6">
        <v>2014255</v>
      </c>
      <c r="V209" s="6">
        <v>1225369</v>
      </c>
      <c r="W209" s="6">
        <v>2005270</v>
      </c>
      <c r="X209" s="6">
        <v>1218899</v>
      </c>
      <c r="Y209" s="6">
        <f t="shared" si="154"/>
        <v>0</v>
      </c>
      <c r="Z209" s="6">
        <f t="shared" si="155"/>
        <v>0</v>
      </c>
      <c r="AA209" s="6">
        <v>400</v>
      </c>
      <c r="AB209" s="6">
        <v>400</v>
      </c>
      <c r="AC209" s="6">
        <v>406.59800000000001</v>
      </c>
      <c r="AD209" s="12">
        <f t="shared" si="156"/>
        <v>2.0186024113133642E-2</v>
      </c>
      <c r="AE209" s="12">
        <f t="shared" si="157"/>
        <v>2.0276471497603813E-2</v>
      </c>
      <c r="AF209" s="12">
        <f t="shared" si="158"/>
        <v>9.0447384470171421E-5</v>
      </c>
      <c r="AG209" s="12">
        <f t="shared" si="159"/>
        <v>0</v>
      </c>
      <c r="AH209" s="12">
        <f t="shared" si="160"/>
        <v>0</v>
      </c>
      <c r="AI209" s="12">
        <f t="shared" si="161"/>
        <v>0</v>
      </c>
      <c r="AJ209" s="1" t="s">
        <v>5</v>
      </c>
      <c r="AK209" s="1" t="s">
        <v>487</v>
      </c>
      <c r="AL209" s="1" t="s">
        <v>429</v>
      </c>
      <c r="AM209" s="1" t="s">
        <v>435</v>
      </c>
      <c r="AN209" s="1" t="s">
        <v>444</v>
      </c>
      <c r="AO209" s="1" t="s">
        <v>458</v>
      </c>
      <c r="AP209" s="1" t="s">
        <v>21</v>
      </c>
      <c r="AQ209" s="1" t="s">
        <v>513</v>
      </c>
      <c r="AR209" s="1" t="s">
        <v>517</v>
      </c>
      <c r="AS209" s="1" t="s">
        <v>518</v>
      </c>
      <c r="AT209" s="1" t="s">
        <v>10</v>
      </c>
      <c r="AU209" s="3">
        <v>1.55</v>
      </c>
      <c r="AV209" s="3">
        <f t="shared" si="162"/>
        <v>3.1288337375357146E-4</v>
      </c>
      <c r="AW209" s="3">
        <f t="shared" si="163"/>
        <v>3.1428530821285913E-4</v>
      </c>
      <c r="AX209" s="3">
        <f t="shared" si="164"/>
        <v>1.4019344592876683E-6</v>
      </c>
      <c r="AY209" s="3">
        <f t="shared" si="165"/>
        <v>0</v>
      </c>
      <c r="AZ209" s="3">
        <f t="shared" si="166"/>
        <v>0</v>
      </c>
      <c r="BA209" s="3">
        <f t="shared" si="167"/>
        <v>0</v>
      </c>
      <c r="BB209" s="3">
        <v>1.5449999999999999</v>
      </c>
      <c r="BC209" s="3">
        <f t="shared" si="168"/>
        <v>3.1187407254791474E-4</v>
      </c>
      <c r="BD209" s="3">
        <f t="shared" si="169"/>
        <v>3.1327148463797889E-4</v>
      </c>
      <c r="BE209" s="3">
        <f t="shared" si="170"/>
        <v>1.3974120900641534E-6</v>
      </c>
      <c r="BF209" s="3">
        <f t="shared" si="171"/>
        <v>0</v>
      </c>
      <c r="BG209" s="3">
        <f t="shared" si="172"/>
        <v>0</v>
      </c>
      <c r="BH209" s="3">
        <f t="shared" si="173"/>
        <v>0</v>
      </c>
      <c r="BI209" s="9">
        <v>626</v>
      </c>
      <c r="BJ209" s="3">
        <f t="shared" si="174"/>
        <v>0.1263645109482166</v>
      </c>
      <c r="BK209" s="3">
        <f t="shared" si="175"/>
        <v>0.12693071157499988</v>
      </c>
      <c r="BL209" s="3">
        <f t="shared" si="176"/>
        <v>5.6620062678328087E-4</v>
      </c>
      <c r="BM209" s="3">
        <f t="shared" si="177"/>
        <v>0</v>
      </c>
      <c r="BN209" s="3">
        <f t="shared" si="178"/>
        <v>0</v>
      </c>
      <c r="BO209" s="3">
        <f t="shared" si="179"/>
        <v>0</v>
      </c>
      <c r="BP209" s="9">
        <v>967.17</v>
      </c>
      <c r="BQ209" s="3">
        <f t="shared" si="180"/>
        <v>0.19523316941499463</v>
      </c>
      <c r="BR209" s="3">
        <f t="shared" si="181"/>
        <v>0.19610794938337481</v>
      </c>
      <c r="BS209" s="3">
        <f t="shared" si="182"/>
        <v>8.747799683801738E-4</v>
      </c>
      <c r="BT209" s="3">
        <f t="shared" si="183"/>
        <v>0</v>
      </c>
      <c r="BU209" s="3">
        <f t="shared" si="184"/>
        <v>0</v>
      </c>
      <c r="BV209" s="3">
        <f t="shared" si="185"/>
        <v>0</v>
      </c>
      <c r="BW209" s="3">
        <v>8.99</v>
      </c>
      <c r="BX209" s="3">
        <f t="shared" si="186"/>
        <v>1.8147235677707144E-3</v>
      </c>
      <c r="BY209" s="3">
        <f t="shared" si="187"/>
        <v>1.822854787634583E-3</v>
      </c>
      <c r="BZ209" s="3">
        <f t="shared" si="188"/>
        <v>8.131219863868628E-6</v>
      </c>
      <c r="CA209" s="3">
        <f t="shared" si="189"/>
        <v>0</v>
      </c>
      <c r="CB209" s="3">
        <f t="shared" si="190"/>
        <v>0</v>
      </c>
      <c r="CC209" s="3">
        <f t="shared" si="191"/>
        <v>0</v>
      </c>
      <c r="CD209" s="3">
        <v>0.03</v>
      </c>
      <c r="CE209" s="3">
        <f t="shared" si="192"/>
        <v>6.0558072339400922E-6</v>
      </c>
      <c r="CF209" s="3">
        <f t="shared" si="193"/>
        <v>6.0829414492811444E-6</v>
      </c>
      <c r="CG209" s="3">
        <f t="shared" si="194"/>
        <v>2.7134215341052147E-8</v>
      </c>
      <c r="CH209" s="3">
        <f t="shared" si="195"/>
        <v>0</v>
      </c>
      <c r="CI209" s="3">
        <f t="shared" si="196"/>
        <v>0</v>
      </c>
      <c r="CJ209" s="3">
        <f t="shared" si="197"/>
        <v>0</v>
      </c>
      <c r="CK209" s="3">
        <v>99.4</v>
      </c>
      <c r="CL209" s="3">
        <f t="shared" si="198"/>
        <v>2.0064907968454841E-2</v>
      </c>
      <c r="CM209" s="3">
        <f t="shared" si="199"/>
        <v>2.0154812668618193E-2</v>
      </c>
      <c r="CN209" s="3">
        <f t="shared" si="200"/>
        <v>8.9904700163352669E-5</v>
      </c>
      <c r="CO209" s="3">
        <f t="shared" si="201"/>
        <v>0</v>
      </c>
      <c r="CP209" s="3">
        <f t="shared" si="202"/>
        <v>0</v>
      </c>
      <c r="CQ209" s="3">
        <f t="shared" si="203"/>
        <v>0</v>
      </c>
    </row>
    <row r="210" spans="1:95" x14ac:dyDescent="0.25">
      <c r="A210" s="1" t="s">
        <v>423</v>
      </c>
      <c r="B210" s="1" t="s">
        <v>589</v>
      </c>
      <c r="C210" s="2">
        <v>43403</v>
      </c>
      <c r="D210" s="2">
        <v>43405</v>
      </c>
      <c r="E210" s="2" t="s">
        <v>476</v>
      </c>
      <c r="F210" s="1" t="s">
        <v>503</v>
      </c>
      <c r="G210" s="1" t="s">
        <v>505</v>
      </c>
      <c r="H210" s="1" t="s">
        <v>376</v>
      </c>
      <c r="I210" s="1" t="s">
        <v>375</v>
      </c>
      <c r="J210" s="1">
        <v>0</v>
      </c>
      <c r="K210" s="6">
        <v>0</v>
      </c>
      <c r="L210" s="1" t="s">
        <v>374</v>
      </c>
      <c r="M210" s="1" t="s">
        <v>375</v>
      </c>
      <c r="N210" s="1" t="str">
        <f t="shared" si="153"/>
        <v>SYNH 7.50 of '24</v>
      </c>
      <c r="O210" s="3">
        <v>7.5</v>
      </c>
      <c r="P210" s="2">
        <v>45566</v>
      </c>
      <c r="Q210" s="8">
        <v>5.9260273972602739</v>
      </c>
      <c r="R210" s="3">
        <v>1.9671000000000001</v>
      </c>
      <c r="S210" s="9">
        <v>0</v>
      </c>
      <c r="T210" s="9">
        <v>1</v>
      </c>
      <c r="U210" s="6">
        <v>2014255</v>
      </c>
      <c r="V210" s="6">
        <v>1225369</v>
      </c>
      <c r="W210" s="6">
        <v>2005270</v>
      </c>
      <c r="X210" s="6">
        <v>1218899</v>
      </c>
      <c r="Y210" s="6">
        <f t="shared" si="154"/>
        <v>0</v>
      </c>
      <c r="Z210" s="6">
        <f t="shared" si="155"/>
        <v>0</v>
      </c>
      <c r="AA210" s="6">
        <v>405</v>
      </c>
      <c r="AB210" s="6">
        <v>405</v>
      </c>
      <c r="AC210" s="6">
        <v>428.79399999999998</v>
      </c>
      <c r="AD210" s="12">
        <f t="shared" si="156"/>
        <v>2.1287969993868699E-2</v>
      </c>
      <c r="AE210" s="12">
        <f t="shared" si="157"/>
        <v>2.1383354859944047E-2</v>
      </c>
      <c r="AF210" s="12">
        <f t="shared" si="158"/>
        <v>9.5384866075347297E-5</v>
      </c>
      <c r="AG210" s="12">
        <f t="shared" si="159"/>
        <v>3.4993051072778891E-2</v>
      </c>
      <c r="AH210" s="12">
        <f t="shared" si="160"/>
        <v>3.5178796602507674E-2</v>
      </c>
      <c r="AI210" s="12">
        <f t="shared" si="161"/>
        <v>1.8574552972878272E-4</v>
      </c>
      <c r="AJ210" s="1" t="s">
        <v>5</v>
      </c>
      <c r="AK210" s="1" t="s">
        <v>460</v>
      </c>
      <c r="AL210" s="1" t="s">
        <v>429</v>
      </c>
      <c r="AM210" s="1" t="s">
        <v>429</v>
      </c>
      <c r="AN210" s="1" t="s">
        <v>453</v>
      </c>
      <c r="AO210" s="1" t="s">
        <v>482</v>
      </c>
      <c r="AP210" s="1" t="s">
        <v>24</v>
      </c>
      <c r="AQ210" s="1" t="s">
        <v>513</v>
      </c>
      <c r="AR210" s="1" t="s">
        <v>545</v>
      </c>
      <c r="AS210" s="1" t="s">
        <v>570</v>
      </c>
      <c r="AT210" s="1" t="s">
        <v>14</v>
      </c>
      <c r="AU210" s="3">
        <v>2.13</v>
      </c>
      <c r="AV210" s="3">
        <f t="shared" si="162"/>
        <v>4.5343376086940328E-4</v>
      </c>
      <c r="AW210" s="3">
        <f t="shared" si="163"/>
        <v>4.5546545851680818E-4</v>
      </c>
      <c r="AX210" s="3">
        <f t="shared" si="164"/>
        <v>2.0316976474049012E-6</v>
      </c>
      <c r="AY210" s="3">
        <f t="shared" si="165"/>
        <v>7.4535198785019032E-4</v>
      </c>
      <c r="AZ210" s="3">
        <f t="shared" si="166"/>
        <v>7.4930836763341337E-4</v>
      </c>
      <c r="BA210" s="3">
        <f t="shared" si="167"/>
        <v>3.9563797832230458E-6</v>
      </c>
      <c r="BB210" s="3">
        <v>1.784</v>
      </c>
      <c r="BC210" s="3">
        <f t="shared" si="168"/>
        <v>3.7977738469061761E-4</v>
      </c>
      <c r="BD210" s="3">
        <f t="shared" si="169"/>
        <v>3.8147905070140184E-4</v>
      </c>
      <c r="BE210" s="3">
        <f t="shared" si="170"/>
        <v>1.7016660107842317E-6</v>
      </c>
      <c r="BF210" s="3">
        <f t="shared" si="171"/>
        <v>6.242760311383754E-4</v>
      </c>
      <c r="BG210" s="3">
        <f t="shared" si="172"/>
        <v>6.2758973138873691E-4</v>
      </c>
      <c r="BH210" s="3">
        <f t="shared" si="173"/>
        <v>3.3137002503615077E-6</v>
      </c>
      <c r="BI210" s="9">
        <v>230</v>
      </c>
      <c r="BJ210" s="3">
        <f t="shared" si="174"/>
        <v>4.8962330985898007E-2</v>
      </c>
      <c r="BK210" s="3">
        <f t="shared" si="175"/>
        <v>4.9181716177871308E-2</v>
      </c>
      <c r="BL210" s="3">
        <f t="shared" si="176"/>
        <v>2.1938519197330086E-4</v>
      </c>
      <c r="BM210" s="3">
        <f t="shared" si="177"/>
        <v>8.048401746739145E-2</v>
      </c>
      <c r="BN210" s="3">
        <f t="shared" si="178"/>
        <v>8.0911232185767651E-2</v>
      </c>
      <c r="BO210" s="3">
        <f t="shared" si="179"/>
        <v>4.2721471837620095E-4</v>
      </c>
      <c r="BP210" s="9">
        <v>410.32</v>
      </c>
      <c r="BQ210" s="3">
        <f t="shared" si="180"/>
        <v>8.7348798478842055E-2</v>
      </c>
      <c r="BR210" s="3">
        <f t="shared" si="181"/>
        <v>8.7740181661322414E-2</v>
      </c>
      <c r="BS210" s="3">
        <f t="shared" si="182"/>
        <v>3.913831824803593E-4</v>
      </c>
      <c r="BT210" s="3">
        <f t="shared" si="183"/>
        <v>0.14358348716182634</v>
      </c>
      <c r="BU210" s="3">
        <f t="shared" si="184"/>
        <v>0.14434563821940949</v>
      </c>
      <c r="BV210" s="3">
        <f t="shared" si="185"/>
        <v>7.6215105758314916E-4</v>
      </c>
      <c r="BW210" s="3">
        <v>5.51</v>
      </c>
      <c r="BX210" s="3">
        <f t="shared" si="186"/>
        <v>1.1729671466621653E-3</v>
      </c>
      <c r="BY210" s="3">
        <f t="shared" si="187"/>
        <v>1.178222852782917E-3</v>
      </c>
      <c r="BZ210" s="3">
        <f t="shared" si="188"/>
        <v>5.2557061207517304E-6</v>
      </c>
      <c r="CA210" s="3">
        <f t="shared" si="189"/>
        <v>1.928117114110117E-3</v>
      </c>
      <c r="CB210" s="3">
        <f t="shared" si="190"/>
        <v>1.9383516927981726E-3</v>
      </c>
      <c r="CC210" s="3">
        <f t="shared" si="191"/>
        <v>1.0234578688055615E-5</v>
      </c>
      <c r="CD210" s="3">
        <v>-1.46</v>
      </c>
      <c r="CE210" s="3">
        <f t="shared" si="192"/>
        <v>-3.10804361910483E-4</v>
      </c>
      <c r="CF210" s="3">
        <f t="shared" si="193"/>
        <v>-3.1219698095518307E-4</v>
      </c>
      <c r="CG210" s="3">
        <f t="shared" si="194"/>
        <v>-1.392619044700066E-6</v>
      </c>
      <c r="CH210" s="3">
        <f t="shared" si="195"/>
        <v>-5.1089854566257185E-4</v>
      </c>
      <c r="CI210" s="3">
        <f t="shared" si="196"/>
        <v>-5.1361043039661197E-4</v>
      </c>
      <c r="CJ210" s="3">
        <f t="shared" si="197"/>
        <v>-2.7118847340401207E-6</v>
      </c>
      <c r="CK210" s="3">
        <v>105.25</v>
      </c>
      <c r="CL210" s="3">
        <f t="shared" si="198"/>
        <v>2.2405588418546805E-2</v>
      </c>
      <c r="CM210" s="3">
        <f t="shared" si="199"/>
        <v>2.2505980990091112E-2</v>
      </c>
      <c r="CN210" s="3">
        <f t="shared" si="200"/>
        <v>1.0039257154430617E-4</v>
      </c>
      <c r="CO210" s="3">
        <f t="shared" si="201"/>
        <v>3.6830186254099784E-2</v>
      </c>
      <c r="CP210" s="3">
        <f t="shared" si="202"/>
        <v>3.7025683424139325E-2</v>
      </c>
      <c r="CQ210" s="3">
        <f t="shared" si="203"/>
        <v>1.9549717003954081E-4</v>
      </c>
    </row>
    <row r="211" spans="1:95" x14ac:dyDescent="0.25">
      <c r="A211" s="1" t="s">
        <v>423</v>
      </c>
      <c r="B211" s="1" t="s">
        <v>476</v>
      </c>
      <c r="C211" s="2">
        <v>43403</v>
      </c>
      <c r="D211" s="2">
        <v>43405</v>
      </c>
      <c r="E211" s="2" t="s">
        <v>476</v>
      </c>
      <c r="F211" s="1" t="s">
        <v>503</v>
      </c>
      <c r="G211" s="1" t="s">
        <v>508</v>
      </c>
      <c r="H211" s="4">
        <v>1000</v>
      </c>
      <c r="I211" s="4">
        <v>1100</v>
      </c>
      <c r="J211" s="1">
        <v>0</v>
      </c>
      <c r="K211" s="6">
        <v>100</v>
      </c>
      <c r="L211" s="1" t="s">
        <v>377</v>
      </c>
      <c r="M211" s="1" t="s">
        <v>378</v>
      </c>
      <c r="N211" s="1" t="str">
        <f t="shared" si="153"/>
        <v>TENN 3.00 of '24</v>
      </c>
      <c r="O211" s="3">
        <v>2.9950000000000001</v>
      </c>
      <c r="P211" s="2">
        <v>45352</v>
      </c>
      <c r="Q211" s="8">
        <v>5.3397260273972602</v>
      </c>
      <c r="R211" s="3">
        <v>1.5479000000000001</v>
      </c>
      <c r="S211" s="9">
        <v>0</v>
      </c>
      <c r="T211" s="9">
        <v>1</v>
      </c>
      <c r="U211" s="6">
        <v>2014255</v>
      </c>
      <c r="V211" s="6">
        <v>1225369</v>
      </c>
      <c r="W211" s="6">
        <v>2005270</v>
      </c>
      <c r="X211" s="6">
        <v>1218899</v>
      </c>
      <c r="Y211" s="6">
        <f t="shared" si="154"/>
        <v>0</v>
      </c>
      <c r="Z211" s="6">
        <f t="shared" si="155"/>
        <v>0</v>
      </c>
      <c r="AA211" s="6">
        <v>1100</v>
      </c>
      <c r="AB211" s="6">
        <v>1250.92</v>
      </c>
      <c r="AC211" s="6">
        <v>1268.4459999999999</v>
      </c>
      <c r="AD211" s="12">
        <f t="shared" si="156"/>
        <v>6.2973456687460128E-2</v>
      </c>
      <c r="AE211" s="12">
        <f t="shared" si="157"/>
        <v>6.3255621437512149E-2</v>
      </c>
      <c r="AF211" s="12">
        <f t="shared" si="158"/>
        <v>2.8216475005202191E-4</v>
      </c>
      <c r="AG211" s="12">
        <f t="shared" si="159"/>
        <v>0</v>
      </c>
      <c r="AH211" s="12">
        <f t="shared" si="160"/>
        <v>0</v>
      </c>
      <c r="AI211" s="12">
        <f t="shared" si="161"/>
        <v>0</v>
      </c>
      <c r="AJ211" s="1" t="s">
        <v>31</v>
      </c>
      <c r="AK211" s="1" t="s">
        <v>460</v>
      </c>
      <c r="AL211" s="1" t="s">
        <v>430</v>
      </c>
      <c r="AM211" s="1" t="s">
        <v>436</v>
      </c>
      <c r="AN211" s="1" t="s">
        <v>441</v>
      </c>
      <c r="AO211" s="1" t="s">
        <v>475</v>
      </c>
      <c r="AP211" s="1" t="s">
        <v>380</v>
      </c>
      <c r="AQ211" s="1" t="s">
        <v>553</v>
      </c>
      <c r="AR211" s="1" t="s">
        <v>553</v>
      </c>
      <c r="AS211" s="1" t="s">
        <v>571</v>
      </c>
      <c r="AT211" s="1" t="s">
        <v>379</v>
      </c>
      <c r="AU211" s="3">
        <v>5.27</v>
      </c>
      <c r="AV211" s="3">
        <f t="shared" si="162"/>
        <v>3.3187011674291485E-3</v>
      </c>
      <c r="AW211" s="3">
        <f t="shared" si="163"/>
        <v>3.3335712497568901E-3</v>
      </c>
      <c r="AX211" s="3">
        <f t="shared" si="164"/>
        <v>1.4870082327741573E-5</v>
      </c>
      <c r="AY211" s="3">
        <f t="shared" si="165"/>
        <v>0</v>
      </c>
      <c r="AZ211" s="3">
        <f t="shared" si="166"/>
        <v>0</v>
      </c>
      <c r="BA211" s="3">
        <f t="shared" si="167"/>
        <v>0</v>
      </c>
      <c r="BB211" s="3">
        <v>13.449</v>
      </c>
      <c r="BC211" s="3">
        <f t="shared" si="168"/>
        <v>8.4693001898965125E-3</v>
      </c>
      <c r="BD211" s="3">
        <f t="shared" si="169"/>
        <v>8.5072485271310092E-3</v>
      </c>
      <c r="BE211" s="3">
        <f t="shared" si="170"/>
        <v>3.7948337234496726E-5</v>
      </c>
      <c r="BF211" s="3">
        <f t="shared" si="171"/>
        <v>0</v>
      </c>
      <c r="BG211" s="3">
        <f t="shared" si="172"/>
        <v>0</v>
      </c>
      <c r="BH211" s="3">
        <f t="shared" si="173"/>
        <v>0</v>
      </c>
      <c r="BI211" s="9">
        <v>291</v>
      </c>
      <c r="BJ211" s="3">
        <f t="shared" si="174"/>
        <v>0.18325275896050897</v>
      </c>
      <c r="BK211" s="3">
        <f t="shared" si="175"/>
        <v>0.18407385838316037</v>
      </c>
      <c r="BL211" s="3">
        <f t="shared" si="176"/>
        <v>8.2109942265140567E-4</v>
      </c>
      <c r="BM211" s="3">
        <f t="shared" si="177"/>
        <v>0</v>
      </c>
      <c r="BN211" s="3">
        <f t="shared" si="178"/>
        <v>0</v>
      </c>
      <c r="BO211" s="3">
        <f t="shared" si="179"/>
        <v>0</v>
      </c>
      <c r="BP211" s="9">
        <v>3913.6590000000001</v>
      </c>
      <c r="BQ211" s="3">
        <f t="shared" si="180"/>
        <v>2.4645663552598851</v>
      </c>
      <c r="BR211" s="3">
        <f t="shared" si="181"/>
        <v>2.4756093213951238</v>
      </c>
      <c r="BS211" s="3">
        <f t="shared" si="182"/>
        <v>1.1042966135238697E-2</v>
      </c>
      <c r="BT211" s="3">
        <f t="shared" si="183"/>
        <v>0</v>
      </c>
      <c r="BU211" s="3">
        <f t="shared" si="184"/>
        <v>0</v>
      </c>
      <c r="BV211" s="3">
        <f t="shared" si="185"/>
        <v>0</v>
      </c>
      <c r="BW211" s="3">
        <v>2.86</v>
      </c>
      <c r="BX211" s="3">
        <f t="shared" si="186"/>
        <v>1.8010408612613596E-3</v>
      </c>
      <c r="BY211" s="3">
        <f t="shared" si="187"/>
        <v>1.8091107731128475E-3</v>
      </c>
      <c r="BZ211" s="3">
        <f t="shared" si="188"/>
        <v>8.0699118514878515E-6</v>
      </c>
      <c r="CA211" s="3">
        <f t="shared" si="189"/>
        <v>0</v>
      </c>
      <c r="CB211" s="3">
        <f t="shared" si="190"/>
        <v>0</v>
      </c>
      <c r="CC211" s="3">
        <f t="shared" si="191"/>
        <v>0</v>
      </c>
      <c r="CD211" s="3">
        <v>0.34</v>
      </c>
      <c r="CE211" s="3">
        <f t="shared" si="192"/>
        <v>2.1410975273736444E-4</v>
      </c>
      <c r="CF211" s="3">
        <f t="shared" si="193"/>
        <v>2.1506911288754135E-4</v>
      </c>
      <c r="CG211" s="3">
        <f t="shared" si="194"/>
        <v>9.5936015017690892E-7</v>
      </c>
      <c r="CH211" s="3">
        <f t="shared" si="195"/>
        <v>0</v>
      </c>
      <c r="CI211" s="3">
        <f t="shared" si="196"/>
        <v>0</v>
      </c>
      <c r="CJ211" s="3">
        <f t="shared" si="197"/>
        <v>0</v>
      </c>
      <c r="CK211" s="3">
        <v>99.99</v>
      </c>
      <c r="CL211" s="3">
        <f t="shared" si="198"/>
        <v>6.2967159341791382E-2</v>
      </c>
      <c r="CM211" s="3">
        <f t="shared" si="199"/>
        <v>6.32492958753684E-2</v>
      </c>
      <c r="CN211" s="3">
        <f t="shared" si="200"/>
        <v>2.8213653357701818E-4</v>
      </c>
      <c r="CO211" s="3">
        <f t="shared" si="201"/>
        <v>0</v>
      </c>
      <c r="CP211" s="3">
        <f t="shared" si="202"/>
        <v>0</v>
      </c>
      <c r="CQ211" s="3">
        <f t="shared" si="203"/>
        <v>0</v>
      </c>
    </row>
    <row r="212" spans="1:95" x14ac:dyDescent="0.25">
      <c r="A212" s="1" t="s">
        <v>423</v>
      </c>
      <c r="B212" s="1" t="s">
        <v>589</v>
      </c>
      <c r="C212" s="2">
        <v>43403</v>
      </c>
      <c r="D212" s="2">
        <v>43405</v>
      </c>
      <c r="E212" s="2" t="s">
        <v>476</v>
      </c>
      <c r="F212" s="1" t="s">
        <v>503</v>
      </c>
      <c r="G212" s="1" t="s">
        <v>498</v>
      </c>
      <c r="H212" s="1" t="s">
        <v>430</v>
      </c>
      <c r="I212" s="1" t="s">
        <v>436</v>
      </c>
      <c r="J212" s="1">
        <v>1</v>
      </c>
      <c r="K212" s="6">
        <v>0</v>
      </c>
      <c r="L212" s="1" t="s">
        <v>381</v>
      </c>
      <c r="M212" s="1" t="s">
        <v>58</v>
      </c>
      <c r="N212" s="1" t="str">
        <f t="shared" si="153"/>
        <v>TEP 5.50 of '24</v>
      </c>
      <c r="O212" s="3">
        <v>5.5</v>
      </c>
      <c r="P212" s="2">
        <v>45550</v>
      </c>
      <c r="Q212" s="8">
        <v>5.882191780821918</v>
      </c>
      <c r="R212" s="3">
        <v>2.1589</v>
      </c>
      <c r="S212" s="9">
        <v>0</v>
      </c>
      <c r="T212" s="9">
        <v>1</v>
      </c>
      <c r="U212" s="6">
        <v>2014255</v>
      </c>
      <c r="V212" s="6">
        <v>1225369</v>
      </c>
      <c r="W212" s="6">
        <v>2005270</v>
      </c>
      <c r="X212" s="6">
        <v>1218899</v>
      </c>
      <c r="Y212" s="6">
        <f t="shared" si="154"/>
        <v>0</v>
      </c>
      <c r="Z212" s="6">
        <f t="shared" si="155"/>
        <v>0</v>
      </c>
      <c r="AA212" s="6">
        <v>750</v>
      </c>
      <c r="AB212" s="6">
        <v>750</v>
      </c>
      <c r="AC212" s="6">
        <v>760.89599999999996</v>
      </c>
      <c r="AD212" s="12">
        <f t="shared" si="156"/>
        <v>3.7775554733636009E-2</v>
      </c>
      <c r="AE212" s="12">
        <f t="shared" si="157"/>
        <v>3.7944815411390984E-2</v>
      </c>
      <c r="AF212" s="12">
        <f t="shared" si="158"/>
        <v>1.6926067775497461E-4</v>
      </c>
      <c r="AG212" s="12">
        <f t="shared" si="159"/>
        <v>6.2095254572296171E-2</v>
      </c>
      <c r="AH212" s="12">
        <f t="shared" si="160"/>
        <v>6.2424860468340684E-2</v>
      </c>
      <c r="AI212" s="12">
        <f t="shared" si="161"/>
        <v>3.2960589604451307E-4</v>
      </c>
      <c r="AJ212" s="1" t="s">
        <v>5</v>
      </c>
      <c r="AK212" s="1" t="s">
        <v>460</v>
      </c>
      <c r="AL212" s="1" t="s">
        <v>430</v>
      </c>
      <c r="AM212" s="1" t="s">
        <v>436</v>
      </c>
      <c r="AN212" s="1" t="s">
        <v>453</v>
      </c>
      <c r="AO212" s="1" t="s">
        <v>482</v>
      </c>
      <c r="AP212" s="1" t="s">
        <v>24</v>
      </c>
      <c r="AQ212" s="1" t="s">
        <v>513</v>
      </c>
      <c r="AR212" s="1" t="s">
        <v>519</v>
      </c>
      <c r="AS212" s="1" t="s">
        <v>535</v>
      </c>
      <c r="AT212" s="1" t="s">
        <v>14</v>
      </c>
      <c r="AU212" s="3">
        <v>4.1100000000000003</v>
      </c>
      <c r="AV212" s="3">
        <f t="shared" si="162"/>
        <v>1.55257529955244E-3</v>
      </c>
      <c r="AW212" s="3">
        <f t="shared" si="163"/>
        <v>1.5595319134081695E-3</v>
      </c>
      <c r="AX212" s="3">
        <f t="shared" si="164"/>
        <v>6.956613855729505E-6</v>
      </c>
      <c r="AY212" s="3">
        <f t="shared" si="165"/>
        <v>2.5521149629213731E-3</v>
      </c>
      <c r="AZ212" s="3">
        <f t="shared" si="166"/>
        <v>2.5656617652488022E-3</v>
      </c>
      <c r="BA212" s="3">
        <f t="shared" si="167"/>
        <v>1.3546802327429018E-5</v>
      </c>
      <c r="BB212" s="3">
        <v>3.6589999999999998</v>
      </c>
      <c r="BC212" s="3">
        <f t="shared" si="168"/>
        <v>1.3822075477037414E-3</v>
      </c>
      <c r="BD212" s="3">
        <f t="shared" si="169"/>
        <v>1.3884007959027961E-3</v>
      </c>
      <c r="BE212" s="3">
        <f t="shared" si="170"/>
        <v>6.1932481990546653E-6</v>
      </c>
      <c r="BF212" s="3">
        <f t="shared" si="171"/>
        <v>2.2720653648003169E-3</v>
      </c>
      <c r="BG212" s="3">
        <f t="shared" si="172"/>
        <v>2.2841256445365857E-3</v>
      </c>
      <c r="BH212" s="3">
        <f t="shared" si="173"/>
        <v>1.2060279736268806E-5</v>
      </c>
      <c r="BI212" s="9">
        <v>209</v>
      </c>
      <c r="BJ212" s="3">
        <f t="shared" si="174"/>
        <v>7.8950909393299254E-2</v>
      </c>
      <c r="BK212" s="3">
        <f t="shared" si="175"/>
        <v>7.9304664209807155E-2</v>
      </c>
      <c r="BL212" s="3">
        <f t="shared" si="176"/>
        <v>3.5375481650790075E-4</v>
      </c>
      <c r="BM212" s="3">
        <f t="shared" si="177"/>
        <v>0.129779082056099</v>
      </c>
      <c r="BN212" s="3">
        <f t="shared" si="178"/>
        <v>0.13046795837883204</v>
      </c>
      <c r="BO212" s="3">
        <f t="shared" si="179"/>
        <v>6.8887632273303967E-4</v>
      </c>
      <c r="BP212" s="9">
        <v>764.73099999999999</v>
      </c>
      <c r="BQ212" s="3">
        <f t="shared" si="180"/>
        <v>0.28888137747008197</v>
      </c>
      <c r="BR212" s="3">
        <f t="shared" si="181"/>
        <v>0.29017576634368436</v>
      </c>
      <c r="BS212" s="3">
        <f t="shared" si="182"/>
        <v>1.2943888736023923E-3</v>
      </c>
      <c r="BT212" s="3">
        <f t="shared" si="183"/>
        <v>0.47486166124326623</v>
      </c>
      <c r="BU212" s="3">
        <f t="shared" si="184"/>
        <v>0.47738225970814641</v>
      </c>
      <c r="BV212" s="3">
        <f t="shared" si="185"/>
        <v>2.5205984648801749E-3</v>
      </c>
      <c r="BW212" s="3">
        <v>5.28</v>
      </c>
      <c r="BX212" s="3">
        <f t="shared" si="186"/>
        <v>1.994549289935981E-3</v>
      </c>
      <c r="BY212" s="3">
        <f t="shared" si="187"/>
        <v>2.0034862537214441E-3</v>
      </c>
      <c r="BZ212" s="3">
        <f t="shared" si="188"/>
        <v>8.9369637854630826E-6</v>
      </c>
      <c r="CA212" s="3">
        <f t="shared" si="189"/>
        <v>3.2786294414172382E-3</v>
      </c>
      <c r="CB212" s="3">
        <f t="shared" si="190"/>
        <v>3.2960326327283883E-3</v>
      </c>
      <c r="CC212" s="3">
        <f t="shared" si="191"/>
        <v>1.7403191311150118E-5</v>
      </c>
      <c r="CD212" s="3">
        <v>-0.34</v>
      </c>
      <c r="CE212" s="3">
        <f t="shared" si="192"/>
        <v>-1.2843688609436244E-4</v>
      </c>
      <c r="CF212" s="3">
        <f t="shared" si="193"/>
        <v>-1.2901237239872936E-4</v>
      </c>
      <c r="CG212" s="3">
        <f t="shared" si="194"/>
        <v>-5.7548630436692039E-7</v>
      </c>
      <c r="CH212" s="3">
        <f t="shared" si="195"/>
        <v>-2.11123865545807E-4</v>
      </c>
      <c r="CI212" s="3">
        <f t="shared" si="196"/>
        <v>-2.1224452559235834E-4</v>
      </c>
      <c r="CJ212" s="3">
        <f t="shared" si="197"/>
        <v>-1.1206600465513399E-6</v>
      </c>
      <c r="CK212" s="3">
        <v>100.75</v>
      </c>
      <c r="CL212" s="3">
        <f t="shared" si="198"/>
        <v>3.8058871394138279E-2</v>
      </c>
      <c r="CM212" s="3">
        <f t="shared" si="199"/>
        <v>3.8229401526976417E-2</v>
      </c>
      <c r="CN212" s="3">
        <f t="shared" si="200"/>
        <v>1.7053013283813839E-4</v>
      </c>
      <c r="CO212" s="3">
        <f t="shared" si="201"/>
        <v>6.2560968981588402E-2</v>
      </c>
      <c r="CP212" s="3">
        <f t="shared" si="202"/>
        <v>6.2893046921853241E-2</v>
      </c>
      <c r="CQ212" s="3">
        <f t="shared" si="203"/>
        <v>3.3207794026483828E-4</v>
      </c>
    </row>
    <row r="213" spans="1:95" x14ac:dyDescent="0.25">
      <c r="A213" s="1" t="s">
        <v>423</v>
      </c>
      <c r="B213" s="1" t="s">
        <v>589</v>
      </c>
      <c r="C213" s="2">
        <v>43403</v>
      </c>
      <c r="D213" s="2">
        <v>43405</v>
      </c>
      <c r="E213" s="2" t="s">
        <v>476</v>
      </c>
      <c r="F213" s="1" t="s">
        <v>503</v>
      </c>
      <c r="G213" s="1" t="s">
        <v>498</v>
      </c>
      <c r="H213" s="1" t="s">
        <v>430</v>
      </c>
      <c r="I213" s="1" t="s">
        <v>436</v>
      </c>
      <c r="J213" s="1">
        <v>1</v>
      </c>
      <c r="K213" s="6">
        <v>0</v>
      </c>
      <c r="L213" s="1" t="s">
        <v>382</v>
      </c>
      <c r="M213" s="1" t="s">
        <v>58</v>
      </c>
      <c r="N213" s="1" t="str">
        <f t="shared" si="153"/>
        <v>TEP 5.50 of '28</v>
      </c>
      <c r="O213" s="3">
        <v>5.5</v>
      </c>
      <c r="P213" s="2">
        <v>46767</v>
      </c>
      <c r="Q213" s="8">
        <v>9.2164383561643834</v>
      </c>
      <c r="R213" s="3">
        <v>1.1205000000000001</v>
      </c>
      <c r="S213" s="9">
        <v>0</v>
      </c>
      <c r="T213" s="9">
        <v>1</v>
      </c>
      <c r="U213" s="6">
        <v>2014255</v>
      </c>
      <c r="V213" s="6">
        <v>1225369</v>
      </c>
      <c r="W213" s="6">
        <v>2005270</v>
      </c>
      <c r="X213" s="6">
        <v>1218899</v>
      </c>
      <c r="Y213" s="6">
        <f t="shared" si="154"/>
        <v>0</v>
      </c>
      <c r="Z213" s="6">
        <f t="shared" si="155"/>
        <v>0</v>
      </c>
      <c r="AA213" s="6">
        <v>750</v>
      </c>
      <c r="AB213" s="6">
        <v>750</v>
      </c>
      <c r="AC213" s="6">
        <v>756.52099999999996</v>
      </c>
      <c r="AD213" s="12">
        <f t="shared" si="156"/>
        <v>3.755835284013196E-2</v>
      </c>
      <c r="AE213" s="12">
        <f t="shared" si="157"/>
        <v>3.7726640302802116E-2</v>
      </c>
      <c r="AF213" s="12">
        <f t="shared" si="158"/>
        <v>1.6828746267015526E-4</v>
      </c>
      <c r="AG213" s="12">
        <f t="shared" si="159"/>
        <v>6.1738219262932222E-2</v>
      </c>
      <c r="AH213" s="12">
        <f t="shared" si="160"/>
        <v>6.2065929990918027E-2</v>
      </c>
      <c r="AI213" s="12">
        <f t="shared" si="161"/>
        <v>3.2771072798580547E-4</v>
      </c>
      <c r="AJ213" s="1" t="s">
        <v>5</v>
      </c>
      <c r="AK213" s="1" t="s">
        <v>460</v>
      </c>
      <c r="AL213" s="1" t="s">
        <v>430</v>
      </c>
      <c r="AM213" s="1" t="s">
        <v>436</v>
      </c>
      <c r="AN213" s="1" t="s">
        <v>453</v>
      </c>
      <c r="AO213" s="1" t="s">
        <v>482</v>
      </c>
      <c r="AP213" s="1" t="s">
        <v>24</v>
      </c>
      <c r="AQ213" s="1" t="s">
        <v>513</v>
      </c>
      <c r="AR213" s="1" t="s">
        <v>519</v>
      </c>
      <c r="AS213" s="1" t="s">
        <v>535</v>
      </c>
      <c r="AT213" s="1" t="s">
        <v>14</v>
      </c>
      <c r="AU213" s="3">
        <v>6.24</v>
      </c>
      <c r="AV213" s="3">
        <f t="shared" si="162"/>
        <v>2.3436412172242343E-3</v>
      </c>
      <c r="AW213" s="3">
        <f t="shared" si="163"/>
        <v>2.3541423548948518E-3</v>
      </c>
      <c r="AX213" s="3">
        <f t="shared" si="164"/>
        <v>1.0501137670617527E-5</v>
      </c>
      <c r="AY213" s="3">
        <f t="shared" si="165"/>
        <v>3.8524648820069708E-3</v>
      </c>
      <c r="AZ213" s="3">
        <f t="shared" si="166"/>
        <v>3.8729140314332851E-3</v>
      </c>
      <c r="BA213" s="3">
        <f t="shared" si="167"/>
        <v>2.0449149426314279E-5</v>
      </c>
      <c r="BB213" s="3">
        <v>5.5490000000000004</v>
      </c>
      <c r="BC213" s="3">
        <f t="shared" si="168"/>
        <v>2.0841129990989225E-3</v>
      </c>
      <c r="BD213" s="3">
        <f t="shared" si="169"/>
        <v>2.0934512704024895E-3</v>
      </c>
      <c r="BE213" s="3">
        <f t="shared" si="170"/>
        <v>9.3382713035670799E-6</v>
      </c>
      <c r="BF213" s="3">
        <f t="shared" si="171"/>
        <v>3.4258537869001093E-3</v>
      </c>
      <c r="BG213" s="3">
        <f t="shared" si="172"/>
        <v>3.4440384551960414E-3</v>
      </c>
      <c r="BH213" s="3">
        <f t="shared" si="173"/>
        <v>1.8184668295932131E-5</v>
      </c>
      <c r="BI213" s="9">
        <v>235</v>
      </c>
      <c r="BJ213" s="3">
        <f t="shared" si="174"/>
        <v>8.8262129174310103E-2</v>
      </c>
      <c r="BK213" s="3">
        <f t="shared" si="175"/>
        <v>8.8657604711584959E-2</v>
      </c>
      <c r="BL213" s="3">
        <f t="shared" si="176"/>
        <v>3.9547553727485585E-4</v>
      </c>
      <c r="BM213" s="3">
        <f t="shared" si="177"/>
        <v>0.14508481526789072</v>
      </c>
      <c r="BN213" s="3">
        <f t="shared" si="178"/>
        <v>0.14585493547865735</v>
      </c>
      <c r="BO213" s="3">
        <f t="shared" si="179"/>
        <v>7.7012021076663939E-4</v>
      </c>
      <c r="BP213" s="9">
        <v>1304.0150000000001</v>
      </c>
      <c r="BQ213" s="3">
        <f t="shared" si="180"/>
        <v>0.48976655478824677</v>
      </c>
      <c r="BR213" s="3">
        <f t="shared" si="181"/>
        <v>0.491961048544585</v>
      </c>
      <c r="BS213" s="3">
        <f t="shared" si="182"/>
        <v>2.1944937563382338E-3</v>
      </c>
      <c r="BT213" s="3">
        <f t="shared" si="183"/>
        <v>0.80507563992152564</v>
      </c>
      <c r="BU213" s="3">
        <f t="shared" si="184"/>
        <v>0.80934903697106975</v>
      </c>
      <c r="BV213" s="3">
        <f t="shared" si="185"/>
        <v>4.2733970495441032E-3</v>
      </c>
      <c r="BW213" s="3">
        <v>5.6</v>
      </c>
      <c r="BX213" s="3">
        <f t="shared" si="186"/>
        <v>2.1032677590473894E-3</v>
      </c>
      <c r="BY213" s="3">
        <f t="shared" si="187"/>
        <v>2.1126918569569181E-3</v>
      </c>
      <c r="BZ213" s="3">
        <f t="shared" si="188"/>
        <v>9.4240979095286392E-6</v>
      </c>
      <c r="CA213" s="3">
        <f t="shared" si="189"/>
        <v>3.457340278724204E-3</v>
      </c>
      <c r="CB213" s="3">
        <f t="shared" si="190"/>
        <v>3.475692079491409E-3</v>
      </c>
      <c r="CC213" s="3">
        <f t="shared" si="191"/>
        <v>1.8351800767204933E-5</v>
      </c>
      <c r="CD213" s="3">
        <v>-0.04</v>
      </c>
      <c r="CE213" s="3">
        <f t="shared" si="192"/>
        <v>-1.5023341136052783E-5</v>
      </c>
      <c r="CF213" s="3">
        <f t="shared" si="193"/>
        <v>-1.5090656121120845E-5</v>
      </c>
      <c r="CG213" s="3">
        <f t="shared" si="194"/>
        <v>-6.731498506806229E-8</v>
      </c>
      <c r="CH213" s="3">
        <f t="shared" si="195"/>
        <v>-2.4695287705172887E-5</v>
      </c>
      <c r="CI213" s="3">
        <f t="shared" si="196"/>
        <v>-2.4826371996367211E-5</v>
      </c>
      <c r="CJ213" s="3">
        <f t="shared" si="197"/>
        <v>-1.3108429119432395E-7</v>
      </c>
      <c r="CK213" s="3">
        <v>99.25</v>
      </c>
      <c r="CL213" s="3">
        <f t="shared" si="198"/>
        <v>3.7276665193830966E-2</v>
      </c>
      <c r="CM213" s="3">
        <f t="shared" si="199"/>
        <v>3.7443690500531097E-2</v>
      </c>
      <c r="CN213" s="3">
        <f t="shared" si="200"/>
        <v>1.6702530670013177E-4</v>
      </c>
      <c r="CO213" s="3">
        <f t="shared" si="201"/>
        <v>6.1275182618460225E-2</v>
      </c>
      <c r="CP213" s="3">
        <f t="shared" si="202"/>
        <v>6.1600435515986138E-2</v>
      </c>
      <c r="CQ213" s="3">
        <f t="shared" si="203"/>
        <v>3.252528975259128E-4</v>
      </c>
    </row>
    <row r="214" spans="1:95" x14ac:dyDescent="0.25">
      <c r="A214" s="1" t="s">
        <v>423</v>
      </c>
      <c r="B214" s="1" t="s">
        <v>589</v>
      </c>
      <c r="C214" s="2">
        <v>43403</v>
      </c>
      <c r="D214" s="2">
        <v>43405</v>
      </c>
      <c r="E214" s="2" t="s">
        <v>476</v>
      </c>
      <c r="F214" s="1" t="s">
        <v>503</v>
      </c>
      <c r="G214" s="1" t="s">
        <v>508</v>
      </c>
      <c r="H214" s="1">
        <v>830</v>
      </c>
      <c r="I214" s="4">
        <v>1870</v>
      </c>
      <c r="J214" s="1">
        <v>0</v>
      </c>
      <c r="K214" s="6">
        <v>1040</v>
      </c>
      <c r="L214" s="1" t="s">
        <v>383</v>
      </c>
      <c r="M214" s="1" t="s">
        <v>384</v>
      </c>
      <c r="N214" s="1" t="str">
        <f t="shared" si="153"/>
        <v>THC 4.63 of '24</v>
      </c>
      <c r="O214" s="3">
        <v>4.625</v>
      </c>
      <c r="P214" s="2">
        <v>45488</v>
      </c>
      <c r="Q214" s="8">
        <v>5.7123287671232879</v>
      </c>
      <c r="R214" s="3">
        <v>0.24929999999999999</v>
      </c>
      <c r="S214" s="9">
        <v>0</v>
      </c>
      <c r="T214" s="9">
        <v>1</v>
      </c>
      <c r="U214" s="6">
        <v>2014255</v>
      </c>
      <c r="V214" s="6">
        <v>1225369</v>
      </c>
      <c r="W214" s="6">
        <v>2005270</v>
      </c>
      <c r="X214" s="6">
        <v>1218899</v>
      </c>
      <c r="Y214" s="6">
        <f t="shared" si="154"/>
        <v>0</v>
      </c>
      <c r="Z214" s="6">
        <f t="shared" si="155"/>
        <v>0</v>
      </c>
      <c r="AA214" s="6">
        <v>1870</v>
      </c>
      <c r="AB214" s="6">
        <v>1870</v>
      </c>
      <c r="AC214" s="6">
        <v>1816.5519999999999</v>
      </c>
      <c r="AD214" s="12">
        <f t="shared" si="156"/>
        <v>9.0184807782530019E-2</v>
      </c>
      <c r="AE214" s="12">
        <f t="shared" si="157"/>
        <v>9.0588898253103067E-2</v>
      </c>
      <c r="AF214" s="12">
        <f t="shared" si="158"/>
        <v>4.0409047057304859E-4</v>
      </c>
      <c r="AG214" s="12">
        <f t="shared" si="159"/>
        <v>0.14824530406759107</v>
      </c>
      <c r="AH214" s="12">
        <f t="shared" si="160"/>
        <v>0.14903220037099052</v>
      </c>
      <c r="AI214" s="12">
        <f t="shared" si="161"/>
        <v>7.868963033994536E-4</v>
      </c>
      <c r="AJ214" s="1" t="s">
        <v>5</v>
      </c>
      <c r="AK214" s="1" t="s">
        <v>460</v>
      </c>
      <c r="AL214" s="1" t="s">
        <v>430</v>
      </c>
      <c r="AM214" s="1" t="s">
        <v>439</v>
      </c>
      <c r="AN214" s="1" t="s">
        <v>453</v>
      </c>
      <c r="AO214" s="1" t="s">
        <v>482</v>
      </c>
      <c r="AP214" s="1" t="s">
        <v>24</v>
      </c>
      <c r="AQ214" s="1" t="s">
        <v>513</v>
      </c>
      <c r="AR214" s="1" t="s">
        <v>545</v>
      </c>
      <c r="AS214" s="1" t="s">
        <v>566</v>
      </c>
      <c r="AT214" s="1" t="s">
        <v>10</v>
      </c>
      <c r="AU214" s="3">
        <v>4.58</v>
      </c>
      <c r="AV214" s="3">
        <f t="shared" si="162"/>
        <v>4.1304641964398751E-3</v>
      </c>
      <c r="AW214" s="3">
        <f t="shared" si="163"/>
        <v>4.1489715399921209E-3</v>
      </c>
      <c r="AX214" s="3">
        <f t="shared" si="164"/>
        <v>1.8507343552245752E-5</v>
      </c>
      <c r="AY214" s="3">
        <f t="shared" si="165"/>
        <v>6.7896349262956714E-3</v>
      </c>
      <c r="AZ214" s="3">
        <f t="shared" si="166"/>
        <v>6.8256747769913665E-3</v>
      </c>
      <c r="BA214" s="3">
        <f t="shared" si="167"/>
        <v>3.6039850695695173E-5</v>
      </c>
      <c r="BB214" s="3">
        <v>4.2889999999999997</v>
      </c>
      <c r="BC214" s="3">
        <f t="shared" si="168"/>
        <v>3.868026405792712E-3</v>
      </c>
      <c r="BD214" s="3">
        <f t="shared" si="169"/>
        <v>3.8853578460755905E-3</v>
      </c>
      <c r="BE214" s="3">
        <f t="shared" si="170"/>
        <v>1.7331440282878502E-5</v>
      </c>
      <c r="BF214" s="3">
        <f t="shared" si="171"/>
        <v>6.3582410914589807E-3</v>
      </c>
      <c r="BG214" s="3">
        <f t="shared" si="172"/>
        <v>6.3919910739117835E-3</v>
      </c>
      <c r="BH214" s="3">
        <f t="shared" si="173"/>
        <v>3.3749982452802724E-5</v>
      </c>
      <c r="BI214" s="9">
        <v>245</v>
      </c>
      <c r="BJ214" s="3">
        <f t="shared" si="174"/>
        <v>0.22095277906719854</v>
      </c>
      <c r="BK214" s="3">
        <f t="shared" si="175"/>
        <v>0.22194280072010253</v>
      </c>
      <c r="BL214" s="3">
        <f t="shared" si="176"/>
        <v>9.9002165290398847E-4</v>
      </c>
      <c r="BM214" s="3">
        <f t="shared" si="177"/>
        <v>0.3632009949655981</v>
      </c>
      <c r="BN214" s="3">
        <f t="shared" si="178"/>
        <v>0.36512889090892681</v>
      </c>
      <c r="BO214" s="3">
        <f t="shared" si="179"/>
        <v>1.9278959433287057E-3</v>
      </c>
      <c r="BP214" s="9">
        <v>1050.8049999999998</v>
      </c>
      <c r="BQ214" s="3">
        <f t="shared" si="180"/>
        <v>0.9476664694192144</v>
      </c>
      <c r="BR214" s="3">
        <f t="shared" si="181"/>
        <v>0.95191267228851961</v>
      </c>
      <c r="BS214" s="3">
        <f t="shared" si="182"/>
        <v>4.2462028693052156E-3</v>
      </c>
      <c r="BT214" s="3">
        <f t="shared" si="183"/>
        <v>1.55776906740745</v>
      </c>
      <c r="BU214" s="3">
        <f t="shared" si="184"/>
        <v>1.5660378131083867</v>
      </c>
      <c r="BV214" s="3">
        <f t="shared" si="185"/>
        <v>8.2687457009367193E-3</v>
      </c>
      <c r="BW214" s="3">
        <v>5.5</v>
      </c>
      <c r="BX214" s="3">
        <f t="shared" si="186"/>
        <v>4.9601644280391505E-3</v>
      </c>
      <c r="BY214" s="3">
        <f t="shared" si="187"/>
        <v>4.9823894039206689E-3</v>
      </c>
      <c r="BZ214" s="3">
        <f t="shared" si="188"/>
        <v>2.2224975881518332E-5</v>
      </c>
      <c r="CA214" s="3">
        <f t="shared" si="189"/>
        <v>8.1534917237175084E-3</v>
      </c>
      <c r="CB214" s="3">
        <f t="shared" si="190"/>
        <v>8.1967710204044787E-3</v>
      </c>
      <c r="CC214" s="3">
        <f t="shared" si="191"/>
        <v>4.3279296686970364E-5</v>
      </c>
      <c r="CD214" s="3">
        <v>0.02</v>
      </c>
      <c r="CE214" s="3">
        <f t="shared" si="192"/>
        <v>1.8036961556506003E-5</v>
      </c>
      <c r="CF214" s="3">
        <f t="shared" si="193"/>
        <v>1.8117779650620613E-5</v>
      </c>
      <c r="CG214" s="3">
        <f t="shared" si="194"/>
        <v>8.0818094114610254E-8</v>
      </c>
      <c r="CH214" s="3">
        <f t="shared" si="195"/>
        <v>2.9649060813518213E-5</v>
      </c>
      <c r="CI214" s="3">
        <f t="shared" si="196"/>
        <v>2.9806440074198107E-5</v>
      </c>
      <c r="CJ214" s="3">
        <f t="shared" si="197"/>
        <v>1.5737926067989398E-7</v>
      </c>
      <c r="CK214" s="3">
        <v>95.78</v>
      </c>
      <c r="CL214" s="3">
        <f t="shared" si="198"/>
        <v>8.6379008894107254E-2</v>
      </c>
      <c r="CM214" s="3">
        <f t="shared" si="199"/>
        <v>8.6766046746822117E-2</v>
      </c>
      <c r="CN214" s="3">
        <f t="shared" si="200"/>
        <v>3.8703785271486379E-4</v>
      </c>
      <c r="CO214" s="3">
        <f t="shared" si="201"/>
        <v>0.14198935223593873</v>
      </c>
      <c r="CP214" s="3">
        <f t="shared" si="202"/>
        <v>0.14274304151533473</v>
      </c>
      <c r="CQ214" s="3">
        <f t="shared" si="203"/>
        <v>7.5368927939600816E-4</v>
      </c>
    </row>
    <row r="215" spans="1:95" x14ac:dyDescent="0.25">
      <c r="A215" s="1" t="s">
        <v>423</v>
      </c>
      <c r="B215" s="1" t="s">
        <v>589</v>
      </c>
      <c r="C215" s="2">
        <v>43403</v>
      </c>
      <c r="D215" s="2">
        <v>43405</v>
      </c>
      <c r="E215" s="2" t="s">
        <v>476</v>
      </c>
      <c r="F215" s="1" t="s">
        <v>503</v>
      </c>
      <c r="G215" s="1" t="s">
        <v>508</v>
      </c>
      <c r="H215" s="1">
        <v>377</v>
      </c>
      <c r="I215" s="1">
        <v>376</v>
      </c>
      <c r="J215" s="1">
        <v>0</v>
      </c>
      <c r="K215" s="6">
        <v>-1</v>
      </c>
      <c r="L215" s="1" t="s">
        <v>385</v>
      </c>
      <c r="M215" s="1" t="s">
        <v>386</v>
      </c>
      <c r="N215" s="1" t="str">
        <f t="shared" si="153"/>
        <v>THS 4.88 of '22</v>
      </c>
      <c r="O215" s="3">
        <v>4.875</v>
      </c>
      <c r="P215" s="2">
        <v>44635</v>
      </c>
      <c r="Q215" s="8">
        <v>3.3753424657534246</v>
      </c>
      <c r="R215" s="3">
        <v>4.6356000000000002</v>
      </c>
      <c r="S215" s="9">
        <v>0</v>
      </c>
      <c r="T215" s="9">
        <v>1</v>
      </c>
      <c r="U215" s="6">
        <v>2014255</v>
      </c>
      <c r="V215" s="6">
        <v>1225369</v>
      </c>
      <c r="W215" s="6">
        <v>2005270</v>
      </c>
      <c r="X215" s="6">
        <v>1218899</v>
      </c>
      <c r="Y215" s="6">
        <f t="shared" si="154"/>
        <v>0</v>
      </c>
      <c r="Z215" s="6">
        <f t="shared" si="155"/>
        <v>0</v>
      </c>
      <c r="AA215" s="6">
        <v>376</v>
      </c>
      <c r="AB215" s="6">
        <v>376</v>
      </c>
      <c r="AC215" s="6">
        <v>372.62799999999999</v>
      </c>
      <c r="AD215" s="12">
        <f t="shared" si="156"/>
        <v>1.8499544496600479E-2</v>
      </c>
      <c r="AE215" s="12">
        <f t="shared" si="157"/>
        <v>1.8582435283029219E-2</v>
      </c>
      <c r="AF215" s="12">
        <f t="shared" si="158"/>
        <v>8.2890786428740232E-5</v>
      </c>
      <c r="AG215" s="12">
        <f t="shared" si="159"/>
        <v>3.0409452173182118E-2</v>
      </c>
      <c r="AH215" s="12">
        <f t="shared" si="160"/>
        <v>3.0570867643668589E-2</v>
      </c>
      <c r="AI215" s="12">
        <f t="shared" si="161"/>
        <v>1.6141547048647079E-4</v>
      </c>
      <c r="AJ215" s="1" t="s">
        <v>5</v>
      </c>
      <c r="AK215" s="1" t="s">
        <v>460</v>
      </c>
      <c r="AL215" s="1" t="s">
        <v>429</v>
      </c>
      <c r="AM215" s="1" t="s">
        <v>435</v>
      </c>
      <c r="AN215" s="1" t="s">
        <v>453</v>
      </c>
      <c r="AO215" s="1" t="s">
        <v>482</v>
      </c>
      <c r="AP215" s="1" t="s">
        <v>24</v>
      </c>
      <c r="AQ215" s="1" t="s">
        <v>513</v>
      </c>
      <c r="AR215" s="1" t="s">
        <v>540</v>
      </c>
      <c r="AS215" s="1" t="s">
        <v>567</v>
      </c>
      <c r="AT215" s="1" t="s">
        <v>14</v>
      </c>
      <c r="AU215" s="3">
        <v>2.64</v>
      </c>
      <c r="AV215" s="3">
        <f t="shared" si="162"/>
        <v>4.8838797471025268E-4</v>
      </c>
      <c r="AW215" s="3">
        <f t="shared" si="163"/>
        <v>4.905762914719714E-4</v>
      </c>
      <c r="AX215" s="3">
        <f t="shared" si="164"/>
        <v>2.1883167617187159E-6</v>
      </c>
      <c r="AY215" s="3">
        <f t="shared" si="165"/>
        <v>8.0280953737200803E-4</v>
      </c>
      <c r="AZ215" s="3">
        <f t="shared" si="166"/>
        <v>8.0707090579285078E-4</v>
      </c>
      <c r="BA215" s="3">
        <f t="shared" si="167"/>
        <v>4.2613684208427484E-6</v>
      </c>
      <c r="BB215" s="3">
        <v>2.4449999999999998</v>
      </c>
      <c r="BC215" s="3">
        <f t="shared" si="168"/>
        <v>4.5231386294188172E-4</v>
      </c>
      <c r="BD215" s="3">
        <f t="shared" si="169"/>
        <v>4.5434054267006439E-4</v>
      </c>
      <c r="BE215" s="3">
        <f t="shared" si="170"/>
        <v>2.0266797281826726E-6</v>
      </c>
      <c r="BF215" s="3">
        <f t="shared" si="171"/>
        <v>7.4351110563430271E-4</v>
      </c>
      <c r="BG215" s="3">
        <f t="shared" si="172"/>
        <v>7.4745771388769688E-4</v>
      </c>
      <c r="BH215" s="3">
        <f t="shared" si="173"/>
        <v>3.946608253394164E-6</v>
      </c>
      <c r="BI215" s="9">
        <v>238</v>
      </c>
      <c r="BJ215" s="3">
        <f t="shared" si="174"/>
        <v>4.4028915901909139E-2</v>
      </c>
      <c r="BK215" s="3">
        <f t="shared" si="175"/>
        <v>4.4226195973609543E-2</v>
      </c>
      <c r="BL215" s="3">
        <f t="shared" si="176"/>
        <v>1.9728007170040363E-4</v>
      </c>
      <c r="BM215" s="3">
        <f t="shared" si="177"/>
        <v>7.2374496172173439E-2</v>
      </c>
      <c r="BN215" s="3">
        <f t="shared" si="178"/>
        <v>7.2758664991931232E-2</v>
      </c>
      <c r="BO215" s="3">
        <f t="shared" si="179"/>
        <v>3.841688197577936E-4</v>
      </c>
      <c r="BP215" s="9">
        <v>581.91</v>
      </c>
      <c r="BQ215" s="3">
        <f t="shared" si="180"/>
        <v>0.10765069938016784</v>
      </c>
      <c r="BR215" s="3">
        <f t="shared" si="181"/>
        <v>0.10813304915547534</v>
      </c>
      <c r="BS215" s="3">
        <f t="shared" si="182"/>
        <v>4.8234977530749179E-4</v>
      </c>
      <c r="BT215" s="3">
        <f t="shared" si="183"/>
        <v>0.17695564314096407</v>
      </c>
      <c r="BU215" s="3">
        <f t="shared" si="184"/>
        <v>0.17789493590527186</v>
      </c>
      <c r="BV215" s="3">
        <f t="shared" si="185"/>
        <v>9.3929276430779196E-4</v>
      </c>
      <c r="BW215" s="3">
        <v>5.37</v>
      </c>
      <c r="BX215" s="3">
        <f t="shared" si="186"/>
        <v>9.934255394674458E-4</v>
      </c>
      <c r="BY215" s="3">
        <f t="shared" si="187"/>
        <v>9.9787677469866912E-4</v>
      </c>
      <c r="BZ215" s="3">
        <f t="shared" si="188"/>
        <v>4.451235231223323E-6</v>
      </c>
      <c r="CA215" s="3">
        <f t="shared" si="189"/>
        <v>1.6329875816998799E-3</v>
      </c>
      <c r="CB215" s="3">
        <f t="shared" si="190"/>
        <v>1.6416555924650032E-3</v>
      </c>
      <c r="CC215" s="3">
        <f t="shared" si="191"/>
        <v>8.668010765123255E-6</v>
      </c>
      <c r="CD215" s="3">
        <v>-0.39</v>
      </c>
      <c r="CE215" s="3">
        <f t="shared" si="192"/>
        <v>-7.2148223536741879E-5</v>
      </c>
      <c r="CF215" s="3">
        <f t="shared" si="193"/>
        <v>-7.2471497603813966E-5</v>
      </c>
      <c r="CG215" s="3">
        <f t="shared" si="194"/>
        <v>-3.2327406707208673E-7</v>
      </c>
      <c r="CH215" s="3">
        <f t="shared" si="195"/>
        <v>-1.1859686347541027E-4</v>
      </c>
      <c r="CI215" s="3">
        <f t="shared" si="196"/>
        <v>-1.192263838103075E-4</v>
      </c>
      <c r="CJ215" s="3">
        <f t="shared" si="197"/>
        <v>-6.2952033489722297E-7</v>
      </c>
      <c r="CK215" s="3">
        <v>98.5</v>
      </c>
      <c r="CL215" s="3">
        <f t="shared" si="198"/>
        <v>1.8222051329151473E-2</v>
      </c>
      <c r="CM215" s="3">
        <f t="shared" si="199"/>
        <v>1.8303698753783782E-2</v>
      </c>
      <c r="CN215" s="3">
        <f t="shared" si="200"/>
        <v>8.1647424632309146E-5</v>
      </c>
      <c r="CO215" s="3">
        <f t="shared" si="201"/>
        <v>2.9953310390584388E-2</v>
      </c>
      <c r="CP215" s="3">
        <f t="shared" si="202"/>
        <v>3.0112304629013559E-2</v>
      </c>
      <c r="CQ215" s="3">
        <f t="shared" si="203"/>
        <v>1.5899423842917135E-4</v>
      </c>
    </row>
    <row r="216" spans="1:95" x14ac:dyDescent="0.25">
      <c r="A216" s="1" t="s">
        <v>423</v>
      </c>
      <c r="B216" s="1" t="s">
        <v>589</v>
      </c>
      <c r="C216" s="2">
        <v>43403</v>
      </c>
      <c r="D216" s="2">
        <v>43405</v>
      </c>
      <c r="E216" s="2" t="s">
        <v>476</v>
      </c>
      <c r="F216" s="1" t="s">
        <v>503</v>
      </c>
      <c r="G216" s="1" t="s">
        <v>508</v>
      </c>
      <c r="H216" s="1">
        <v>617</v>
      </c>
      <c r="I216" s="1">
        <v>612</v>
      </c>
      <c r="J216" s="1">
        <v>0</v>
      </c>
      <c r="K216" s="6">
        <v>-5</v>
      </c>
      <c r="L216" s="1" t="s">
        <v>387</v>
      </c>
      <c r="M216" s="1" t="s">
        <v>386</v>
      </c>
      <c r="N216" s="1" t="str">
        <f t="shared" si="153"/>
        <v>THS 6.00 of '24</v>
      </c>
      <c r="O216" s="3">
        <v>6</v>
      </c>
      <c r="P216" s="2">
        <v>45337</v>
      </c>
      <c r="Q216" s="8">
        <v>5.2986301369863016</v>
      </c>
      <c r="R216" s="3">
        <v>2.7479</v>
      </c>
      <c r="S216" s="9">
        <v>0</v>
      </c>
      <c r="T216" s="9">
        <v>1</v>
      </c>
      <c r="U216" s="6">
        <v>2014255</v>
      </c>
      <c r="V216" s="6">
        <v>1225369</v>
      </c>
      <c r="W216" s="6">
        <v>2005270</v>
      </c>
      <c r="X216" s="6">
        <v>1218899</v>
      </c>
      <c r="Y216" s="6">
        <f t="shared" si="154"/>
        <v>0</v>
      </c>
      <c r="Z216" s="6">
        <f t="shared" si="155"/>
        <v>0</v>
      </c>
      <c r="AA216" s="6">
        <v>612</v>
      </c>
      <c r="AB216" s="6">
        <v>612</v>
      </c>
      <c r="AC216" s="6">
        <v>609.04200000000003</v>
      </c>
      <c r="AD216" s="12">
        <f t="shared" si="156"/>
        <v>3.0236588713941383E-2</v>
      </c>
      <c r="AE216" s="12">
        <f t="shared" si="157"/>
        <v>3.0372069596612927E-2</v>
      </c>
      <c r="AF216" s="12">
        <f t="shared" si="158"/>
        <v>1.3548088267154382E-4</v>
      </c>
      <c r="AG216" s="12">
        <f t="shared" si="159"/>
        <v>4.9702742602432418E-2</v>
      </c>
      <c r="AH216" s="12">
        <f t="shared" si="160"/>
        <v>4.9966568189817206E-2</v>
      </c>
      <c r="AI216" s="12">
        <f t="shared" si="161"/>
        <v>2.638255873847889E-4</v>
      </c>
      <c r="AJ216" s="1" t="s">
        <v>5</v>
      </c>
      <c r="AK216" s="1" t="s">
        <v>460</v>
      </c>
      <c r="AL216" s="1" t="s">
        <v>429</v>
      </c>
      <c r="AM216" s="1" t="s">
        <v>435</v>
      </c>
      <c r="AN216" s="1" t="s">
        <v>453</v>
      </c>
      <c r="AO216" s="1" t="s">
        <v>482</v>
      </c>
      <c r="AP216" s="1" t="s">
        <v>24</v>
      </c>
      <c r="AQ216" s="1" t="s">
        <v>513</v>
      </c>
      <c r="AR216" s="1" t="s">
        <v>540</v>
      </c>
      <c r="AS216" s="1" t="s">
        <v>567</v>
      </c>
      <c r="AT216" s="1" t="s">
        <v>14</v>
      </c>
      <c r="AU216" s="3">
        <v>3.8</v>
      </c>
      <c r="AV216" s="3">
        <f t="shared" si="162"/>
        <v>1.1489903711297724E-3</v>
      </c>
      <c r="AW216" s="3">
        <f t="shared" si="163"/>
        <v>1.1541386446712913E-3</v>
      </c>
      <c r="AX216" s="3">
        <f t="shared" si="164"/>
        <v>5.1482735415188212E-6</v>
      </c>
      <c r="AY216" s="3">
        <f t="shared" si="165"/>
        <v>1.8887042188924317E-3</v>
      </c>
      <c r="AZ216" s="3">
        <f t="shared" si="166"/>
        <v>1.8987295912130538E-3</v>
      </c>
      <c r="BA216" s="3">
        <f t="shared" si="167"/>
        <v>1.0025372320622127E-5</v>
      </c>
      <c r="BB216" s="3">
        <v>3.4489999999999998</v>
      </c>
      <c r="BC216" s="3">
        <f t="shared" si="168"/>
        <v>1.0428599447438382E-3</v>
      </c>
      <c r="BD216" s="3">
        <f t="shared" si="169"/>
        <v>1.0475326803871799E-3</v>
      </c>
      <c r="BE216" s="3">
        <f t="shared" si="170"/>
        <v>4.6727356433416516E-6</v>
      </c>
      <c r="BF216" s="3">
        <f t="shared" si="171"/>
        <v>1.714247592357894E-3</v>
      </c>
      <c r="BG216" s="3">
        <f t="shared" si="172"/>
        <v>1.7233469368667955E-3</v>
      </c>
      <c r="BH216" s="3">
        <f t="shared" si="173"/>
        <v>9.099344508901484E-6</v>
      </c>
      <c r="BI216" s="9">
        <v>286</v>
      </c>
      <c r="BJ216" s="3">
        <f t="shared" si="174"/>
        <v>8.6476643721872345E-2</v>
      </c>
      <c r="BK216" s="3">
        <f t="shared" si="175"/>
        <v>8.6864119046312971E-2</v>
      </c>
      <c r="BL216" s="3">
        <f t="shared" si="176"/>
        <v>3.8747532444062538E-4</v>
      </c>
      <c r="BM216" s="3">
        <f t="shared" si="177"/>
        <v>0.1421498438429567</v>
      </c>
      <c r="BN216" s="3">
        <f t="shared" si="178"/>
        <v>0.14290438502287722</v>
      </c>
      <c r="BO216" s="3">
        <f t="shared" si="179"/>
        <v>7.5454117992052039E-4</v>
      </c>
      <c r="BP216" s="9">
        <v>986.41399999999999</v>
      </c>
      <c r="BQ216" s="3">
        <f t="shared" si="180"/>
        <v>0.29825794419673773</v>
      </c>
      <c r="BR216" s="3">
        <f t="shared" si="181"/>
        <v>0.29959434659073347</v>
      </c>
      <c r="BS216" s="3">
        <f t="shared" si="182"/>
        <v>1.3364023939957392E-3</v>
      </c>
      <c r="BT216" s="3">
        <f t="shared" si="183"/>
        <v>0.49027481141435769</v>
      </c>
      <c r="BU216" s="3">
        <f t="shared" si="184"/>
        <v>0.49287722394390354</v>
      </c>
      <c r="BV216" s="3">
        <f t="shared" si="185"/>
        <v>2.60241252954585E-3</v>
      </c>
      <c r="BW216" s="3">
        <v>6.05</v>
      </c>
      <c r="BX216" s="3">
        <f t="shared" si="186"/>
        <v>1.8293136171934536E-3</v>
      </c>
      <c r="BY216" s="3">
        <f t="shared" si="187"/>
        <v>1.8375102105950821E-3</v>
      </c>
      <c r="BZ216" s="3">
        <f t="shared" si="188"/>
        <v>8.196593401628427E-6</v>
      </c>
      <c r="CA216" s="3">
        <f t="shared" si="189"/>
        <v>3.0070159274471612E-3</v>
      </c>
      <c r="CB216" s="3">
        <f t="shared" si="190"/>
        <v>3.0229773754839409E-3</v>
      </c>
      <c r="CC216" s="3">
        <f t="shared" si="191"/>
        <v>1.5961448036779652E-5</v>
      </c>
      <c r="CD216" s="3">
        <v>-0.22</v>
      </c>
      <c r="CE216" s="3">
        <f t="shared" si="192"/>
        <v>-6.6520495170671034E-5</v>
      </c>
      <c r="CF216" s="3">
        <f t="shared" si="193"/>
        <v>-6.6818553112548448E-5</v>
      </c>
      <c r="CG216" s="3">
        <f t="shared" si="194"/>
        <v>-2.9805794187741385E-7</v>
      </c>
      <c r="CH216" s="3">
        <f t="shared" si="195"/>
        <v>-1.0934603372535131E-4</v>
      </c>
      <c r="CI216" s="3">
        <f t="shared" si="196"/>
        <v>-1.0992645001759786E-4</v>
      </c>
      <c r="CJ216" s="3">
        <f t="shared" si="197"/>
        <v>-5.8041629224654906E-7</v>
      </c>
      <c r="CK216" s="3">
        <v>99.75</v>
      </c>
      <c r="CL216" s="3">
        <f t="shared" si="198"/>
        <v>3.0160997242156529E-2</v>
      </c>
      <c r="CM216" s="3">
        <f t="shared" si="199"/>
        <v>3.0296139422621396E-2</v>
      </c>
      <c r="CN216" s="3">
        <f t="shared" si="200"/>
        <v>1.3514218046486656E-4</v>
      </c>
      <c r="CO216" s="3">
        <f t="shared" si="201"/>
        <v>4.9578485745926333E-2</v>
      </c>
      <c r="CP216" s="3">
        <f t="shared" si="202"/>
        <v>4.9841651769342667E-2</v>
      </c>
      <c r="CQ216" s="3">
        <f t="shared" si="203"/>
        <v>2.6316602341633355E-4</v>
      </c>
    </row>
    <row r="217" spans="1:95" x14ac:dyDescent="0.25">
      <c r="A217" s="1" t="s">
        <v>423</v>
      </c>
      <c r="B217" s="1" t="s">
        <v>589</v>
      </c>
      <c r="C217" s="2">
        <v>43403</v>
      </c>
      <c r="D217" s="2">
        <v>43405</v>
      </c>
      <c r="E217" s="2" t="s">
        <v>476</v>
      </c>
      <c r="F217" s="1" t="s">
        <v>503</v>
      </c>
      <c r="G217" s="1" t="s">
        <v>508</v>
      </c>
      <c r="H217" s="1">
        <v>550</v>
      </c>
      <c r="I217" s="1">
        <v>535</v>
      </c>
      <c r="J217" s="1">
        <v>0</v>
      </c>
      <c r="K217" s="6">
        <v>-15</v>
      </c>
      <c r="L217" s="1" t="s">
        <v>388</v>
      </c>
      <c r="M217" s="1" t="s">
        <v>389</v>
      </c>
      <c r="N217" s="1" t="str">
        <f t="shared" si="153"/>
        <v>UPCB 5.50 of '28</v>
      </c>
      <c r="O217" s="3">
        <v>5.5</v>
      </c>
      <c r="P217" s="2">
        <v>46767</v>
      </c>
      <c r="Q217" s="8">
        <v>9.2164383561643834</v>
      </c>
      <c r="R217" s="3">
        <v>1.0301</v>
      </c>
      <c r="S217" s="9">
        <v>0</v>
      </c>
      <c r="T217" s="9">
        <v>1</v>
      </c>
      <c r="U217" s="6">
        <v>2014255</v>
      </c>
      <c r="V217" s="6">
        <v>1225369</v>
      </c>
      <c r="W217" s="6">
        <v>2005270</v>
      </c>
      <c r="X217" s="6">
        <v>1218899</v>
      </c>
      <c r="Y217" s="6">
        <f t="shared" si="154"/>
        <v>0</v>
      </c>
      <c r="Z217" s="6">
        <f t="shared" si="155"/>
        <v>0</v>
      </c>
      <c r="AA217" s="6">
        <v>535</v>
      </c>
      <c r="AB217" s="6">
        <v>535</v>
      </c>
      <c r="AC217" s="6">
        <v>506.31</v>
      </c>
      <c r="AD217" s="12">
        <f t="shared" si="156"/>
        <v>2.5136340731436686E-2</v>
      </c>
      <c r="AE217" s="12">
        <f t="shared" si="157"/>
        <v>2.5248968966772554E-2</v>
      </c>
      <c r="AF217" s="12">
        <f t="shared" si="158"/>
        <v>1.1262823533586888E-4</v>
      </c>
      <c r="AG217" s="12">
        <f t="shared" si="159"/>
        <v>4.1318982282071773E-2</v>
      </c>
      <c r="AH217" s="12">
        <f t="shared" si="160"/>
        <v>4.1538306291169322E-2</v>
      </c>
      <c r="AI217" s="12">
        <f t="shared" si="161"/>
        <v>2.1932400909754901E-4</v>
      </c>
      <c r="AJ217" s="1" t="s">
        <v>5</v>
      </c>
      <c r="AK217" s="1" t="s">
        <v>460</v>
      </c>
      <c r="AL217" s="1" t="s">
        <v>429</v>
      </c>
      <c r="AM217" s="1" t="s">
        <v>429</v>
      </c>
      <c r="AN217" s="1" t="s">
        <v>441</v>
      </c>
      <c r="AO217" s="1" t="s">
        <v>475</v>
      </c>
      <c r="AP217" s="1" t="s">
        <v>380</v>
      </c>
      <c r="AQ217" s="1" t="s">
        <v>513</v>
      </c>
      <c r="AR217" s="1" t="s">
        <v>547</v>
      </c>
      <c r="AS217" s="1" t="s">
        <v>548</v>
      </c>
      <c r="AT217" s="1" t="s">
        <v>14</v>
      </c>
      <c r="AU217" s="3">
        <v>6.65</v>
      </c>
      <c r="AV217" s="3">
        <f t="shared" si="162"/>
        <v>1.6715666586405397E-3</v>
      </c>
      <c r="AW217" s="3">
        <f t="shared" si="163"/>
        <v>1.6790564362903749E-3</v>
      </c>
      <c r="AX217" s="3">
        <f t="shared" si="164"/>
        <v>7.4897776498352147E-6</v>
      </c>
      <c r="AY217" s="3">
        <f t="shared" si="165"/>
        <v>2.747712321757773E-3</v>
      </c>
      <c r="AZ217" s="3">
        <f t="shared" si="166"/>
        <v>2.7622973683627604E-3</v>
      </c>
      <c r="BA217" s="3">
        <f t="shared" si="167"/>
        <v>1.4585046604987349E-5</v>
      </c>
      <c r="BB217" s="3">
        <v>6.22</v>
      </c>
      <c r="BC217" s="3">
        <f t="shared" si="168"/>
        <v>1.5634803934953619E-3</v>
      </c>
      <c r="BD217" s="3">
        <f t="shared" si="169"/>
        <v>1.5704858697332528E-3</v>
      </c>
      <c r="BE217" s="3">
        <f t="shared" si="170"/>
        <v>7.0054762378909518E-6</v>
      </c>
      <c r="BF217" s="3">
        <f t="shared" si="171"/>
        <v>2.5700406979448642E-3</v>
      </c>
      <c r="BG217" s="3">
        <f t="shared" si="172"/>
        <v>2.5836826513107318E-3</v>
      </c>
      <c r="BH217" s="3">
        <f t="shared" si="173"/>
        <v>1.3641953365867588E-5</v>
      </c>
      <c r="BI217" s="9">
        <v>341</v>
      </c>
      <c r="BJ217" s="3">
        <f t="shared" si="174"/>
        <v>8.5714921894199103E-2</v>
      </c>
      <c r="BK217" s="3">
        <f t="shared" si="175"/>
        <v>8.6098984176694413E-2</v>
      </c>
      <c r="BL217" s="3">
        <f t="shared" si="176"/>
        <v>3.8406228249530938E-4</v>
      </c>
      <c r="BM217" s="3">
        <f t="shared" si="177"/>
        <v>0.14089772958186475</v>
      </c>
      <c r="BN217" s="3">
        <f t="shared" si="178"/>
        <v>0.14164562445288739</v>
      </c>
      <c r="BO217" s="3">
        <f t="shared" si="179"/>
        <v>7.4789487102264185E-4</v>
      </c>
      <c r="BP217" s="9">
        <v>2121.02</v>
      </c>
      <c r="BQ217" s="3">
        <f t="shared" si="180"/>
        <v>0.53314681418191834</v>
      </c>
      <c r="BR217" s="3">
        <f t="shared" si="181"/>
        <v>0.53553568157903919</v>
      </c>
      <c r="BS217" s="3">
        <f t="shared" si="182"/>
        <v>2.3888673971208529E-3</v>
      </c>
      <c r="BT217" s="3">
        <f t="shared" si="183"/>
        <v>0.8763838779991987</v>
      </c>
      <c r="BU217" s="3">
        <f t="shared" si="184"/>
        <v>0.8810357840969596</v>
      </c>
      <c r="BV217" s="3">
        <f t="shared" si="185"/>
        <v>4.6519060977608939E-3</v>
      </c>
      <c r="BW217" s="3">
        <v>6.52</v>
      </c>
      <c r="BX217" s="3">
        <f t="shared" si="186"/>
        <v>1.6388894156896718E-3</v>
      </c>
      <c r="BY217" s="3">
        <f t="shared" si="187"/>
        <v>1.6462327766335705E-3</v>
      </c>
      <c r="BZ217" s="3">
        <f t="shared" si="188"/>
        <v>7.3433609438986174E-6</v>
      </c>
      <c r="CA217" s="3">
        <f t="shared" si="189"/>
        <v>2.6939976447910791E-3</v>
      </c>
      <c r="CB217" s="3">
        <f t="shared" si="190"/>
        <v>2.7082975701842398E-3</v>
      </c>
      <c r="CC217" s="3">
        <f t="shared" si="191"/>
        <v>1.4299925393160707E-5</v>
      </c>
      <c r="CD217" s="3">
        <v>0.35</v>
      </c>
      <c r="CE217" s="3">
        <f t="shared" si="192"/>
        <v>8.797719256002839E-5</v>
      </c>
      <c r="CF217" s="3">
        <f t="shared" si="193"/>
        <v>8.8371391383703941E-5</v>
      </c>
      <c r="CG217" s="3">
        <f t="shared" si="194"/>
        <v>3.9419882367555117E-7</v>
      </c>
      <c r="CH217" s="3">
        <f t="shared" si="195"/>
        <v>1.4461643798725118E-4</v>
      </c>
      <c r="CI217" s="3">
        <f t="shared" si="196"/>
        <v>1.4538407201909262E-4</v>
      </c>
      <c r="CJ217" s="3">
        <f t="shared" si="197"/>
        <v>7.6763403184144799E-7</v>
      </c>
      <c r="CK217" s="3">
        <v>93.02</v>
      </c>
      <c r="CL217" s="3">
        <f t="shared" si="198"/>
        <v>2.3381824148382403E-2</v>
      </c>
      <c r="CM217" s="3">
        <f t="shared" si="199"/>
        <v>2.3486590932891828E-2</v>
      </c>
      <c r="CN217" s="3">
        <f t="shared" si="200"/>
        <v>1.0476678450942536E-4</v>
      </c>
      <c r="CO217" s="3">
        <f t="shared" si="201"/>
        <v>3.8434917318783159E-2</v>
      </c>
      <c r="CP217" s="3">
        <f t="shared" si="202"/>
        <v>3.8638932512045705E-2</v>
      </c>
      <c r="CQ217" s="3">
        <f t="shared" si="203"/>
        <v>2.0401519326254669E-4</v>
      </c>
    </row>
    <row r="218" spans="1:95" x14ac:dyDescent="0.25">
      <c r="A218" s="1" t="s">
        <v>423</v>
      </c>
      <c r="B218" s="1" t="s">
        <v>476</v>
      </c>
      <c r="C218" s="2">
        <v>43403</v>
      </c>
      <c r="D218" s="2">
        <v>43405</v>
      </c>
      <c r="E218" s="2" t="s">
        <v>476</v>
      </c>
      <c r="F218" s="1" t="s">
        <v>503</v>
      </c>
      <c r="G218" s="1" t="s">
        <v>508</v>
      </c>
      <c r="H218" s="1">
        <v>635</v>
      </c>
      <c r="I218" s="1">
        <v>594</v>
      </c>
      <c r="J218" s="1">
        <v>0</v>
      </c>
      <c r="K218" s="6">
        <v>-41</v>
      </c>
      <c r="L218" s="1" t="s">
        <v>390</v>
      </c>
      <c r="M218" s="1" t="s">
        <v>389</v>
      </c>
      <c r="N218" s="1" t="str">
        <f t="shared" si="153"/>
        <v>UPCB 3.88 of '29</v>
      </c>
      <c r="O218" s="3">
        <v>3.875</v>
      </c>
      <c r="P218" s="2">
        <v>47284</v>
      </c>
      <c r="Q218" s="8">
        <v>10.632876712328768</v>
      </c>
      <c r="R218" s="3">
        <v>1.3562000000000001</v>
      </c>
      <c r="S218" s="9">
        <v>0</v>
      </c>
      <c r="T218" s="9">
        <v>1</v>
      </c>
      <c r="U218" s="6">
        <v>2014255</v>
      </c>
      <c r="V218" s="6">
        <v>1225369</v>
      </c>
      <c r="W218" s="6">
        <v>2005270</v>
      </c>
      <c r="X218" s="6">
        <v>1218899</v>
      </c>
      <c r="Y218" s="6">
        <f t="shared" si="154"/>
        <v>0</v>
      </c>
      <c r="Z218" s="6">
        <f t="shared" si="155"/>
        <v>0</v>
      </c>
      <c r="AA218" s="6">
        <v>594</v>
      </c>
      <c r="AB218" s="6">
        <v>675.49680000000001</v>
      </c>
      <c r="AC218" s="6">
        <v>655.28499999999997</v>
      </c>
      <c r="AD218" s="12">
        <f t="shared" si="156"/>
        <v>3.2532375493668872E-2</v>
      </c>
      <c r="AE218" s="12">
        <f t="shared" si="157"/>
        <v>3.2678143092950071E-2</v>
      </c>
      <c r="AF218" s="12">
        <f t="shared" si="158"/>
        <v>1.4576759928119909E-4</v>
      </c>
      <c r="AG218" s="12">
        <f t="shared" si="159"/>
        <v>0</v>
      </c>
      <c r="AH218" s="12">
        <f t="shared" si="160"/>
        <v>0</v>
      </c>
      <c r="AI218" s="12">
        <f t="shared" si="161"/>
        <v>0</v>
      </c>
      <c r="AJ218" s="1" t="s">
        <v>31</v>
      </c>
      <c r="AK218" s="1" t="s">
        <v>460</v>
      </c>
      <c r="AL218" s="1" t="s">
        <v>429</v>
      </c>
      <c r="AM218" s="1" t="s">
        <v>429</v>
      </c>
      <c r="AN218" s="1" t="s">
        <v>441</v>
      </c>
      <c r="AO218" s="1" t="s">
        <v>475</v>
      </c>
      <c r="AP218" s="1" t="s">
        <v>380</v>
      </c>
      <c r="AQ218" s="1" t="s">
        <v>513</v>
      </c>
      <c r="AR218" s="1" t="s">
        <v>547</v>
      </c>
      <c r="AS218" s="1" t="s">
        <v>548</v>
      </c>
      <c r="AT218" s="1" t="s">
        <v>10</v>
      </c>
      <c r="AU218" s="3">
        <v>8.11</v>
      </c>
      <c r="AV218" s="3">
        <f t="shared" si="162"/>
        <v>2.6383756525365453E-3</v>
      </c>
      <c r="AW218" s="3">
        <f t="shared" si="163"/>
        <v>2.6501974048382506E-3</v>
      </c>
      <c r="AX218" s="3">
        <f t="shared" si="164"/>
        <v>1.1821752301705273E-5</v>
      </c>
      <c r="AY218" s="3">
        <f t="shared" si="165"/>
        <v>0</v>
      </c>
      <c r="AZ218" s="3">
        <f t="shared" si="166"/>
        <v>0</v>
      </c>
      <c r="BA218" s="3">
        <f t="shared" si="167"/>
        <v>0</v>
      </c>
      <c r="BB218" s="3">
        <v>7.5970000000000004</v>
      </c>
      <c r="BC218" s="3">
        <f t="shared" si="168"/>
        <v>2.4714845662540245E-3</v>
      </c>
      <c r="BD218" s="3">
        <f t="shared" si="169"/>
        <v>2.482558530771417E-3</v>
      </c>
      <c r="BE218" s="3">
        <f t="shared" si="170"/>
        <v>1.1073964517392502E-5</v>
      </c>
      <c r="BF218" s="3">
        <f t="shared" si="171"/>
        <v>0</v>
      </c>
      <c r="BG218" s="3">
        <f t="shared" si="172"/>
        <v>0</v>
      </c>
      <c r="BH218" s="3">
        <f t="shared" si="173"/>
        <v>0</v>
      </c>
      <c r="BI218" s="9">
        <v>393</v>
      </c>
      <c r="BJ218" s="3">
        <f t="shared" si="174"/>
        <v>0.12785223569011867</v>
      </c>
      <c r="BK218" s="3">
        <f t="shared" si="175"/>
        <v>0.12842510235529378</v>
      </c>
      <c r="BL218" s="3">
        <f t="shared" si="176"/>
        <v>5.7286666517511464E-4</v>
      </c>
      <c r="BM218" s="3">
        <f t="shared" si="177"/>
        <v>0</v>
      </c>
      <c r="BN218" s="3">
        <f t="shared" si="178"/>
        <v>0</v>
      </c>
      <c r="BO218" s="3">
        <f t="shared" si="179"/>
        <v>0</v>
      </c>
      <c r="BP218" s="9">
        <v>2985.6210000000001</v>
      </c>
      <c r="BQ218" s="3">
        <f t="shared" si="180"/>
        <v>0.97129343453783157</v>
      </c>
      <c r="BR218" s="3">
        <f t="shared" si="181"/>
        <v>0.97564550259316685</v>
      </c>
      <c r="BS218" s="3">
        <f t="shared" si="182"/>
        <v>4.3520680553352786E-3</v>
      </c>
      <c r="BT218" s="3">
        <f t="shared" si="183"/>
        <v>0</v>
      </c>
      <c r="BU218" s="3">
        <f t="shared" si="184"/>
        <v>0</v>
      </c>
      <c r="BV218" s="3">
        <f t="shared" si="185"/>
        <v>0</v>
      </c>
      <c r="BW218" s="3">
        <v>4.3499999999999996</v>
      </c>
      <c r="BX218" s="3">
        <f t="shared" si="186"/>
        <v>1.4151583339745957E-3</v>
      </c>
      <c r="BY218" s="3">
        <f t="shared" si="187"/>
        <v>1.4214992245433278E-3</v>
      </c>
      <c r="BZ218" s="3">
        <f t="shared" si="188"/>
        <v>6.3408905687321188E-6</v>
      </c>
      <c r="CA218" s="3">
        <f t="shared" si="189"/>
        <v>0</v>
      </c>
      <c r="CB218" s="3">
        <f t="shared" si="190"/>
        <v>0</v>
      </c>
      <c r="CC218" s="3">
        <f t="shared" si="191"/>
        <v>0</v>
      </c>
      <c r="CD218" s="3">
        <v>0.22</v>
      </c>
      <c r="CE218" s="3">
        <f t="shared" si="192"/>
        <v>7.1571226086071518E-5</v>
      </c>
      <c r="CF218" s="3">
        <f t="shared" si="193"/>
        <v>7.1891914804490155E-5</v>
      </c>
      <c r="CG218" s="3">
        <f t="shared" si="194"/>
        <v>3.2068871841863683E-7</v>
      </c>
      <c r="CH218" s="3">
        <f t="shared" si="195"/>
        <v>0</v>
      </c>
      <c r="CI218" s="3">
        <f t="shared" si="196"/>
        <v>0</v>
      </c>
      <c r="CJ218" s="3">
        <f t="shared" si="197"/>
        <v>0</v>
      </c>
      <c r="CK218" s="3">
        <v>96</v>
      </c>
      <c r="CL218" s="3">
        <f t="shared" si="198"/>
        <v>3.1231080473922118E-2</v>
      </c>
      <c r="CM218" s="3">
        <f t="shared" si="199"/>
        <v>3.1371017369232063E-2</v>
      </c>
      <c r="CN218" s="3">
        <f t="shared" si="200"/>
        <v>1.3993689530994446E-4</v>
      </c>
      <c r="CO218" s="3">
        <f t="shared" si="201"/>
        <v>0</v>
      </c>
      <c r="CP218" s="3">
        <f t="shared" si="202"/>
        <v>0</v>
      </c>
      <c r="CQ218" s="3">
        <f t="shared" si="203"/>
        <v>0</v>
      </c>
    </row>
    <row r="219" spans="1:95" x14ac:dyDescent="0.25">
      <c r="A219" s="1" t="s">
        <v>423</v>
      </c>
      <c r="B219" s="1" t="s">
        <v>476</v>
      </c>
      <c r="C219" s="2">
        <v>43403</v>
      </c>
      <c r="D219" s="2">
        <v>43405</v>
      </c>
      <c r="E219" s="2" t="s">
        <v>476</v>
      </c>
      <c r="F219" s="1" t="s">
        <v>503</v>
      </c>
      <c r="G219" s="1" t="s">
        <v>498</v>
      </c>
      <c r="H219" s="1" t="s">
        <v>430</v>
      </c>
      <c r="I219" s="1" t="s">
        <v>436</v>
      </c>
      <c r="J219" s="1">
        <v>1</v>
      </c>
      <c r="K219" s="6">
        <v>0</v>
      </c>
      <c r="L219" s="1" t="s">
        <v>391</v>
      </c>
      <c r="M219" s="1" t="s">
        <v>392</v>
      </c>
      <c r="N219" s="1" t="str">
        <f t="shared" si="153"/>
        <v>VIP 6.25 of '20</v>
      </c>
      <c r="O219" s="3">
        <v>6.25</v>
      </c>
      <c r="P219" s="2">
        <v>43947</v>
      </c>
      <c r="Q219" s="8">
        <v>1.4904109589041097</v>
      </c>
      <c r="R219" s="3">
        <v>2.5095999999999998</v>
      </c>
      <c r="S219" s="9">
        <v>0</v>
      </c>
      <c r="T219" s="9">
        <v>1</v>
      </c>
      <c r="U219" s="6">
        <v>2014255</v>
      </c>
      <c r="V219" s="6">
        <v>1225369</v>
      </c>
      <c r="W219" s="6">
        <v>2005270</v>
      </c>
      <c r="X219" s="6">
        <v>1218899</v>
      </c>
      <c r="Y219" s="6">
        <f t="shared" si="154"/>
        <v>0</v>
      </c>
      <c r="Z219" s="6">
        <f t="shared" si="155"/>
        <v>0</v>
      </c>
      <c r="AA219" s="6">
        <v>500</v>
      </c>
      <c r="AB219" s="6">
        <v>500</v>
      </c>
      <c r="AC219" s="6">
        <v>506.91399999999999</v>
      </c>
      <c r="AD219" s="12">
        <f t="shared" si="156"/>
        <v>2.5166327004277015E-2</v>
      </c>
      <c r="AE219" s="12">
        <f t="shared" si="157"/>
        <v>2.5279089598906877E-2</v>
      </c>
      <c r="AF219" s="12">
        <f t="shared" si="158"/>
        <v>1.127625946298616E-4</v>
      </c>
      <c r="AG219" s="12">
        <f t="shared" si="159"/>
        <v>0</v>
      </c>
      <c r="AH219" s="12">
        <f t="shared" si="160"/>
        <v>0</v>
      </c>
      <c r="AI219" s="12">
        <f t="shared" si="161"/>
        <v>0</v>
      </c>
      <c r="AJ219" s="1" t="s">
        <v>5</v>
      </c>
      <c r="AK219" s="1" t="s">
        <v>487</v>
      </c>
      <c r="AL219" s="1" t="s">
        <v>430</v>
      </c>
      <c r="AM219" s="1" t="s">
        <v>436</v>
      </c>
      <c r="AN219" s="1" t="s">
        <v>441</v>
      </c>
      <c r="AO219" s="1" t="s">
        <v>479</v>
      </c>
      <c r="AP219" s="1" t="s">
        <v>64</v>
      </c>
      <c r="AQ219" s="1" t="s">
        <v>513</v>
      </c>
      <c r="AR219" s="1" t="s">
        <v>531</v>
      </c>
      <c r="AS219" s="1" t="s">
        <v>565</v>
      </c>
      <c r="AT219" s="1" t="s">
        <v>14</v>
      </c>
      <c r="AU219" s="3">
        <v>1.21</v>
      </c>
      <c r="AV219" s="3">
        <f t="shared" si="162"/>
        <v>3.0451255675175191E-4</v>
      </c>
      <c r="AW219" s="3">
        <f t="shared" si="163"/>
        <v>3.058769841467732E-4</v>
      </c>
      <c r="AX219" s="3">
        <f t="shared" si="164"/>
        <v>1.3644273950212931E-6</v>
      </c>
      <c r="AY219" s="3">
        <f t="shared" si="165"/>
        <v>0</v>
      </c>
      <c r="AZ219" s="3">
        <f t="shared" si="166"/>
        <v>0</v>
      </c>
      <c r="BA219" s="3">
        <f t="shared" si="167"/>
        <v>0</v>
      </c>
      <c r="BB219" s="3">
        <v>1.198</v>
      </c>
      <c r="BC219" s="3">
        <f t="shared" si="168"/>
        <v>3.0149259751123867E-4</v>
      </c>
      <c r="BD219" s="3">
        <f t="shared" si="169"/>
        <v>3.0284349339490437E-4</v>
      </c>
      <c r="BE219" s="3">
        <f t="shared" si="170"/>
        <v>1.3508958836657065E-6</v>
      </c>
      <c r="BF219" s="3">
        <f t="shared" si="171"/>
        <v>0</v>
      </c>
      <c r="BG219" s="3">
        <f t="shared" si="172"/>
        <v>0</v>
      </c>
      <c r="BH219" s="3">
        <f t="shared" si="173"/>
        <v>0</v>
      </c>
      <c r="BI219" s="9">
        <v>247</v>
      </c>
      <c r="BJ219" s="3">
        <f t="shared" si="174"/>
        <v>6.2160827700564227E-2</v>
      </c>
      <c r="BK219" s="3">
        <f t="shared" si="175"/>
        <v>6.2439351309299986E-2</v>
      </c>
      <c r="BL219" s="3">
        <f t="shared" si="176"/>
        <v>2.7852360873575899E-4</v>
      </c>
      <c r="BM219" s="3">
        <f t="shared" si="177"/>
        <v>0</v>
      </c>
      <c r="BN219" s="3">
        <f t="shared" si="178"/>
        <v>0</v>
      </c>
      <c r="BO219" s="3">
        <f t="shared" si="179"/>
        <v>0</v>
      </c>
      <c r="BP219" s="9">
        <v>295.90600000000001</v>
      </c>
      <c r="BQ219" s="3">
        <f t="shared" si="180"/>
        <v>7.4468671585275953E-2</v>
      </c>
      <c r="BR219" s="3">
        <f t="shared" si="181"/>
        <v>7.4802342868541385E-2</v>
      </c>
      <c r="BS219" s="3">
        <f t="shared" si="182"/>
        <v>3.3367128326543261E-4</v>
      </c>
      <c r="BT219" s="3">
        <f t="shared" si="183"/>
        <v>0</v>
      </c>
      <c r="BU219" s="3">
        <f t="shared" si="184"/>
        <v>0</v>
      </c>
      <c r="BV219" s="3">
        <f t="shared" si="185"/>
        <v>0</v>
      </c>
      <c r="BW219" s="3">
        <v>5.16</v>
      </c>
      <c r="BX219" s="3">
        <f t="shared" si="186"/>
        <v>1.2985824734206941E-3</v>
      </c>
      <c r="BY219" s="3">
        <f t="shared" si="187"/>
        <v>1.3044010233035949E-3</v>
      </c>
      <c r="BZ219" s="3">
        <f t="shared" si="188"/>
        <v>5.8185498829008142E-6</v>
      </c>
      <c r="CA219" s="3">
        <f t="shared" si="189"/>
        <v>0</v>
      </c>
      <c r="CB219" s="3">
        <f t="shared" si="190"/>
        <v>0</v>
      </c>
      <c r="CC219" s="3">
        <f t="shared" si="191"/>
        <v>0</v>
      </c>
      <c r="CD219" s="3">
        <v>-0.05</v>
      </c>
      <c r="CE219" s="3">
        <f t="shared" si="192"/>
        <v>-1.2583163502138509E-5</v>
      </c>
      <c r="CF219" s="3">
        <f t="shared" si="193"/>
        <v>-1.263954479945344E-5</v>
      </c>
      <c r="CG219" s="3">
        <f t="shared" si="194"/>
        <v>-5.6381297314930475E-8</v>
      </c>
      <c r="CH219" s="3">
        <f t="shared" si="195"/>
        <v>0</v>
      </c>
      <c r="CI219" s="3">
        <f t="shared" si="196"/>
        <v>0</v>
      </c>
      <c r="CJ219" s="3">
        <f t="shared" si="197"/>
        <v>0</v>
      </c>
      <c r="CK219" s="3">
        <v>101.3</v>
      </c>
      <c r="CL219" s="3">
        <f t="shared" si="198"/>
        <v>2.5493489255332617E-2</v>
      </c>
      <c r="CM219" s="3">
        <f t="shared" si="199"/>
        <v>2.5607717763692667E-2</v>
      </c>
      <c r="CN219" s="3">
        <f t="shared" si="200"/>
        <v>1.1422850836004944E-4</v>
      </c>
      <c r="CO219" s="3">
        <f t="shared" si="201"/>
        <v>0</v>
      </c>
      <c r="CP219" s="3">
        <f t="shared" si="202"/>
        <v>0</v>
      </c>
      <c r="CQ219" s="3">
        <f t="shared" si="203"/>
        <v>0</v>
      </c>
    </row>
    <row r="220" spans="1:95" x14ac:dyDescent="0.25">
      <c r="A220" s="1" t="s">
        <v>423</v>
      </c>
      <c r="B220" s="1" t="s">
        <v>476</v>
      </c>
      <c r="C220" s="2">
        <v>43403</v>
      </c>
      <c r="D220" s="2">
        <v>43405</v>
      </c>
      <c r="E220" s="2" t="s">
        <v>476</v>
      </c>
      <c r="F220" s="1" t="s">
        <v>503</v>
      </c>
      <c r="G220" s="1" t="s">
        <v>498</v>
      </c>
      <c r="H220" s="1" t="s">
        <v>430</v>
      </c>
      <c r="I220" s="1" t="s">
        <v>436</v>
      </c>
      <c r="J220" s="1">
        <v>1</v>
      </c>
      <c r="K220" s="6">
        <v>0</v>
      </c>
      <c r="L220" s="1" t="s">
        <v>393</v>
      </c>
      <c r="M220" s="1" t="s">
        <v>392</v>
      </c>
      <c r="N220" s="1" t="str">
        <f t="shared" si="153"/>
        <v>VIP 7.25 of '23</v>
      </c>
      <c r="O220" s="3">
        <v>7.25</v>
      </c>
      <c r="P220" s="2">
        <v>45042</v>
      </c>
      <c r="Q220" s="8">
        <v>4.4904109589041097</v>
      </c>
      <c r="R220" s="3">
        <v>2.5095999999999998</v>
      </c>
      <c r="S220" s="9">
        <v>0</v>
      </c>
      <c r="T220" s="9">
        <v>1</v>
      </c>
      <c r="U220" s="6">
        <v>2014255</v>
      </c>
      <c r="V220" s="6">
        <v>1225369</v>
      </c>
      <c r="W220" s="6">
        <v>2005270</v>
      </c>
      <c r="X220" s="6">
        <v>1218899</v>
      </c>
      <c r="Y220" s="6">
        <f t="shared" si="154"/>
        <v>0</v>
      </c>
      <c r="Z220" s="6">
        <f t="shared" si="155"/>
        <v>0</v>
      </c>
      <c r="AA220" s="6">
        <v>700</v>
      </c>
      <c r="AB220" s="6">
        <v>700</v>
      </c>
      <c r="AC220" s="6">
        <v>725.17</v>
      </c>
      <c r="AD220" s="12">
        <f t="shared" si="156"/>
        <v>3.6001896482818707E-2</v>
      </c>
      <c r="AE220" s="12">
        <f t="shared" si="157"/>
        <v>3.6163209941803345E-2</v>
      </c>
      <c r="AF220" s="12">
        <f t="shared" si="158"/>
        <v>1.6131345898463822E-4</v>
      </c>
      <c r="AG220" s="12">
        <f t="shared" si="159"/>
        <v>0</v>
      </c>
      <c r="AH220" s="12">
        <f t="shared" si="160"/>
        <v>0</v>
      </c>
      <c r="AI220" s="12">
        <f t="shared" si="161"/>
        <v>0</v>
      </c>
      <c r="AJ220" s="1" t="s">
        <v>5</v>
      </c>
      <c r="AK220" s="1" t="s">
        <v>487</v>
      </c>
      <c r="AL220" s="1" t="s">
        <v>430</v>
      </c>
      <c r="AM220" s="1" t="s">
        <v>436</v>
      </c>
      <c r="AN220" s="1" t="s">
        <v>441</v>
      </c>
      <c r="AO220" s="1" t="s">
        <v>479</v>
      </c>
      <c r="AP220" s="1" t="s">
        <v>64</v>
      </c>
      <c r="AQ220" s="1" t="s">
        <v>513</v>
      </c>
      <c r="AR220" s="1" t="s">
        <v>531</v>
      </c>
      <c r="AS220" s="1" t="s">
        <v>565</v>
      </c>
      <c r="AT220" s="1" t="s">
        <v>14</v>
      </c>
      <c r="AU220" s="3">
        <v>3.7</v>
      </c>
      <c r="AV220" s="3">
        <f t="shared" si="162"/>
        <v>1.3320701698642922E-3</v>
      </c>
      <c r="AW220" s="3">
        <f t="shared" si="163"/>
        <v>1.3380387678467239E-3</v>
      </c>
      <c r="AX220" s="3">
        <f t="shared" si="164"/>
        <v>5.9685979824316594E-6</v>
      </c>
      <c r="AY220" s="3">
        <f t="shared" si="165"/>
        <v>0</v>
      </c>
      <c r="AZ220" s="3">
        <f t="shared" si="166"/>
        <v>0</v>
      </c>
      <c r="BA220" s="3">
        <f t="shared" si="167"/>
        <v>0</v>
      </c>
      <c r="BB220" s="3">
        <v>3.6589999999999998</v>
      </c>
      <c r="BC220" s="3">
        <f t="shared" si="168"/>
        <v>1.3173093923063363E-3</v>
      </c>
      <c r="BD220" s="3">
        <f t="shared" si="169"/>
        <v>1.3232118517705843E-3</v>
      </c>
      <c r="BE220" s="3">
        <f t="shared" si="170"/>
        <v>5.902459464248019E-6</v>
      </c>
      <c r="BF220" s="3">
        <f t="shared" si="171"/>
        <v>0</v>
      </c>
      <c r="BG220" s="3">
        <f t="shared" si="172"/>
        <v>0</v>
      </c>
      <c r="BH220" s="3">
        <f t="shared" si="173"/>
        <v>0</v>
      </c>
      <c r="BI220" s="9">
        <v>337</v>
      </c>
      <c r="BJ220" s="3">
        <f t="shared" si="174"/>
        <v>0.12132639114709903</v>
      </c>
      <c r="BK220" s="3">
        <f t="shared" si="175"/>
        <v>0.12187001750387727</v>
      </c>
      <c r="BL220" s="3">
        <f t="shared" si="176"/>
        <v>5.4362635677823734E-4</v>
      </c>
      <c r="BM220" s="3">
        <f t="shared" si="177"/>
        <v>0</v>
      </c>
      <c r="BN220" s="3">
        <f t="shared" si="178"/>
        <v>0</v>
      </c>
      <c r="BO220" s="3">
        <f t="shared" si="179"/>
        <v>0</v>
      </c>
      <c r="BP220" s="9">
        <v>1233.0829999999999</v>
      </c>
      <c r="BQ220" s="3">
        <f t="shared" si="180"/>
        <v>0.44393326520723531</v>
      </c>
      <c r="BR220" s="3">
        <f t="shared" si="181"/>
        <v>0.44592239404668688</v>
      </c>
      <c r="BS220" s="3">
        <f t="shared" si="182"/>
        <v>1.9891288394515705E-3</v>
      </c>
      <c r="BT220" s="3">
        <f t="shared" si="183"/>
        <v>0</v>
      </c>
      <c r="BU220" s="3">
        <f t="shared" si="184"/>
        <v>0</v>
      </c>
      <c r="BV220" s="3">
        <f t="shared" si="185"/>
        <v>0</v>
      </c>
      <c r="BW220" s="3">
        <v>6.3</v>
      </c>
      <c r="BX220" s="3">
        <f t="shared" si="186"/>
        <v>2.2681194784175784E-3</v>
      </c>
      <c r="BY220" s="3">
        <f t="shared" si="187"/>
        <v>2.2782822263336107E-3</v>
      </c>
      <c r="BZ220" s="3">
        <f t="shared" si="188"/>
        <v>1.016274791603225E-5</v>
      </c>
      <c r="CA220" s="3">
        <f t="shared" si="189"/>
        <v>0</v>
      </c>
      <c r="CB220" s="3">
        <f t="shared" si="190"/>
        <v>0</v>
      </c>
      <c r="CC220" s="3">
        <f t="shared" si="191"/>
        <v>0</v>
      </c>
      <c r="CD220" s="3">
        <v>0.12</v>
      </c>
      <c r="CE220" s="3">
        <f t="shared" si="192"/>
        <v>4.3202275779382441E-5</v>
      </c>
      <c r="CF220" s="3">
        <f t="shared" si="193"/>
        <v>4.3395851930164015E-5</v>
      </c>
      <c r="CG220" s="3">
        <f t="shared" si="194"/>
        <v>1.9357615078157363E-7</v>
      </c>
      <c r="CH220" s="3">
        <f t="shared" si="195"/>
        <v>0</v>
      </c>
      <c r="CI220" s="3">
        <f t="shared" si="196"/>
        <v>0</v>
      </c>
      <c r="CJ220" s="3">
        <f t="shared" si="197"/>
        <v>0</v>
      </c>
      <c r="CK220" s="3">
        <v>103.5</v>
      </c>
      <c r="CL220" s="3">
        <f t="shared" si="198"/>
        <v>3.7261962859717362E-2</v>
      </c>
      <c r="CM220" s="3">
        <f t="shared" si="199"/>
        <v>3.7428922289766464E-2</v>
      </c>
      <c r="CN220" s="3">
        <f t="shared" si="200"/>
        <v>1.6695943004910174E-4</v>
      </c>
      <c r="CO220" s="3">
        <f t="shared" si="201"/>
        <v>0</v>
      </c>
      <c r="CP220" s="3">
        <f t="shared" si="202"/>
        <v>0</v>
      </c>
      <c r="CQ220" s="3">
        <f t="shared" si="203"/>
        <v>0</v>
      </c>
    </row>
    <row r="221" spans="1:95" x14ac:dyDescent="0.25">
      <c r="A221" s="1" t="s">
        <v>423</v>
      </c>
      <c r="B221" s="1" t="s">
        <v>476</v>
      </c>
      <c r="C221" s="2">
        <v>43403</v>
      </c>
      <c r="D221" s="2">
        <v>43405</v>
      </c>
      <c r="E221" s="2" t="s">
        <v>476</v>
      </c>
      <c r="F221" s="1" t="s">
        <v>503</v>
      </c>
      <c r="G221" s="1" t="s">
        <v>498</v>
      </c>
      <c r="H221" s="1" t="s">
        <v>430</v>
      </c>
      <c r="I221" s="1" t="s">
        <v>436</v>
      </c>
      <c r="J221" s="1">
        <v>1</v>
      </c>
      <c r="K221" s="6">
        <v>0</v>
      </c>
      <c r="L221" s="1" t="s">
        <v>394</v>
      </c>
      <c r="M221" s="1" t="s">
        <v>392</v>
      </c>
      <c r="N221" s="1" t="str">
        <f t="shared" si="153"/>
        <v>VIP 7.75 of '21</v>
      </c>
      <c r="O221" s="3">
        <v>7.7480000000000002</v>
      </c>
      <c r="P221" s="2">
        <v>44229</v>
      </c>
      <c r="Q221" s="8">
        <v>2.2630136986301368</v>
      </c>
      <c r="R221" s="3">
        <v>7.7370000000000001</v>
      </c>
      <c r="S221" s="9">
        <v>0</v>
      </c>
      <c r="T221" s="9">
        <v>1</v>
      </c>
      <c r="U221" s="6">
        <v>2014255</v>
      </c>
      <c r="V221" s="6">
        <v>1225369</v>
      </c>
      <c r="W221" s="6">
        <v>2005270</v>
      </c>
      <c r="X221" s="6">
        <v>1218899</v>
      </c>
      <c r="Y221" s="6">
        <f t="shared" si="154"/>
        <v>0</v>
      </c>
      <c r="Z221" s="6">
        <f t="shared" si="155"/>
        <v>0</v>
      </c>
      <c r="AA221" s="6">
        <v>377</v>
      </c>
      <c r="AB221" s="6">
        <v>377</v>
      </c>
      <c r="AC221" s="6">
        <v>406.59800000000001</v>
      </c>
      <c r="AD221" s="12">
        <f t="shared" si="156"/>
        <v>2.0186024113133642E-2</v>
      </c>
      <c r="AE221" s="12">
        <f t="shared" si="157"/>
        <v>2.0276471497603813E-2</v>
      </c>
      <c r="AF221" s="12">
        <f t="shared" si="158"/>
        <v>9.0447384470171421E-5</v>
      </c>
      <c r="AG221" s="12">
        <f t="shared" si="159"/>
        <v>0</v>
      </c>
      <c r="AH221" s="12">
        <f t="shared" si="160"/>
        <v>0</v>
      </c>
      <c r="AI221" s="12">
        <f t="shared" si="161"/>
        <v>0</v>
      </c>
      <c r="AJ221" s="1" t="s">
        <v>5</v>
      </c>
      <c r="AK221" s="1" t="s">
        <v>487</v>
      </c>
      <c r="AL221" s="1" t="s">
        <v>430</v>
      </c>
      <c r="AM221" s="1" t="s">
        <v>436</v>
      </c>
      <c r="AN221" s="1" t="s">
        <v>441</v>
      </c>
      <c r="AO221" s="1" t="s">
        <v>479</v>
      </c>
      <c r="AP221" s="1" t="s">
        <v>64</v>
      </c>
      <c r="AQ221" s="1" t="s">
        <v>513</v>
      </c>
      <c r="AR221" s="1" t="s">
        <v>531</v>
      </c>
      <c r="AS221" s="1" t="s">
        <v>565</v>
      </c>
      <c r="AT221" s="1" t="s">
        <v>14</v>
      </c>
      <c r="AU221" s="3">
        <v>2.04</v>
      </c>
      <c r="AV221" s="3">
        <f t="shared" si="162"/>
        <v>4.1179489190792631E-4</v>
      </c>
      <c r="AW221" s="3">
        <f t="shared" si="163"/>
        <v>4.1364001855111784E-4</v>
      </c>
      <c r="AX221" s="3">
        <f t="shared" si="164"/>
        <v>1.8451266431915325E-6</v>
      </c>
      <c r="AY221" s="3">
        <f t="shared" si="165"/>
        <v>0</v>
      </c>
      <c r="AZ221" s="3">
        <f t="shared" si="166"/>
        <v>0</v>
      </c>
      <c r="BA221" s="3">
        <f t="shared" si="167"/>
        <v>0</v>
      </c>
      <c r="BB221" s="3">
        <v>2.0329999999999999</v>
      </c>
      <c r="BC221" s="3">
        <f t="shared" si="168"/>
        <v>4.1038187022000692E-4</v>
      </c>
      <c r="BD221" s="3">
        <f t="shared" si="169"/>
        <v>4.1222066554628554E-4</v>
      </c>
      <c r="BE221" s="3">
        <f t="shared" si="170"/>
        <v>1.8387953262786224E-6</v>
      </c>
      <c r="BF221" s="3">
        <f t="shared" si="171"/>
        <v>0</v>
      </c>
      <c r="BG221" s="3">
        <f t="shared" si="172"/>
        <v>0</v>
      </c>
      <c r="BH221" s="3">
        <f t="shared" si="173"/>
        <v>0</v>
      </c>
      <c r="BI221" s="9">
        <v>208</v>
      </c>
      <c r="BJ221" s="3">
        <f t="shared" si="174"/>
        <v>4.1986930155317972E-2</v>
      </c>
      <c r="BK221" s="3">
        <f t="shared" si="175"/>
        <v>4.2175060715015936E-2</v>
      </c>
      <c r="BL221" s="3">
        <f t="shared" si="176"/>
        <v>1.8813055969796322E-4</v>
      </c>
      <c r="BM221" s="3">
        <f t="shared" si="177"/>
        <v>0</v>
      </c>
      <c r="BN221" s="3">
        <f t="shared" si="178"/>
        <v>0</v>
      </c>
      <c r="BO221" s="3">
        <f t="shared" si="179"/>
        <v>0</v>
      </c>
      <c r="BP221" s="9">
        <v>422.86399999999998</v>
      </c>
      <c r="BQ221" s="3">
        <f t="shared" si="180"/>
        <v>8.5359429005761434E-2</v>
      </c>
      <c r="BR221" s="3">
        <f t="shared" si="181"/>
        <v>8.5741898433627395E-2</v>
      </c>
      <c r="BS221" s="3">
        <f t="shared" si="182"/>
        <v>3.8246942786596128E-4</v>
      </c>
      <c r="BT221" s="3">
        <f t="shared" si="183"/>
        <v>0</v>
      </c>
      <c r="BU221" s="3">
        <f t="shared" si="184"/>
        <v>0</v>
      </c>
      <c r="BV221" s="3">
        <f t="shared" si="185"/>
        <v>0</v>
      </c>
      <c r="BW221" s="3">
        <v>4.8899999999999997</v>
      </c>
      <c r="BX221" s="3">
        <f t="shared" si="186"/>
        <v>9.8709657913223503E-4</v>
      </c>
      <c r="BY221" s="3">
        <f t="shared" si="187"/>
        <v>9.9151945623282643E-4</v>
      </c>
      <c r="BZ221" s="3">
        <f t="shared" si="188"/>
        <v>4.422877100591395E-6</v>
      </c>
      <c r="CA221" s="3">
        <f t="shared" si="189"/>
        <v>0</v>
      </c>
      <c r="CB221" s="3">
        <f t="shared" si="190"/>
        <v>0</v>
      </c>
      <c r="CC221" s="3">
        <f t="shared" si="191"/>
        <v>0</v>
      </c>
      <c r="CD221" s="3">
        <v>0.05</v>
      </c>
      <c r="CE221" s="3">
        <f t="shared" si="192"/>
        <v>1.0093012056566821E-5</v>
      </c>
      <c r="CF221" s="3">
        <f t="shared" si="193"/>
        <v>1.0138235748801908E-5</v>
      </c>
      <c r="CG221" s="3">
        <f t="shared" si="194"/>
        <v>4.5223692235086348E-8</v>
      </c>
      <c r="CH221" s="3">
        <f t="shared" si="195"/>
        <v>0</v>
      </c>
      <c r="CI221" s="3">
        <f t="shared" si="196"/>
        <v>0</v>
      </c>
      <c r="CJ221" s="3">
        <f t="shared" si="197"/>
        <v>0</v>
      </c>
      <c r="CK221" s="3">
        <v>106.02</v>
      </c>
      <c r="CL221" s="3">
        <f t="shared" si="198"/>
        <v>2.1401222764744286E-2</v>
      </c>
      <c r="CM221" s="3">
        <f t="shared" si="199"/>
        <v>2.1497115081759562E-2</v>
      </c>
      <c r="CN221" s="3">
        <f t="shared" si="200"/>
        <v>9.5892317015275341E-5</v>
      </c>
      <c r="CO221" s="3">
        <f t="shared" si="201"/>
        <v>0</v>
      </c>
      <c r="CP221" s="3">
        <f t="shared" si="202"/>
        <v>0</v>
      </c>
      <c r="CQ221" s="3">
        <f t="shared" si="203"/>
        <v>0</v>
      </c>
    </row>
    <row r="222" spans="1:95" x14ac:dyDescent="0.25">
      <c r="A222" s="1" t="s">
        <v>423</v>
      </c>
      <c r="B222" s="1" t="s">
        <v>476</v>
      </c>
      <c r="C222" s="2">
        <v>43403</v>
      </c>
      <c r="D222" s="2">
        <v>43405</v>
      </c>
      <c r="E222" s="2" t="s">
        <v>476</v>
      </c>
      <c r="F222" s="1" t="s">
        <v>503</v>
      </c>
      <c r="G222" s="1" t="s">
        <v>498</v>
      </c>
      <c r="H222" s="1" t="s">
        <v>430</v>
      </c>
      <c r="I222" s="1" t="s">
        <v>436</v>
      </c>
      <c r="J222" s="1">
        <v>1</v>
      </c>
      <c r="K222" s="6">
        <v>0</v>
      </c>
      <c r="L222" s="1" t="s">
        <v>395</v>
      </c>
      <c r="M222" s="1" t="s">
        <v>392</v>
      </c>
      <c r="N222" s="1" t="str">
        <f t="shared" si="153"/>
        <v>VIP 7.50 of '22</v>
      </c>
      <c r="O222" s="3">
        <v>7.5042999999999997</v>
      </c>
      <c r="P222" s="2">
        <v>44621</v>
      </c>
      <c r="Q222" s="8">
        <v>3.3369863013698629</v>
      </c>
      <c r="R222" s="3">
        <v>7.3342000000000001</v>
      </c>
      <c r="S222" s="9">
        <v>0</v>
      </c>
      <c r="T222" s="9">
        <v>1</v>
      </c>
      <c r="U222" s="6">
        <v>2014255</v>
      </c>
      <c r="V222" s="6">
        <v>1225369</v>
      </c>
      <c r="W222" s="6">
        <v>2005270</v>
      </c>
      <c r="X222" s="6">
        <v>1218899</v>
      </c>
      <c r="Y222" s="6">
        <f t="shared" si="154"/>
        <v>0</v>
      </c>
      <c r="Z222" s="6">
        <f t="shared" si="155"/>
        <v>0</v>
      </c>
      <c r="AA222" s="6">
        <v>628</v>
      </c>
      <c r="AB222" s="6">
        <v>628</v>
      </c>
      <c r="AC222" s="6">
        <v>678.85799999999995</v>
      </c>
      <c r="AD222" s="12">
        <f t="shared" si="156"/>
        <v>3.3702684118942235E-2</v>
      </c>
      <c r="AE222" s="12">
        <f t="shared" si="157"/>
        <v>3.3853695512325019E-2</v>
      </c>
      <c r="AF222" s="12">
        <f t="shared" si="158"/>
        <v>1.5101139338278419E-4</v>
      </c>
      <c r="AG222" s="12">
        <f t="shared" si="159"/>
        <v>0</v>
      </c>
      <c r="AH222" s="12">
        <f t="shared" si="160"/>
        <v>0</v>
      </c>
      <c r="AI222" s="12">
        <f t="shared" si="161"/>
        <v>0</v>
      </c>
      <c r="AJ222" s="1" t="s">
        <v>5</v>
      </c>
      <c r="AK222" s="1" t="s">
        <v>487</v>
      </c>
      <c r="AL222" s="1" t="s">
        <v>430</v>
      </c>
      <c r="AM222" s="1" t="s">
        <v>436</v>
      </c>
      <c r="AN222" s="1" t="s">
        <v>441</v>
      </c>
      <c r="AO222" s="1" t="s">
        <v>479</v>
      </c>
      <c r="AP222" s="1" t="s">
        <v>64</v>
      </c>
      <c r="AQ222" s="1" t="s">
        <v>513</v>
      </c>
      <c r="AR222" s="1" t="s">
        <v>531</v>
      </c>
      <c r="AS222" s="1" t="s">
        <v>565</v>
      </c>
      <c r="AT222" s="1" t="s">
        <v>14</v>
      </c>
      <c r="AU222" s="3">
        <v>2.91</v>
      </c>
      <c r="AV222" s="3">
        <f t="shared" si="162"/>
        <v>9.8074810786121912E-4</v>
      </c>
      <c r="AW222" s="3">
        <f t="shared" si="163"/>
        <v>9.851425394086582E-4</v>
      </c>
      <c r="AX222" s="3">
        <f t="shared" si="164"/>
        <v>4.3944315474390722E-6</v>
      </c>
      <c r="AY222" s="3">
        <f t="shared" si="165"/>
        <v>0</v>
      </c>
      <c r="AZ222" s="3">
        <f t="shared" si="166"/>
        <v>0</v>
      </c>
      <c r="BA222" s="3">
        <f t="shared" si="167"/>
        <v>0</v>
      </c>
      <c r="BB222" s="3">
        <v>2.9089999999999998</v>
      </c>
      <c r="BC222" s="3">
        <f t="shared" si="168"/>
        <v>9.8041108102002949E-4</v>
      </c>
      <c r="BD222" s="3">
        <f t="shared" si="169"/>
        <v>9.848040024535347E-4</v>
      </c>
      <c r="BE222" s="3">
        <f t="shared" si="170"/>
        <v>4.3929214335052154E-6</v>
      </c>
      <c r="BF222" s="3">
        <f t="shared" si="171"/>
        <v>0</v>
      </c>
      <c r="BG222" s="3">
        <f t="shared" si="172"/>
        <v>0</v>
      </c>
      <c r="BH222" s="3">
        <f t="shared" si="173"/>
        <v>0</v>
      </c>
      <c r="BI222" s="9">
        <v>239</v>
      </c>
      <c r="BJ222" s="3">
        <f t="shared" si="174"/>
        <v>8.0549415044271946E-2</v>
      </c>
      <c r="BK222" s="3">
        <f t="shared" si="175"/>
        <v>8.0910332274456792E-2</v>
      </c>
      <c r="BL222" s="3">
        <f t="shared" si="176"/>
        <v>3.6091723018484567E-4</v>
      </c>
      <c r="BM222" s="3">
        <f t="shared" si="177"/>
        <v>0</v>
      </c>
      <c r="BN222" s="3">
        <f t="shared" si="178"/>
        <v>0</v>
      </c>
      <c r="BO222" s="3">
        <f t="shared" si="179"/>
        <v>0</v>
      </c>
      <c r="BP222" s="9">
        <v>695.25099999999998</v>
      </c>
      <c r="BQ222" s="3">
        <f t="shared" si="180"/>
        <v>0.23431824836378706</v>
      </c>
      <c r="BR222" s="3">
        <f t="shared" si="181"/>
        <v>0.23536815658639482</v>
      </c>
      <c r="BS222" s="3">
        <f t="shared" si="182"/>
        <v>1.0499082226077538E-3</v>
      </c>
      <c r="BT222" s="3">
        <f t="shared" si="183"/>
        <v>0</v>
      </c>
      <c r="BU222" s="3">
        <f t="shared" si="184"/>
        <v>0</v>
      </c>
      <c r="BV222" s="3">
        <f t="shared" si="185"/>
        <v>0</v>
      </c>
      <c r="BW222" s="3">
        <v>5.26</v>
      </c>
      <c r="BX222" s="3">
        <f t="shared" si="186"/>
        <v>1.7727611846563615E-3</v>
      </c>
      <c r="BY222" s="3">
        <f t="shared" si="187"/>
        <v>1.780704383948296E-3</v>
      </c>
      <c r="BZ222" s="3">
        <f t="shared" si="188"/>
        <v>7.9431992919345735E-6</v>
      </c>
      <c r="CA222" s="3">
        <f t="shared" si="189"/>
        <v>0</v>
      </c>
      <c r="CB222" s="3">
        <f t="shared" si="190"/>
        <v>0</v>
      </c>
      <c r="CC222" s="3">
        <f t="shared" si="191"/>
        <v>0</v>
      </c>
      <c r="CD222" s="3">
        <v>0.11</v>
      </c>
      <c r="CE222" s="3">
        <f t="shared" si="192"/>
        <v>3.707295253083646E-5</v>
      </c>
      <c r="CF222" s="3">
        <f t="shared" si="193"/>
        <v>3.7239065063557522E-5</v>
      </c>
      <c r="CG222" s="3">
        <f t="shared" si="194"/>
        <v>1.6611253272106149E-7</v>
      </c>
      <c r="CH222" s="3">
        <f t="shared" si="195"/>
        <v>0</v>
      </c>
      <c r="CI222" s="3">
        <f t="shared" si="196"/>
        <v>0</v>
      </c>
      <c r="CJ222" s="3">
        <f t="shared" si="197"/>
        <v>0</v>
      </c>
      <c r="CK222" s="3">
        <v>106.77</v>
      </c>
      <c r="CL222" s="3">
        <f t="shared" si="198"/>
        <v>3.5984355833794626E-2</v>
      </c>
      <c r="CM222" s="3">
        <f t="shared" si="199"/>
        <v>3.6145590698509422E-2</v>
      </c>
      <c r="CN222" s="3">
        <f t="shared" si="200"/>
        <v>1.6123486471479598E-4</v>
      </c>
      <c r="CO222" s="3">
        <f t="shared" si="201"/>
        <v>0</v>
      </c>
      <c r="CP222" s="3">
        <f t="shared" si="202"/>
        <v>0</v>
      </c>
      <c r="CQ222" s="3">
        <f t="shared" si="203"/>
        <v>0</v>
      </c>
    </row>
    <row r="223" spans="1:95" x14ac:dyDescent="0.25">
      <c r="A223" s="1" t="s">
        <v>423</v>
      </c>
      <c r="B223" s="1" t="s">
        <v>476</v>
      </c>
      <c r="C223" s="2">
        <v>43403</v>
      </c>
      <c r="D223" s="2">
        <v>43405</v>
      </c>
      <c r="E223" s="2" t="s">
        <v>476</v>
      </c>
      <c r="F223" s="1" t="s">
        <v>503</v>
      </c>
      <c r="G223" s="1" t="s">
        <v>498</v>
      </c>
      <c r="H223" s="1" t="s">
        <v>430</v>
      </c>
      <c r="I223" s="1" t="s">
        <v>436</v>
      </c>
      <c r="J223" s="1">
        <v>1</v>
      </c>
      <c r="K223" s="6">
        <v>0</v>
      </c>
      <c r="L223" s="1" t="s">
        <v>396</v>
      </c>
      <c r="M223" s="1" t="s">
        <v>392</v>
      </c>
      <c r="N223" s="1" t="str">
        <f t="shared" si="153"/>
        <v>VIP 5.95 of '23</v>
      </c>
      <c r="O223" s="3">
        <v>5.95</v>
      </c>
      <c r="P223" s="2">
        <v>44970</v>
      </c>
      <c r="Q223" s="8">
        <v>4.2931506849315069</v>
      </c>
      <c r="R223" s="3">
        <v>5.7068000000000003</v>
      </c>
      <c r="S223" s="9">
        <v>0</v>
      </c>
      <c r="T223" s="9">
        <v>1</v>
      </c>
      <c r="U223" s="6">
        <v>2014255</v>
      </c>
      <c r="V223" s="6">
        <v>1225369</v>
      </c>
      <c r="W223" s="6">
        <v>2005270</v>
      </c>
      <c r="X223" s="6">
        <v>1218899</v>
      </c>
      <c r="Y223" s="6">
        <f t="shared" si="154"/>
        <v>0</v>
      </c>
      <c r="Z223" s="6">
        <f t="shared" si="155"/>
        <v>0</v>
      </c>
      <c r="AA223" s="6">
        <v>983</v>
      </c>
      <c r="AB223" s="6">
        <v>983</v>
      </c>
      <c r="AC223" s="6">
        <v>998.46500000000003</v>
      </c>
      <c r="AD223" s="12">
        <f t="shared" si="156"/>
        <v>4.9569940250861977E-2</v>
      </c>
      <c r="AE223" s="12">
        <f t="shared" si="157"/>
        <v>4.979204795364215E-2</v>
      </c>
      <c r="AF223" s="12">
        <f t="shared" si="158"/>
        <v>2.221077027801735E-4</v>
      </c>
      <c r="AG223" s="12">
        <f t="shared" si="159"/>
        <v>0</v>
      </c>
      <c r="AH223" s="12">
        <f t="shared" si="160"/>
        <v>0</v>
      </c>
      <c r="AI223" s="12">
        <f t="shared" si="161"/>
        <v>0</v>
      </c>
      <c r="AJ223" s="1" t="s">
        <v>5</v>
      </c>
      <c r="AK223" s="1" t="s">
        <v>487</v>
      </c>
      <c r="AL223" s="1" t="s">
        <v>430</v>
      </c>
      <c r="AM223" s="1" t="s">
        <v>436</v>
      </c>
      <c r="AN223" s="1" t="s">
        <v>441</v>
      </c>
      <c r="AO223" s="1" t="s">
        <v>479</v>
      </c>
      <c r="AP223" s="1" t="s">
        <v>64</v>
      </c>
      <c r="AQ223" s="1" t="s">
        <v>513</v>
      </c>
      <c r="AR223" s="1" t="s">
        <v>531</v>
      </c>
      <c r="AS223" s="1" t="s">
        <v>565</v>
      </c>
      <c r="AT223" s="1" t="s">
        <v>14</v>
      </c>
      <c r="AU223" s="3">
        <v>3.7</v>
      </c>
      <c r="AV223" s="3">
        <f t="shared" si="162"/>
        <v>1.8340877892818934E-3</v>
      </c>
      <c r="AW223" s="3">
        <f t="shared" si="163"/>
        <v>1.8423057742847598E-3</v>
      </c>
      <c r="AX223" s="3">
        <f t="shared" si="164"/>
        <v>8.2179850028664143E-6</v>
      </c>
      <c r="AY223" s="3">
        <f t="shared" si="165"/>
        <v>0</v>
      </c>
      <c r="AZ223" s="3">
        <f t="shared" si="166"/>
        <v>0</v>
      </c>
      <c r="BA223" s="3">
        <f t="shared" si="167"/>
        <v>0</v>
      </c>
      <c r="BB223" s="3">
        <v>3.69</v>
      </c>
      <c r="BC223" s="3">
        <f t="shared" si="168"/>
        <v>1.829130795256807E-3</v>
      </c>
      <c r="BD223" s="3">
        <f t="shared" si="169"/>
        <v>1.8373265694893953E-3</v>
      </c>
      <c r="BE223" s="3">
        <f t="shared" si="170"/>
        <v>8.1957742325883178E-6</v>
      </c>
      <c r="BF223" s="3">
        <f t="shared" si="171"/>
        <v>0</v>
      </c>
      <c r="BG223" s="3">
        <f t="shared" si="172"/>
        <v>0</v>
      </c>
      <c r="BH223" s="3">
        <f t="shared" si="173"/>
        <v>0</v>
      </c>
      <c r="BI223" s="9">
        <v>294</v>
      </c>
      <c r="BJ223" s="3">
        <f t="shared" si="174"/>
        <v>0.14573562433753423</v>
      </c>
      <c r="BK223" s="3">
        <f t="shared" si="175"/>
        <v>0.14638862098370792</v>
      </c>
      <c r="BL223" s="3">
        <f t="shared" si="176"/>
        <v>6.5299664617368691E-4</v>
      </c>
      <c r="BM223" s="3">
        <f t="shared" si="177"/>
        <v>0</v>
      </c>
      <c r="BN223" s="3">
        <f t="shared" si="178"/>
        <v>0</v>
      </c>
      <c r="BO223" s="3">
        <f t="shared" si="179"/>
        <v>0</v>
      </c>
      <c r="BP223" s="9">
        <v>1084.8599999999999</v>
      </c>
      <c r="BQ223" s="3">
        <f t="shared" si="180"/>
        <v>0.5377644538055012</v>
      </c>
      <c r="BR223" s="3">
        <f t="shared" si="181"/>
        <v>0.54017401142988219</v>
      </c>
      <c r="BS223" s="3">
        <f t="shared" si="182"/>
        <v>2.409557624380998E-3</v>
      </c>
      <c r="BT223" s="3">
        <f t="shared" si="183"/>
        <v>0</v>
      </c>
      <c r="BU223" s="3">
        <f t="shared" si="184"/>
        <v>0</v>
      </c>
      <c r="BV223" s="3">
        <f t="shared" si="185"/>
        <v>0</v>
      </c>
      <c r="BW223" s="3">
        <v>5.87</v>
      </c>
      <c r="BX223" s="3">
        <f t="shared" si="186"/>
        <v>2.9097554927255981E-3</v>
      </c>
      <c r="BY223" s="3">
        <f t="shared" si="187"/>
        <v>2.9227932148787944E-3</v>
      </c>
      <c r="BZ223" s="3">
        <f t="shared" si="188"/>
        <v>1.3037722153196214E-5</v>
      </c>
      <c r="CA223" s="3">
        <f t="shared" si="189"/>
        <v>0</v>
      </c>
      <c r="CB223" s="3">
        <f t="shared" si="190"/>
        <v>0</v>
      </c>
      <c r="CC223" s="3">
        <f t="shared" si="191"/>
        <v>0</v>
      </c>
      <c r="CD223" s="3">
        <v>0.17</v>
      </c>
      <c r="CE223" s="3">
        <f t="shared" si="192"/>
        <v>8.4268898426465371E-5</v>
      </c>
      <c r="CF223" s="3">
        <f t="shared" si="193"/>
        <v>8.4646481521191669E-5</v>
      </c>
      <c r="CG223" s="3">
        <f t="shared" si="194"/>
        <v>3.7758309472629801E-7</v>
      </c>
      <c r="CH223" s="3">
        <f t="shared" si="195"/>
        <v>0</v>
      </c>
      <c r="CI223" s="3">
        <f t="shared" si="196"/>
        <v>0</v>
      </c>
      <c r="CJ223" s="3">
        <f t="shared" si="197"/>
        <v>0</v>
      </c>
      <c r="CK223" s="3">
        <v>100.3</v>
      </c>
      <c r="CL223" s="3">
        <f t="shared" si="198"/>
        <v>4.9718650071614565E-2</v>
      </c>
      <c r="CM223" s="3">
        <f t="shared" si="199"/>
        <v>4.994142409750308E-2</v>
      </c>
      <c r="CN223" s="3">
        <f t="shared" si="200"/>
        <v>2.2277402588851553E-4</v>
      </c>
      <c r="CO223" s="3">
        <f t="shared" si="201"/>
        <v>0</v>
      </c>
      <c r="CP223" s="3">
        <f t="shared" si="202"/>
        <v>0</v>
      </c>
      <c r="CQ223" s="3">
        <f t="shared" si="203"/>
        <v>0</v>
      </c>
    </row>
    <row r="224" spans="1:95" x14ac:dyDescent="0.25">
      <c r="A224" s="1" t="s">
        <v>423</v>
      </c>
      <c r="B224" s="1" t="s">
        <v>476</v>
      </c>
      <c r="C224" s="2">
        <v>43403</v>
      </c>
      <c r="D224" s="2">
        <v>43405</v>
      </c>
      <c r="E224" s="2" t="s">
        <v>476</v>
      </c>
      <c r="F224" s="1" t="s">
        <v>503</v>
      </c>
      <c r="G224" s="1" t="s">
        <v>498</v>
      </c>
      <c r="H224" s="1" t="s">
        <v>430</v>
      </c>
      <c r="I224" s="1" t="s">
        <v>436</v>
      </c>
      <c r="J224" s="1">
        <v>1</v>
      </c>
      <c r="K224" s="6">
        <v>0</v>
      </c>
      <c r="L224" s="1" t="s">
        <v>397</v>
      </c>
      <c r="M224" s="1" t="s">
        <v>392</v>
      </c>
      <c r="N224" s="1" t="str">
        <f t="shared" si="153"/>
        <v>VIP 3.95 of '21</v>
      </c>
      <c r="O224" s="3">
        <v>3.95</v>
      </c>
      <c r="P224" s="2">
        <v>44363</v>
      </c>
      <c r="Q224" s="8">
        <v>2.6301369863013697</v>
      </c>
      <c r="R224" s="3">
        <v>1.3698999999999999</v>
      </c>
      <c r="S224" s="9">
        <v>0</v>
      </c>
      <c r="T224" s="9">
        <v>1</v>
      </c>
      <c r="U224" s="6">
        <v>2014255</v>
      </c>
      <c r="V224" s="6">
        <v>1225369</v>
      </c>
      <c r="W224" s="6">
        <v>2005270</v>
      </c>
      <c r="X224" s="6">
        <v>1218899</v>
      </c>
      <c r="Y224" s="6">
        <f t="shared" si="154"/>
        <v>0</v>
      </c>
      <c r="Z224" s="6">
        <f t="shared" si="155"/>
        <v>0</v>
      </c>
      <c r="AA224" s="6">
        <v>600</v>
      </c>
      <c r="AB224" s="6">
        <v>600</v>
      </c>
      <c r="AC224" s="6">
        <v>590.89300000000003</v>
      </c>
      <c r="AD224" s="12">
        <f t="shared" si="156"/>
        <v>2.9335560790465957E-2</v>
      </c>
      <c r="AE224" s="12">
        <f t="shared" si="157"/>
        <v>2.9467004443291929E-2</v>
      </c>
      <c r="AF224" s="12">
        <f t="shared" si="158"/>
        <v>1.3144365282597228E-4</v>
      </c>
      <c r="AG224" s="12">
        <f t="shared" si="159"/>
        <v>0</v>
      </c>
      <c r="AH224" s="12">
        <f t="shared" si="160"/>
        <v>0</v>
      </c>
      <c r="AI224" s="12">
        <f t="shared" si="161"/>
        <v>0</v>
      </c>
      <c r="AJ224" s="1" t="s">
        <v>5</v>
      </c>
      <c r="AK224" s="1" t="s">
        <v>487</v>
      </c>
      <c r="AL224" s="1" t="s">
        <v>430</v>
      </c>
      <c r="AM224" s="1" t="s">
        <v>436</v>
      </c>
      <c r="AN224" s="1" t="s">
        <v>441</v>
      </c>
      <c r="AO224" s="1" t="s">
        <v>479</v>
      </c>
      <c r="AP224" s="1" t="s">
        <v>64</v>
      </c>
      <c r="AQ224" s="1" t="s">
        <v>513</v>
      </c>
      <c r="AR224" s="1" t="s">
        <v>531</v>
      </c>
      <c r="AS224" s="1" t="s">
        <v>565</v>
      </c>
      <c r="AT224" s="1" t="s">
        <v>14</v>
      </c>
      <c r="AU224" s="3">
        <v>2.41</v>
      </c>
      <c r="AV224" s="3">
        <f t="shared" si="162"/>
        <v>7.0698701505022958E-4</v>
      </c>
      <c r="AW224" s="3">
        <f t="shared" si="163"/>
        <v>7.1015480708333555E-4</v>
      </c>
      <c r="AX224" s="3">
        <f t="shared" si="164"/>
        <v>3.1677920331059763E-6</v>
      </c>
      <c r="AY224" s="3">
        <f t="shared" si="165"/>
        <v>0</v>
      </c>
      <c r="AZ224" s="3">
        <f t="shared" si="166"/>
        <v>0</v>
      </c>
      <c r="BA224" s="3">
        <f t="shared" si="167"/>
        <v>0</v>
      </c>
      <c r="BB224" s="3">
        <v>2.395</v>
      </c>
      <c r="BC224" s="3">
        <f t="shared" si="168"/>
        <v>7.0258668093165974E-4</v>
      </c>
      <c r="BD224" s="3">
        <f t="shared" si="169"/>
        <v>7.0573475641684167E-4</v>
      </c>
      <c r="BE224" s="3">
        <f t="shared" si="170"/>
        <v>3.1480754851819252E-6</v>
      </c>
      <c r="BF224" s="3">
        <f t="shared" si="171"/>
        <v>0</v>
      </c>
      <c r="BG224" s="3">
        <f t="shared" si="172"/>
        <v>0</v>
      </c>
      <c r="BH224" s="3">
        <f t="shared" si="173"/>
        <v>0</v>
      </c>
      <c r="BI224" s="9">
        <v>235</v>
      </c>
      <c r="BJ224" s="3">
        <f t="shared" si="174"/>
        <v>6.8938567857595001E-2</v>
      </c>
      <c r="BK224" s="3">
        <f t="shared" si="175"/>
        <v>6.9247460441736033E-2</v>
      </c>
      <c r="BL224" s="3">
        <f t="shared" si="176"/>
        <v>3.0889258414103227E-4</v>
      </c>
      <c r="BM224" s="3">
        <f t="shared" si="177"/>
        <v>0</v>
      </c>
      <c r="BN224" s="3">
        <f t="shared" si="178"/>
        <v>0</v>
      </c>
      <c r="BO224" s="3">
        <f t="shared" si="179"/>
        <v>0</v>
      </c>
      <c r="BP224" s="9">
        <v>562.82500000000005</v>
      </c>
      <c r="BQ224" s="3">
        <f t="shared" si="180"/>
        <v>0.16510787001894003</v>
      </c>
      <c r="BR224" s="3">
        <f t="shared" si="181"/>
        <v>0.16584766775795781</v>
      </c>
      <c r="BS224" s="3">
        <f t="shared" si="182"/>
        <v>7.397977390177779E-4</v>
      </c>
      <c r="BT224" s="3">
        <f t="shared" si="183"/>
        <v>0</v>
      </c>
      <c r="BU224" s="3">
        <f t="shared" si="184"/>
        <v>0</v>
      </c>
      <c r="BV224" s="3">
        <f t="shared" si="185"/>
        <v>0</v>
      </c>
      <c r="BW224" s="3">
        <v>5.18</v>
      </c>
      <c r="BX224" s="3">
        <f t="shared" si="186"/>
        <v>1.5195820489461366E-3</v>
      </c>
      <c r="BY224" s="3">
        <f t="shared" si="187"/>
        <v>1.5263908301625217E-3</v>
      </c>
      <c r="BZ224" s="3">
        <f t="shared" si="188"/>
        <v>6.808781216385059E-6</v>
      </c>
      <c r="CA224" s="3">
        <f t="shared" si="189"/>
        <v>0</v>
      </c>
      <c r="CB224" s="3">
        <f t="shared" si="190"/>
        <v>0</v>
      </c>
      <c r="CC224" s="3">
        <f t="shared" si="191"/>
        <v>0</v>
      </c>
      <c r="CD224" s="3">
        <v>0.06</v>
      </c>
      <c r="CE224" s="3">
        <f t="shared" si="192"/>
        <v>1.7601336474279574E-5</v>
      </c>
      <c r="CF224" s="3">
        <f t="shared" si="193"/>
        <v>1.7680202665975155E-5</v>
      </c>
      <c r="CG224" s="3">
        <f t="shared" si="194"/>
        <v>7.8866191695580986E-8</v>
      </c>
      <c r="CH224" s="3">
        <f t="shared" si="195"/>
        <v>0</v>
      </c>
      <c r="CI224" s="3">
        <f t="shared" si="196"/>
        <v>0</v>
      </c>
      <c r="CJ224" s="3">
        <f t="shared" si="197"/>
        <v>0</v>
      </c>
      <c r="CK224" s="3">
        <v>97</v>
      </c>
      <c r="CL224" s="3">
        <f t="shared" si="198"/>
        <v>2.8455493966751979E-2</v>
      </c>
      <c r="CM224" s="3">
        <f t="shared" si="199"/>
        <v>2.858299430999317E-2</v>
      </c>
      <c r="CN224" s="3">
        <f t="shared" si="200"/>
        <v>1.2750034324119155E-4</v>
      </c>
      <c r="CO224" s="3">
        <f t="shared" si="201"/>
        <v>0</v>
      </c>
      <c r="CP224" s="3">
        <f t="shared" si="202"/>
        <v>0</v>
      </c>
      <c r="CQ224" s="3">
        <f t="shared" si="203"/>
        <v>0</v>
      </c>
    </row>
    <row r="225" spans="1:95" x14ac:dyDescent="0.25">
      <c r="A225" s="1" t="s">
        <v>423</v>
      </c>
      <c r="B225" s="1" t="s">
        <v>476</v>
      </c>
      <c r="C225" s="2">
        <v>43403</v>
      </c>
      <c r="D225" s="2">
        <v>43405</v>
      </c>
      <c r="E225" s="2" t="s">
        <v>476</v>
      </c>
      <c r="F225" s="1" t="s">
        <v>503</v>
      </c>
      <c r="G225" s="1" t="s">
        <v>498</v>
      </c>
      <c r="H225" s="1" t="s">
        <v>430</v>
      </c>
      <c r="I225" s="1" t="s">
        <v>436</v>
      </c>
      <c r="J225" s="1">
        <v>1</v>
      </c>
      <c r="K225" s="6">
        <v>0</v>
      </c>
      <c r="L225" s="1" t="s">
        <v>398</v>
      </c>
      <c r="M225" s="1" t="s">
        <v>392</v>
      </c>
      <c r="N225" s="1" t="str">
        <f t="shared" si="153"/>
        <v>VIP 4.95 of '24</v>
      </c>
      <c r="O225" s="3">
        <v>4.95</v>
      </c>
      <c r="P225" s="2">
        <v>45459</v>
      </c>
      <c r="Q225" s="8">
        <v>5.6328767123287671</v>
      </c>
      <c r="R225" s="3">
        <v>1.3698999999999999</v>
      </c>
      <c r="S225" s="9">
        <v>0</v>
      </c>
      <c r="T225" s="9">
        <v>1</v>
      </c>
      <c r="U225" s="6">
        <v>2014255</v>
      </c>
      <c r="V225" s="6">
        <v>1225369</v>
      </c>
      <c r="W225" s="6">
        <v>2005270</v>
      </c>
      <c r="X225" s="6">
        <v>1218899</v>
      </c>
      <c r="Y225" s="6">
        <f t="shared" si="154"/>
        <v>0</v>
      </c>
      <c r="Z225" s="6">
        <f t="shared" si="155"/>
        <v>0</v>
      </c>
      <c r="AA225" s="6">
        <v>900</v>
      </c>
      <c r="AB225" s="6">
        <v>900</v>
      </c>
      <c r="AC225" s="6">
        <v>868.10599999999999</v>
      </c>
      <c r="AD225" s="12">
        <f t="shared" si="156"/>
        <v>4.3098118162794685E-2</v>
      </c>
      <c r="AE225" s="12">
        <f t="shared" si="157"/>
        <v>4.3291227615233858E-2</v>
      </c>
      <c r="AF225" s="12">
        <f t="shared" si="158"/>
        <v>1.9310945243917327E-4</v>
      </c>
      <c r="AG225" s="12">
        <f t="shared" si="159"/>
        <v>0</v>
      </c>
      <c r="AH225" s="12">
        <f t="shared" si="160"/>
        <v>0</v>
      </c>
      <c r="AI225" s="12">
        <f t="shared" si="161"/>
        <v>0</v>
      </c>
      <c r="AJ225" s="1" t="s">
        <v>5</v>
      </c>
      <c r="AK225" s="1" t="s">
        <v>487</v>
      </c>
      <c r="AL225" s="1" t="s">
        <v>430</v>
      </c>
      <c r="AM225" s="1" t="s">
        <v>436</v>
      </c>
      <c r="AN225" s="1" t="s">
        <v>441</v>
      </c>
      <c r="AO225" s="1" t="s">
        <v>479</v>
      </c>
      <c r="AP225" s="1" t="s">
        <v>64</v>
      </c>
      <c r="AQ225" s="1" t="s">
        <v>513</v>
      </c>
      <c r="AR225" s="1" t="s">
        <v>531</v>
      </c>
      <c r="AS225" s="1" t="s">
        <v>565</v>
      </c>
      <c r="AT225" s="1" t="s">
        <v>14</v>
      </c>
      <c r="AU225" s="3">
        <v>4.71</v>
      </c>
      <c r="AV225" s="3">
        <f t="shared" si="162"/>
        <v>2.0299213654676293E-3</v>
      </c>
      <c r="AW225" s="3">
        <f t="shared" si="163"/>
        <v>2.0390168206775149E-3</v>
      </c>
      <c r="AX225" s="3">
        <f t="shared" si="164"/>
        <v>9.0954552098856077E-6</v>
      </c>
      <c r="AY225" s="3">
        <f t="shared" si="165"/>
        <v>0</v>
      </c>
      <c r="AZ225" s="3">
        <f t="shared" si="166"/>
        <v>0</v>
      </c>
      <c r="BA225" s="3">
        <f t="shared" si="167"/>
        <v>0</v>
      </c>
      <c r="BB225" s="3">
        <v>4.6689999999999996</v>
      </c>
      <c r="BC225" s="3">
        <f t="shared" si="168"/>
        <v>2.0122511370208834E-3</v>
      </c>
      <c r="BD225" s="3">
        <f t="shared" si="169"/>
        <v>2.0212674173552686E-3</v>
      </c>
      <c r="BE225" s="3">
        <f t="shared" si="170"/>
        <v>9.0162803343851912E-6</v>
      </c>
      <c r="BF225" s="3">
        <f t="shared" si="171"/>
        <v>0</v>
      </c>
      <c r="BG225" s="3">
        <f t="shared" si="172"/>
        <v>0</v>
      </c>
      <c r="BH225" s="3">
        <f t="shared" si="173"/>
        <v>0</v>
      </c>
      <c r="BI225" s="9">
        <v>312</v>
      </c>
      <c r="BJ225" s="3">
        <f t="shared" si="174"/>
        <v>0.1344661286679194</v>
      </c>
      <c r="BK225" s="3">
        <f t="shared" si="175"/>
        <v>0.13506863015952963</v>
      </c>
      <c r="BL225" s="3">
        <f t="shared" si="176"/>
        <v>6.0250149161023003E-4</v>
      </c>
      <c r="BM225" s="3">
        <f t="shared" si="177"/>
        <v>0</v>
      </c>
      <c r="BN225" s="3">
        <f t="shared" si="178"/>
        <v>0</v>
      </c>
      <c r="BO225" s="3">
        <f t="shared" si="179"/>
        <v>0</v>
      </c>
      <c r="BP225" s="9">
        <v>1456.7279999999998</v>
      </c>
      <c r="BQ225" s="3">
        <f t="shared" si="180"/>
        <v>0.62782235475051562</v>
      </c>
      <c r="BR225" s="3">
        <f t="shared" si="181"/>
        <v>0.6306354342148438</v>
      </c>
      <c r="BS225" s="3">
        <f t="shared" si="182"/>
        <v>2.8130794643281831E-3</v>
      </c>
      <c r="BT225" s="3">
        <f t="shared" si="183"/>
        <v>0</v>
      </c>
      <c r="BU225" s="3">
        <f t="shared" si="184"/>
        <v>0</v>
      </c>
      <c r="BV225" s="3">
        <f t="shared" si="185"/>
        <v>0</v>
      </c>
      <c r="BW225" s="3">
        <v>6.1</v>
      </c>
      <c r="BX225" s="3">
        <f t="shared" si="186"/>
        <v>2.6289852079304753E-3</v>
      </c>
      <c r="BY225" s="3">
        <f t="shared" si="187"/>
        <v>2.6407648845292652E-3</v>
      </c>
      <c r="BZ225" s="3">
        <f t="shared" si="188"/>
        <v>1.1779676598789972E-5</v>
      </c>
      <c r="CA225" s="3">
        <f t="shared" si="189"/>
        <v>0</v>
      </c>
      <c r="CB225" s="3">
        <f t="shared" si="190"/>
        <v>0</v>
      </c>
      <c r="CC225" s="3">
        <f t="shared" si="191"/>
        <v>0</v>
      </c>
      <c r="CD225" s="3">
        <v>0.25</v>
      </c>
      <c r="CE225" s="3">
        <f t="shared" si="192"/>
        <v>1.0774529540698671E-4</v>
      </c>
      <c r="CF225" s="3">
        <f t="shared" si="193"/>
        <v>1.0822806903808465E-4</v>
      </c>
      <c r="CG225" s="3">
        <f t="shared" si="194"/>
        <v>4.8277363109794455E-7</v>
      </c>
      <c r="CH225" s="3">
        <f t="shared" si="195"/>
        <v>0</v>
      </c>
      <c r="CI225" s="3">
        <f t="shared" si="196"/>
        <v>0</v>
      </c>
      <c r="CJ225" s="3">
        <f t="shared" si="197"/>
        <v>0</v>
      </c>
      <c r="CK225" s="3">
        <v>94.6</v>
      </c>
      <c r="CL225" s="3">
        <f t="shared" si="198"/>
        <v>4.0770819782003767E-2</v>
      </c>
      <c r="CM225" s="3">
        <f t="shared" si="199"/>
        <v>4.0953501324011231E-2</v>
      </c>
      <c r="CN225" s="3">
        <f t="shared" si="200"/>
        <v>1.8268154200746373E-4</v>
      </c>
      <c r="CO225" s="3">
        <f t="shared" si="201"/>
        <v>0</v>
      </c>
      <c r="CP225" s="3">
        <f t="shared" si="202"/>
        <v>0</v>
      </c>
      <c r="CQ225" s="3">
        <f t="shared" si="203"/>
        <v>0</v>
      </c>
    </row>
    <row r="226" spans="1:95" x14ac:dyDescent="0.25">
      <c r="A226" s="1" t="s">
        <v>423</v>
      </c>
      <c r="B226" s="1" t="s">
        <v>589</v>
      </c>
      <c r="C226" s="2">
        <v>43403</v>
      </c>
      <c r="D226" s="2">
        <v>43405</v>
      </c>
      <c r="E226" s="2" t="s">
        <v>476</v>
      </c>
      <c r="F226" s="1" t="s">
        <v>503</v>
      </c>
      <c r="G226" s="1" t="s">
        <v>508</v>
      </c>
      <c r="H226" s="4">
        <v>1250</v>
      </c>
      <c r="I226" s="4">
        <v>1223</v>
      </c>
      <c r="J226" s="1">
        <v>0</v>
      </c>
      <c r="K226" s="6">
        <v>-27</v>
      </c>
      <c r="L226" s="1" t="s">
        <v>399</v>
      </c>
      <c r="M226" s="1" t="s">
        <v>144</v>
      </c>
      <c r="N226" s="1" t="str">
        <f t="shared" si="153"/>
        <v>VST 7.63 of '24</v>
      </c>
      <c r="O226" s="3">
        <v>7.625</v>
      </c>
      <c r="P226" s="2">
        <v>45597</v>
      </c>
      <c r="Q226" s="8">
        <v>6.0109589041095894</v>
      </c>
      <c r="R226" s="3">
        <v>3.2</v>
      </c>
      <c r="S226" s="9">
        <v>0</v>
      </c>
      <c r="T226" s="9">
        <v>1</v>
      </c>
      <c r="U226" s="6">
        <v>2014255</v>
      </c>
      <c r="V226" s="6">
        <v>1225369</v>
      </c>
      <c r="W226" s="6">
        <v>2005270</v>
      </c>
      <c r="X226" s="6">
        <v>1218899</v>
      </c>
      <c r="Y226" s="6">
        <f t="shared" si="154"/>
        <v>0</v>
      </c>
      <c r="Z226" s="6">
        <f t="shared" si="155"/>
        <v>0</v>
      </c>
      <c r="AA226" s="6">
        <v>1223</v>
      </c>
      <c r="AB226" s="6">
        <v>1223</v>
      </c>
      <c r="AC226" s="6">
        <v>1292.191</v>
      </c>
      <c r="AD226" s="12">
        <f t="shared" si="156"/>
        <v>6.4152304450032394E-2</v>
      </c>
      <c r="AE226" s="12">
        <f t="shared" si="157"/>
        <v>6.4439751255441921E-2</v>
      </c>
      <c r="AF226" s="12">
        <f t="shared" si="158"/>
        <v>2.8744680540952749E-4</v>
      </c>
      <c r="AG226" s="12">
        <f t="shared" si="159"/>
        <v>0.10545321450110132</v>
      </c>
      <c r="AH226" s="12">
        <f t="shared" si="160"/>
        <v>0.10601296744028833</v>
      </c>
      <c r="AI226" s="12">
        <f t="shared" si="161"/>
        <v>5.5975293918701652E-4</v>
      </c>
      <c r="AJ226" s="1" t="s">
        <v>5</v>
      </c>
      <c r="AK226" s="1" t="s">
        <v>460</v>
      </c>
      <c r="AL226" s="1" t="s">
        <v>430</v>
      </c>
      <c r="AM226" s="1" t="s">
        <v>430</v>
      </c>
      <c r="AN226" s="1" t="s">
        <v>453</v>
      </c>
      <c r="AO226" s="1" t="s">
        <v>482</v>
      </c>
      <c r="AP226" s="1" t="s">
        <v>24</v>
      </c>
      <c r="AQ226" s="1" t="s">
        <v>553</v>
      </c>
      <c r="AR226" s="1" t="s">
        <v>553</v>
      </c>
      <c r="AS226" s="1" t="s">
        <v>554</v>
      </c>
      <c r="AT226" s="1" t="s">
        <v>14</v>
      </c>
      <c r="AU226" s="3">
        <v>1.96</v>
      </c>
      <c r="AV226" s="3">
        <f t="shared" si="162"/>
        <v>1.2573851672206349E-3</v>
      </c>
      <c r="AW226" s="3">
        <f t="shared" si="163"/>
        <v>1.2630191246066616E-3</v>
      </c>
      <c r="AX226" s="3">
        <f t="shared" si="164"/>
        <v>5.63395738602669E-6</v>
      </c>
      <c r="AY226" s="3">
        <f t="shared" si="165"/>
        <v>2.0668830042215856E-3</v>
      </c>
      <c r="AZ226" s="3">
        <f t="shared" si="166"/>
        <v>2.0778541618296513E-3</v>
      </c>
      <c r="BA226" s="3">
        <f t="shared" si="167"/>
        <v>1.0971157608065732E-5</v>
      </c>
      <c r="BB226" s="3">
        <v>1.641</v>
      </c>
      <c r="BC226" s="3">
        <f t="shared" si="168"/>
        <v>1.0527393160250317E-3</v>
      </c>
      <c r="BD226" s="3">
        <f t="shared" si="169"/>
        <v>1.0574563181018019E-3</v>
      </c>
      <c r="BE226" s="3">
        <f t="shared" si="170"/>
        <v>4.7170020767701819E-6</v>
      </c>
      <c r="BF226" s="3">
        <f t="shared" si="171"/>
        <v>1.7304872499630725E-3</v>
      </c>
      <c r="BG226" s="3">
        <f t="shared" si="172"/>
        <v>1.7396727956951316E-3</v>
      </c>
      <c r="BH226" s="3">
        <f t="shared" si="173"/>
        <v>9.1855457320590313E-6</v>
      </c>
      <c r="BI226" s="9">
        <v>245</v>
      </c>
      <c r="BJ226" s="3">
        <f t="shared" si="174"/>
        <v>0.15717314590257936</v>
      </c>
      <c r="BK226" s="3">
        <f t="shared" si="175"/>
        <v>0.15787739057583269</v>
      </c>
      <c r="BL226" s="3">
        <f t="shared" si="176"/>
        <v>7.0424467325333473E-4</v>
      </c>
      <c r="BM226" s="3">
        <f t="shared" si="177"/>
        <v>0.25836037552769819</v>
      </c>
      <c r="BN226" s="3">
        <f t="shared" si="178"/>
        <v>0.25973177022870642</v>
      </c>
      <c r="BO226" s="3">
        <f t="shared" si="179"/>
        <v>1.3713947010082217E-3</v>
      </c>
      <c r="BP226" s="9">
        <v>402.04500000000002</v>
      </c>
      <c r="BQ226" s="3">
        <f t="shared" si="180"/>
        <v>0.25792113242613274</v>
      </c>
      <c r="BR226" s="3">
        <f t="shared" si="181"/>
        <v>0.25907679793494148</v>
      </c>
      <c r="BS226" s="3">
        <f t="shared" si="182"/>
        <v>1.1556655088087453E-3</v>
      </c>
      <c r="BT226" s="3">
        <f t="shared" si="183"/>
        <v>0.42396937624095277</v>
      </c>
      <c r="BU226" s="3">
        <f t="shared" si="184"/>
        <v>0.42621983494530724</v>
      </c>
      <c r="BV226" s="3">
        <f t="shared" si="185"/>
        <v>2.2504587043544744E-3</v>
      </c>
      <c r="BW226" s="3">
        <v>5.53</v>
      </c>
      <c r="BX226" s="3">
        <f t="shared" si="186"/>
        <v>3.5476224360867915E-3</v>
      </c>
      <c r="BY226" s="3">
        <f t="shared" si="187"/>
        <v>3.5635182444259382E-3</v>
      </c>
      <c r="BZ226" s="3">
        <f t="shared" si="188"/>
        <v>1.5895808339146632E-5</v>
      </c>
      <c r="CA226" s="3">
        <f t="shared" si="189"/>
        <v>5.8315627619109026E-3</v>
      </c>
      <c r="CB226" s="3">
        <f t="shared" si="190"/>
        <v>5.8625170994479449E-3</v>
      </c>
      <c r="CC226" s="3">
        <f t="shared" si="191"/>
        <v>3.0954337537042291E-5</v>
      </c>
      <c r="CD226" s="3">
        <v>-1.45</v>
      </c>
      <c r="CE226" s="3">
        <f t="shared" si="192"/>
        <v>-9.3020841452546969E-4</v>
      </c>
      <c r="CF226" s="3">
        <f t="shared" si="193"/>
        <v>-9.343763932039078E-4</v>
      </c>
      <c r="CG226" s="3">
        <f t="shared" si="194"/>
        <v>-4.1679786784381114E-6</v>
      </c>
      <c r="CH226" s="3">
        <f t="shared" si="195"/>
        <v>-1.529071610265969E-3</v>
      </c>
      <c r="CI226" s="3">
        <f t="shared" si="196"/>
        <v>-1.5371880278841807E-3</v>
      </c>
      <c r="CJ226" s="3">
        <f t="shared" si="197"/>
        <v>-8.1164176182117829E-6</v>
      </c>
      <c r="CK226" s="3">
        <v>105.63</v>
      </c>
      <c r="CL226" s="3">
        <f t="shared" si="198"/>
        <v>6.7764079190569218E-2</v>
      </c>
      <c r="CM226" s="3">
        <f t="shared" si="199"/>
        <v>6.8067709251123293E-2</v>
      </c>
      <c r="CN226" s="3">
        <f t="shared" si="200"/>
        <v>3.0363006055407482E-4</v>
      </c>
      <c r="CO226" s="3">
        <f t="shared" si="201"/>
        <v>0.11139023047751331</v>
      </c>
      <c r="CP226" s="3">
        <f t="shared" si="202"/>
        <v>0.11198149750717656</v>
      </c>
      <c r="CQ226" s="3">
        <f t="shared" si="203"/>
        <v>5.9126702966325051E-4</v>
      </c>
    </row>
    <row r="227" spans="1:95" x14ac:dyDescent="0.25">
      <c r="A227" s="1" t="s">
        <v>423</v>
      </c>
      <c r="B227" s="1" t="s">
        <v>589</v>
      </c>
      <c r="C227" s="2">
        <v>43403</v>
      </c>
      <c r="D227" s="2">
        <v>43405</v>
      </c>
      <c r="E227" s="2" t="s">
        <v>476</v>
      </c>
      <c r="F227" s="1" t="s">
        <v>503</v>
      </c>
      <c r="G227" s="1" t="s">
        <v>498</v>
      </c>
      <c r="H227" s="1" t="s">
        <v>435</v>
      </c>
      <c r="I227" s="1" t="s">
        <v>429</v>
      </c>
      <c r="J227" s="1">
        <v>-1</v>
      </c>
      <c r="K227" s="6">
        <v>0</v>
      </c>
      <c r="L227" s="1" t="s">
        <v>400</v>
      </c>
      <c r="M227" s="1" t="s">
        <v>401</v>
      </c>
      <c r="N227" s="1" t="str">
        <f t="shared" si="153"/>
        <v>WEEKHM 6.63 of '25</v>
      </c>
      <c r="O227" s="3">
        <v>6.625</v>
      </c>
      <c r="P227" s="2">
        <v>45884</v>
      </c>
      <c r="Q227" s="8">
        <v>6.7972602739726025</v>
      </c>
      <c r="R227" s="3">
        <v>0.1918</v>
      </c>
      <c r="S227" s="9">
        <v>0</v>
      </c>
      <c r="T227" s="9">
        <v>1</v>
      </c>
      <c r="U227" s="6">
        <v>2014255</v>
      </c>
      <c r="V227" s="6">
        <v>1225369</v>
      </c>
      <c r="W227" s="6">
        <v>2005270</v>
      </c>
      <c r="X227" s="6">
        <v>1218899</v>
      </c>
      <c r="Y227" s="6">
        <f t="shared" si="154"/>
        <v>0</v>
      </c>
      <c r="Z227" s="6">
        <f t="shared" si="155"/>
        <v>0</v>
      </c>
      <c r="AA227" s="6">
        <v>250</v>
      </c>
      <c r="AB227" s="6">
        <v>250</v>
      </c>
      <c r="AC227" s="6">
        <v>239.74700000000001</v>
      </c>
      <c r="AD227" s="12">
        <f t="shared" si="156"/>
        <v>1.1902514825580674E-2</v>
      </c>
      <c r="AE227" s="12">
        <f t="shared" si="157"/>
        <v>1.1955846344881239E-2</v>
      </c>
      <c r="AF227" s="12">
        <f t="shared" si="158"/>
        <v>5.3331519300564567E-5</v>
      </c>
      <c r="AG227" s="12">
        <f t="shared" si="159"/>
        <v>1.9565290128932593E-2</v>
      </c>
      <c r="AH227" s="12">
        <f t="shared" si="160"/>
        <v>1.9669144039005694E-2</v>
      </c>
      <c r="AI227" s="12">
        <f t="shared" si="161"/>
        <v>1.0385391007310119E-4</v>
      </c>
      <c r="AJ227" s="1" t="s">
        <v>5</v>
      </c>
      <c r="AK227" s="1" t="s">
        <v>460</v>
      </c>
      <c r="AL227" s="1" t="s">
        <v>429</v>
      </c>
      <c r="AM227" s="1" t="s">
        <v>429</v>
      </c>
      <c r="AN227" s="1" t="s">
        <v>453</v>
      </c>
      <c r="AO227" s="1" t="s">
        <v>482</v>
      </c>
      <c r="AP227" s="1" t="s">
        <v>24</v>
      </c>
      <c r="AQ227" s="1" t="s">
        <v>513</v>
      </c>
      <c r="AR227" s="1" t="s">
        <v>514</v>
      </c>
      <c r="AS227" s="1" t="s">
        <v>515</v>
      </c>
      <c r="AT227" s="1" t="s">
        <v>14</v>
      </c>
      <c r="AU227" s="3">
        <v>5.26</v>
      </c>
      <c r="AV227" s="3">
        <f t="shared" si="162"/>
        <v>6.2607227982554347E-4</v>
      </c>
      <c r="AW227" s="3">
        <f t="shared" si="163"/>
        <v>6.2887751774075317E-4</v>
      </c>
      <c r="AX227" s="3">
        <f t="shared" si="164"/>
        <v>2.805237915209707E-6</v>
      </c>
      <c r="AY227" s="3">
        <f t="shared" si="165"/>
        <v>1.0291342607818544E-3</v>
      </c>
      <c r="AZ227" s="3">
        <f t="shared" si="166"/>
        <v>1.0345969764516995E-3</v>
      </c>
      <c r="BA227" s="3">
        <f t="shared" si="167"/>
        <v>5.4627156698451324E-6</v>
      </c>
      <c r="BB227" s="3">
        <v>5.25</v>
      </c>
      <c r="BC227" s="3">
        <f t="shared" si="168"/>
        <v>6.248820283429854E-4</v>
      </c>
      <c r="BD227" s="3">
        <f t="shared" si="169"/>
        <v>6.2768193310626505E-4</v>
      </c>
      <c r="BE227" s="3">
        <f t="shared" si="170"/>
        <v>2.7999047632796484E-6</v>
      </c>
      <c r="BF227" s="3">
        <f t="shared" si="171"/>
        <v>1.0271777317689612E-3</v>
      </c>
      <c r="BG227" s="3">
        <f t="shared" si="172"/>
        <v>1.0326300620477991E-3</v>
      </c>
      <c r="BH227" s="3">
        <f t="shared" si="173"/>
        <v>5.4523302788378903E-6</v>
      </c>
      <c r="BI227" s="9">
        <v>469</v>
      </c>
      <c r="BJ227" s="3">
        <f t="shared" si="174"/>
        <v>5.5822794531973363E-2</v>
      </c>
      <c r="BK227" s="3">
        <f t="shared" si="175"/>
        <v>5.6072919357493013E-2</v>
      </c>
      <c r="BL227" s="3">
        <f t="shared" si="176"/>
        <v>2.5012482551965004E-4</v>
      </c>
      <c r="BM227" s="3">
        <f t="shared" si="177"/>
        <v>9.1761210704693855E-2</v>
      </c>
      <c r="BN227" s="3">
        <f t="shared" si="178"/>
        <v>9.2248285542936709E-2</v>
      </c>
      <c r="BO227" s="3">
        <f t="shared" si="179"/>
        <v>4.8707483824285414E-4</v>
      </c>
      <c r="BP227" s="9">
        <v>2462.25</v>
      </c>
      <c r="BQ227" s="3">
        <f t="shared" si="180"/>
        <v>0.29306967129286016</v>
      </c>
      <c r="BR227" s="3">
        <f t="shared" si="181"/>
        <v>0.29438282662683829</v>
      </c>
      <c r="BS227" s="3">
        <f t="shared" si="182"/>
        <v>1.3131553339781332E-3</v>
      </c>
      <c r="BT227" s="3">
        <f t="shared" si="183"/>
        <v>0.48174635619964279</v>
      </c>
      <c r="BU227" s="3">
        <f t="shared" si="184"/>
        <v>0.4843034991004177</v>
      </c>
      <c r="BV227" s="3">
        <f t="shared" si="185"/>
        <v>2.5571429007749114E-3</v>
      </c>
      <c r="BW227" s="3">
        <v>7.68</v>
      </c>
      <c r="BX227" s="3">
        <f t="shared" si="186"/>
        <v>9.1411313860459572E-4</v>
      </c>
      <c r="BY227" s="3">
        <f t="shared" si="187"/>
        <v>9.1820899928687916E-4</v>
      </c>
      <c r="BZ227" s="3">
        <f t="shared" si="188"/>
        <v>4.0958606822834396E-6</v>
      </c>
      <c r="CA227" s="3">
        <f t="shared" si="189"/>
        <v>1.5026142819020232E-3</v>
      </c>
      <c r="CB227" s="3">
        <f t="shared" si="190"/>
        <v>1.5105902621956372E-3</v>
      </c>
      <c r="CC227" s="3">
        <f t="shared" si="191"/>
        <v>7.9759802936139879E-6</v>
      </c>
      <c r="CD227" s="3">
        <v>0.34</v>
      </c>
      <c r="CE227" s="3">
        <f t="shared" si="192"/>
        <v>4.0468550406974297E-5</v>
      </c>
      <c r="CF227" s="3">
        <f t="shared" si="193"/>
        <v>4.0649877572596213E-5</v>
      </c>
      <c r="CG227" s="3">
        <f t="shared" si="194"/>
        <v>1.8132716562191577E-7</v>
      </c>
      <c r="CH227" s="3">
        <f t="shared" si="195"/>
        <v>6.6521986438370815E-5</v>
      </c>
      <c r="CI227" s="3">
        <f t="shared" si="196"/>
        <v>6.6875089732619365E-5</v>
      </c>
      <c r="CJ227" s="3">
        <f t="shared" si="197"/>
        <v>3.5310329424854947E-7</v>
      </c>
      <c r="CK227" s="3">
        <v>94.5</v>
      </c>
      <c r="CL227" s="3">
        <f t="shared" si="198"/>
        <v>1.1247876510173737E-2</v>
      </c>
      <c r="CM227" s="3">
        <f t="shared" si="199"/>
        <v>1.129827479591277E-2</v>
      </c>
      <c r="CN227" s="3">
        <f t="shared" si="200"/>
        <v>5.0398285739033238E-5</v>
      </c>
      <c r="CO227" s="3">
        <f t="shared" si="201"/>
        <v>1.8489199171841299E-2</v>
      </c>
      <c r="CP227" s="3">
        <f t="shared" si="202"/>
        <v>1.8587341116860383E-2</v>
      </c>
      <c r="CQ227" s="3">
        <f t="shared" si="203"/>
        <v>9.8141945019083326E-5</v>
      </c>
    </row>
    <row r="228" spans="1:95" x14ac:dyDescent="0.25">
      <c r="A228" s="1" t="s">
        <v>423</v>
      </c>
      <c r="B228" s="1" t="s">
        <v>589</v>
      </c>
      <c r="C228" s="2">
        <v>43403</v>
      </c>
      <c r="D228" s="2">
        <v>43405</v>
      </c>
      <c r="E228" s="2" t="s">
        <v>476</v>
      </c>
      <c r="F228" s="1" t="s">
        <v>503</v>
      </c>
      <c r="G228" s="1" t="s">
        <v>498</v>
      </c>
      <c r="H228" s="1" t="s">
        <v>429</v>
      </c>
      <c r="I228" s="1" t="s">
        <v>435</v>
      </c>
      <c r="J228" s="1">
        <v>1</v>
      </c>
      <c r="K228" s="6">
        <v>0</v>
      </c>
      <c r="L228" s="1" t="s">
        <v>402</v>
      </c>
      <c r="M228" s="1" t="s">
        <v>403</v>
      </c>
      <c r="N228" s="1" t="str">
        <f t="shared" si="153"/>
        <v>WEWORK 7.88 of '25</v>
      </c>
      <c r="O228" s="3">
        <v>7.875</v>
      </c>
      <c r="P228" s="2">
        <v>45778</v>
      </c>
      <c r="Q228" s="8">
        <v>6.506849315068493</v>
      </c>
      <c r="R228" s="3">
        <v>0.49859999999999999</v>
      </c>
      <c r="S228" s="9">
        <v>0</v>
      </c>
      <c r="T228" s="9">
        <v>1</v>
      </c>
      <c r="U228" s="6">
        <v>2014255</v>
      </c>
      <c r="V228" s="6">
        <v>1225369</v>
      </c>
      <c r="W228" s="6">
        <v>2005270</v>
      </c>
      <c r="X228" s="6">
        <v>1218899</v>
      </c>
      <c r="Y228" s="6">
        <f t="shared" si="154"/>
        <v>0</v>
      </c>
      <c r="Z228" s="6">
        <f t="shared" si="155"/>
        <v>0</v>
      </c>
      <c r="AA228" s="6">
        <v>702</v>
      </c>
      <c r="AB228" s="6">
        <v>702</v>
      </c>
      <c r="AC228" s="6">
        <v>647.59500000000003</v>
      </c>
      <c r="AD228" s="12">
        <f t="shared" si="156"/>
        <v>3.2150596622572615E-2</v>
      </c>
      <c r="AE228" s="12">
        <f t="shared" si="157"/>
        <v>3.2294653587796159E-2</v>
      </c>
      <c r="AF228" s="12">
        <f t="shared" si="158"/>
        <v>1.440569652235435E-4</v>
      </c>
      <c r="AG228" s="12">
        <f t="shared" si="159"/>
        <v>5.2848978552582943E-2</v>
      </c>
      <c r="AH228" s="12">
        <f t="shared" si="160"/>
        <v>5.312950457749166E-2</v>
      </c>
      <c r="AI228" s="12">
        <f t="shared" si="161"/>
        <v>2.8052602490871714E-4</v>
      </c>
      <c r="AJ228" s="1" t="s">
        <v>5</v>
      </c>
      <c r="AK228" s="1" t="s">
        <v>460</v>
      </c>
      <c r="AL228" s="1" t="s">
        <v>429</v>
      </c>
      <c r="AM228" s="1" t="s">
        <v>435</v>
      </c>
      <c r="AN228" s="1" t="s">
        <v>453</v>
      </c>
      <c r="AO228" s="1" t="s">
        <v>482</v>
      </c>
      <c r="AP228" s="1" t="s">
        <v>24</v>
      </c>
      <c r="AQ228" s="1" t="s">
        <v>513</v>
      </c>
      <c r="AR228" s="1" t="s">
        <v>525</v>
      </c>
      <c r="AS228" s="1" t="s">
        <v>526</v>
      </c>
      <c r="AT228" s="1" t="s">
        <v>14</v>
      </c>
      <c r="AU228" s="3">
        <v>4.92</v>
      </c>
      <c r="AV228" s="3">
        <f t="shared" si="162"/>
        <v>1.5818093538305727E-3</v>
      </c>
      <c r="AW228" s="3">
        <f t="shared" si="163"/>
        <v>1.588896956519571E-3</v>
      </c>
      <c r="AX228" s="3">
        <f t="shared" si="164"/>
        <v>7.0876026889983394E-6</v>
      </c>
      <c r="AY228" s="3">
        <f t="shared" si="165"/>
        <v>2.6001697447870808E-3</v>
      </c>
      <c r="AZ228" s="3">
        <f t="shared" si="166"/>
        <v>2.6139716252125897E-3</v>
      </c>
      <c r="BA228" s="3">
        <f t="shared" si="167"/>
        <v>1.3801880425508891E-5</v>
      </c>
      <c r="BB228" s="3">
        <v>4.9080000000000004</v>
      </c>
      <c r="BC228" s="3">
        <f t="shared" si="168"/>
        <v>1.577951282235864E-3</v>
      </c>
      <c r="BD228" s="3">
        <f t="shared" si="169"/>
        <v>1.5850215980890356E-3</v>
      </c>
      <c r="BE228" s="3">
        <f t="shared" si="170"/>
        <v>7.0703158531716052E-6</v>
      </c>
      <c r="BF228" s="3">
        <f t="shared" si="171"/>
        <v>2.5938278673607708E-3</v>
      </c>
      <c r="BG228" s="3">
        <f t="shared" si="172"/>
        <v>2.6075960846632909E-3</v>
      </c>
      <c r="BH228" s="3">
        <f t="shared" si="173"/>
        <v>1.3768217302520102E-5</v>
      </c>
      <c r="BI228" s="9">
        <v>652</v>
      </c>
      <c r="BJ228" s="3">
        <f t="shared" si="174"/>
        <v>0.20962188997917344</v>
      </c>
      <c r="BK228" s="3">
        <f t="shared" si="175"/>
        <v>0.21056114139243096</v>
      </c>
      <c r="BL228" s="3">
        <f t="shared" si="176"/>
        <v>9.392514132575136E-4</v>
      </c>
      <c r="BM228" s="3">
        <f t="shared" si="177"/>
        <v>0.3445753401628408</v>
      </c>
      <c r="BN228" s="3">
        <f t="shared" si="178"/>
        <v>0.34640436984524564</v>
      </c>
      <c r="BO228" s="3">
        <f t="shared" si="179"/>
        <v>1.8290296824048369E-3</v>
      </c>
      <c r="BP228" s="9">
        <v>3200.0160000000001</v>
      </c>
      <c r="BQ228" s="3">
        <f t="shared" si="180"/>
        <v>1.0288242360177833</v>
      </c>
      <c r="BR228" s="3">
        <f t="shared" si="181"/>
        <v>1.0334340819540511</v>
      </c>
      <c r="BS228" s="3">
        <f t="shared" si="182"/>
        <v>4.6098459362677868E-3</v>
      </c>
      <c r="BT228" s="3">
        <f t="shared" si="183"/>
        <v>1.6911757695192227</v>
      </c>
      <c r="BU228" s="3">
        <f t="shared" si="184"/>
        <v>1.7001526472004655</v>
      </c>
      <c r="BV228" s="3">
        <f t="shared" si="185"/>
        <v>8.9768776812428897E-3</v>
      </c>
      <c r="BW228" s="3">
        <v>9.5</v>
      </c>
      <c r="BX228" s="3">
        <f t="shared" si="186"/>
        <v>3.0543066791443984E-3</v>
      </c>
      <c r="BY228" s="3">
        <f t="shared" si="187"/>
        <v>3.0679920908406352E-3</v>
      </c>
      <c r="BZ228" s="3">
        <f t="shared" si="188"/>
        <v>1.3685411696236823E-5</v>
      </c>
      <c r="CA228" s="3">
        <f t="shared" si="189"/>
        <v>5.0206529624953799E-3</v>
      </c>
      <c r="CB228" s="3">
        <f t="shared" si="190"/>
        <v>5.0473029348617081E-3</v>
      </c>
      <c r="CC228" s="3">
        <f t="shared" si="191"/>
        <v>2.6649972366328198E-5</v>
      </c>
      <c r="CD228" s="3">
        <v>0.3</v>
      </c>
      <c r="CE228" s="3">
        <f t="shared" si="192"/>
        <v>9.6451789867717838E-5</v>
      </c>
      <c r="CF228" s="3">
        <f t="shared" si="193"/>
        <v>9.6883960763388471E-5</v>
      </c>
      <c r="CG228" s="3">
        <f t="shared" si="194"/>
        <v>4.321708956706331E-7</v>
      </c>
      <c r="CH228" s="3">
        <f t="shared" si="195"/>
        <v>1.5854693565774881E-4</v>
      </c>
      <c r="CI228" s="3">
        <f t="shared" si="196"/>
        <v>1.5938851373247499E-4</v>
      </c>
      <c r="CJ228" s="3">
        <f t="shared" si="197"/>
        <v>8.4157807472617701E-7</v>
      </c>
      <c r="CK228" s="3">
        <v>92.25</v>
      </c>
      <c r="CL228" s="3">
        <f t="shared" si="198"/>
        <v>2.9658925384323236E-2</v>
      </c>
      <c r="CM228" s="3">
        <f t="shared" si="199"/>
        <v>2.9791817934741956E-2</v>
      </c>
      <c r="CN228" s="3">
        <f t="shared" si="200"/>
        <v>1.3289255041872006E-4</v>
      </c>
      <c r="CO228" s="3">
        <f t="shared" si="201"/>
        <v>4.8753182714757766E-2</v>
      </c>
      <c r="CP228" s="3">
        <f t="shared" si="202"/>
        <v>4.9011967972736055E-2</v>
      </c>
      <c r="CQ228" s="3">
        <f t="shared" si="203"/>
        <v>2.58785257978289E-4</v>
      </c>
    </row>
    <row r="229" spans="1:95" x14ac:dyDescent="0.25">
      <c r="A229" s="1" t="s">
        <v>423</v>
      </c>
      <c r="B229" s="1" t="s">
        <v>589</v>
      </c>
      <c r="C229" s="2">
        <v>43403</v>
      </c>
      <c r="D229" s="2">
        <v>43405</v>
      </c>
      <c r="E229" s="2" t="s">
        <v>476</v>
      </c>
      <c r="F229" s="1" t="s">
        <v>503</v>
      </c>
      <c r="G229" s="1" t="s">
        <v>498</v>
      </c>
      <c r="H229" s="1" t="s">
        <v>491</v>
      </c>
      <c r="I229" s="1" t="s">
        <v>431</v>
      </c>
      <c r="J229" s="1">
        <v>1</v>
      </c>
      <c r="K229" s="6">
        <v>0</v>
      </c>
      <c r="L229" s="1" t="s">
        <v>404</v>
      </c>
      <c r="M229" s="1" t="s">
        <v>405</v>
      </c>
      <c r="N229" s="1" t="str">
        <f t="shared" si="153"/>
        <v>WLBA 8.75 of '22</v>
      </c>
      <c r="O229" s="3">
        <v>8.75</v>
      </c>
      <c r="P229" s="2">
        <v>44562</v>
      </c>
      <c r="Q229" s="8">
        <v>3.1753424657534248</v>
      </c>
      <c r="R229" s="3">
        <v>3.871321013004791</v>
      </c>
      <c r="S229" s="9">
        <v>0</v>
      </c>
      <c r="T229" s="9">
        <v>1</v>
      </c>
      <c r="U229" s="6">
        <v>2014255</v>
      </c>
      <c r="V229" s="6">
        <v>1225369</v>
      </c>
      <c r="W229" s="6">
        <v>2005270</v>
      </c>
      <c r="X229" s="6">
        <v>1218899</v>
      </c>
      <c r="Y229" s="6">
        <f t="shared" si="154"/>
        <v>0</v>
      </c>
      <c r="Z229" s="6">
        <f t="shared" si="155"/>
        <v>0</v>
      </c>
      <c r="AA229" s="6">
        <v>350</v>
      </c>
      <c r="AB229" s="6">
        <v>350</v>
      </c>
      <c r="AC229" s="6">
        <v>137.55350000000001</v>
      </c>
      <c r="AD229" s="12">
        <f t="shared" si="156"/>
        <v>6.8290012932821333E-3</v>
      </c>
      <c r="AE229" s="12">
        <f t="shared" si="157"/>
        <v>6.8595999541208917E-3</v>
      </c>
      <c r="AF229" s="12">
        <f t="shared" si="158"/>
        <v>3.0598660838758451E-5</v>
      </c>
      <c r="AG229" s="12">
        <f t="shared" si="159"/>
        <v>1.1225475754650233E-2</v>
      </c>
      <c r="AH229" s="12">
        <f t="shared" si="160"/>
        <v>1.1285061354550296E-2</v>
      </c>
      <c r="AI229" s="12">
        <f t="shared" si="161"/>
        <v>5.9585599900062805E-5</v>
      </c>
      <c r="AJ229" s="1" t="s">
        <v>5</v>
      </c>
      <c r="AK229" s="1" t="s">
        <v>460</v>
      </c>
      <c r="AL229" s="1" t="s">
        <v>431</v>
      </c>
      <c r="AM229" s="1" t="s">
        <v>431</v>
      </c>
      <c r="AN229" s="1" t="s">
        <v>453</v>
      </c>
      <c r="AO229" s="1" t="s">
        <v>482</v>
      </c>
      <c r="AP229" s="1" t="s">
        <v>24</v>
      </c>
      <c r="AQ229" s="1" t="s">
        <v>513</v>
      </c>
      <c r="AR229" s="1" t="s">
        <v>514</v>
      </c>
      <c r="AS229" s="1" t="s">
        <v>555</v>
      </c>
      <c r="AT229" s="1" t="s">
        <v>10</v>
      </c>
      <c r="AU229" s="3">
        <v>2.6720000000000002</v>
      </c>
      <c r="AV229" s="3">
        <f t="shared" si="162"/>
        <v>1.824709145564986E-4</v>
      </c>
      <c r="AW229" s="3">
        <f t="shared" si="163"/>
        <v>1.8328851077411025E-4</v>
      </c>
      <c r="AX229" s="3">
        <f t="shared" si="164"/>
        <v>8.1759621761164731E-7</v>
      </c>
      <c r="AY229" s="3">
        <f t="shared" si="165"/>
        <v>2.9994471216425423E-4</v>
      </c>
      <c r="AZ229" s="3">
        <f t="shared" si="166"/>
        <v>3.0153683939358392E-4</v>
      </c>
      <c r="BA229" s="3">
        <f t="shared" si="167"/>
        <v>1.5921272293296864E-6</v>
      </c>
      <c r="BB229" s="3">
        <v>2.65</v>
      </c>
      <c r="BC229" s="3">
        <f t="shared" si="168"/>
        <v>1.8096853427197651E-4</v>
      </c>
      <c r="BD229" s="3">
        <f t="shared" si="169"/>
        <v>1.8177939878420363E-4</v>
      </c>
      <c r="BE229" s="3">
        <f t="shared" si="170"/>
        <v>8.1086451222711934E-7</v>
      </c>
      <c r="BF229" s="3">
        <f t="shared" si="171"/>
        <v>2.9747510749823119E-4</v>
      </c>
      <c r="BG229" s="3">
        <f t="shared" si="172"/>
        <v>2.9905412589558284E-4</v>
      </c>
      <c r="BH229" s="3">
        <f t="shared" si="173"/>
        <v>1.5790183973516552E-6</v>
      </c>
      <c r="BI229" s="9">
        <v>4341</v>
      </c>
      <c r="BJ229" s="3">
        <f t="shared" si="174"/>
        <v>0.2964469461413774</v>
      </c>
      <c r="BK229" s="3">
        <f t="shared" si="175"/>
        <v>0.2977752340083879</v>
      </c>
      <c r="BL229" s="3">
        <f t="shared" si="176"/>
        <v>1.3282878670105025E-3</v>
      </c>
      <c r="BM229" s="3">
        <f t="shared" si="177"/>
        <v>0.48729790250936661</v>
      </c>
      <c r="BN229" s="3">
        <f t="shared" si="178"/>
        <v>0.48988451340102834</v>
      </c>
      <c r="BO229" s="3">
        <f t="shared" si="179"/>
        <v>2.5866108916617336E-3</v>
      </c>
      <c r="BP229" s="9">
        <v>11503.65</v>
      </c>
      <c r="BQ229" s="3">
        <f t="shared" si="180"/>
        <v>0.78558440727465007</v>
      </c>
      <c r="BR229" s="3">
        <f t="shared" si="181"/>
        <v>0.789104370122228</v>
      </c>
      <c r="BS229" s="3">
        <f t="shared" si="182"/>
        <v>3.5199628475779399E-3</v>
      </c>
      <c r="BT229" s="3">
        <f t="shared" si="183"/>
        <v>1.2913394416498216</v>
      </c>
      <c r="BU229" s="3">
        <f t="shared" si="184"/>
        <v>1.2981939605127251</v>
      </c>
      <c r="BV229" s="3">
        <f t="shared" si="185"/>
        <v>6.854518862903447E-3</v>
      </c>
      <c r="BW229" s="3">
        <v>46.089802942542178</v>
      </c>
      <c r="BX229" s="3">
        <f t="shared" si="186"/>
        <v>3.1474732390173918E-3</v>
      </c>
      <c r="BY229" s="3">
        <f t="shared" si="187"/>
        <v>3.1615761015010325E-3</v>
      </c>
      <c r="BZ229" s="3">
        <f t="shared" si="188"/>
        <v>1.4102862483640708E-5</v>
      </c>
      <c r="CA229" s="3">
        <f t="shared" si="189"/>
        <v>5.1737996546811424E-3</v>
      </c>
      <c r="CB229" s="3">
        <f t="shared" si="190"/>
        <v>5.2012625402572121E-3</v>
      </c>
      <c r="CC229" s="3">
        <f t="shared" si="191"/>
        <v>2.746288557606974E-5</v>
      </c>
      <c r="CD229" s="3">
        <v>0</v>
      </c>
      <c r="CE229" s="3">
        <f t="shared" si="192"/>
        <v>0</v>
      </c>
      <c r="CF229" s="3">
        <f t="shared" si="193"/>
        <v>0</v>
      </c>
      <c r="CG229" s="3">
        <f t="shared" si="194"/>
        <v>0</v>
      </c>
      <c r="CH229" s="3">
        <f t="shared" si="195"/>
        <v>0</v>
      </c>
      <c r="CI229" s="3">
        <f t="shared" si="196"/>
        <v>0</v>
      </c>
      <c r="CJ229" s="3">
        <f t="shared" si="197"/>
        <v>0</v>
      </c>
      <c r="CK229" s="3">
        <v>39.301000000000002</v>
      </c>
      <c r="CL229" s="3">
        <f t="shared" si="198"/>
        <v>2.6838657982728113E-3</v>
      </c>
      <c r="CM229" s="3">
        <f t="shared" si="199"/>
        <v>2.6958913779690521E-3</v>
      </c>
      <c r="CN229" s="3">
        <f t="shared" si="200"/>
        <v>1.2025579696240806E-5</v>
      </c>
      <c r="CO229" s="3">
        <f t="shared" si="201"/>
        <v>4.4117242263350884E-3</v>
      </c>
      <c r="CP229" s="3">
        <f t="shared" si="202"/>
        <v>4.4351419629518121E-3</v>
      </c>
      <c r="CQ229" s="3">
        <f t="shared" si="203"/>
        <v>2.341773661672375E-5</v>
      </c>
    </row>
    <row r="230" spans="1:95" x14ac:dyDescent="0.25">
      <c r="A230" s="1" t="s">
        <v>423</v>
      </c>
      <c r="B230" s="1" t="s">
        <v>589</v>
      </c>
      <c r="C230" s="2">
        <v>43403</v>
      </c>
      <c r="D230" s="2">
        <v>43405</v>
      </c>
      <c r="E230" s="2" t="s">
        <v>476</v>
      </c>
      <c r="F230" s="1" t="s">
        <v>503</v>
      </c>
      <c r="G230" s="1" t="s">
        <v>506</v>
      </c>
      <c r="H230" s="1" t="s">
        <v>408</v>
      </c>
      <c r="I230" s="1" t="s">
        <v>406</v>
      </c>
      <c r="J230" s="1">
        <v>0</v>
      </c>
      <c r="K230" s="6">
        <v>0</v>
      </c>
      <c r="L230" s="1" t="s">
        <v>406</v>
      </c>
      <c r="M230" s="1" t="s">
        <v>407</v>
      </c>
      <c r="N230" s="1" t="str">
        <f t="shared" si="153"/>
        <v>WLH 6.00 of '23</v>
      </c>
      <c r="O230" s="3">
        <v>6</v>
      </c>
      <c r="P230" s="2">
        <v>45170</v>
      </c>
      <c r="Q230" s="8">
        <v>4.8410958904109593</v>
      </c>
      <c r="R230" s="3">
        <v>0.1479</v>
      </c>
      <c r="S230" s="9">
        <v>0</v>
      </c>
      <c r="T230" s="9">
        <v>1</v>
      </c>
      <c r="U230" s="6">
        <v>2014255</v>
      </c>
      <c r="V230" s="6">
        <v>1225369</v>
      </c>
      <c r="W230" s="6">
        <v>2005270</v>
      </c>
      <c r="X230" s="6">
        <v>1218899</v>
      </c>
      <c r="Y230" s="6">
        <f t="shared" si="154"/>
        <v>0</v>
      </c>
      <c r="Z230" s="6">
        <f t="shared" si="155"/>
        <v>0</v>
      </c>
      <c r="AA230" s="6">
        <v>350</v>
      </c>
      <c r="AB230" s="6">
        <v>350</v>
      </c>
      <c r="AC230" s="6">
        <v>322.64400000000001</v>
      </c>
      <c r="AD230" s="12">
        <f t="shared" si="156"/>
        <v>1.6018031480621871E-2</v>
      </c>
      <c r="AE230" s="12">
        <f t="shared" si="157"/>
        <v>1.6089803368124992E-2</v>
      </c>
      <c r="AF230" s="12">
        <f t="shared" si="158"/>
        <v>7.1771887503121329E-5</v>
      </c>
      <c r="AG230" s="12">
        <f t="shared" si="159"/>
        <v>2.6330354366725449E-2</v>
      </c>
      <c r="AH230" s="12">
        <f t="shared" si="160"/>
        <v>2.6470117704584219E-2</v>
      </c>
      <c r="AI230" s="12">
        <f t="shared" si="161"/>
        <v>1.3976333785876982E-4</v>
      </c>
      <c r="AJ230" s="1" t="s">
        <v>5</v>
      </c>
      <c r="AK230" s="1" t="s">
        <v>460</v>
      </c>
      <c r="AL230" s="1" t="s">
        <v>429</v>
      </c>
      <c r="AM230" s="1" t="s">
        <v>429</v>
      </c>
      <c r="AN230" s="1" t="s">
        <v>453</v>
      </c>
      <c r="AO230" s="1" t="s">
        <v>482</v>
      </c>
      <c r="AP230" s="1" t="s">
        <v>24</v>
      </c>
      <c r="AQ230" s="1" t="s">
        <v>513</v>
      </c>
      <c r="AR230" s="1" t="s">
        <v>514</v>
      </c>
      <c r="AS230" s="1" t="s">
        <v>515</v>
      </c>
      <c r="AT230" s="1" t="s">
        <v>14</v>
      </c>
      <c r="AU230" s="3">
        <v>4.03</v>
      </c>
      <c r="AV230" s="3">
        <f t="shared" si="162"/>
        <v>6.4552666866906153E-4</v>
      </c>
      <c r="AW230" s="3">
        <f t="shared" si="163"/>
        <v>6.4841907573543725E-4</v>
      </c>
      <c r="AX230" s="3">
        <f t="shared" si="164"/>
        <v>2.8924070663757231E-6</v>
      </c>
      <c r="AY230" s="3">
        <f t="shared" si="165"/>
        <v>1.0611132809790356E-3</v>
      </c>
      <c r="AZ230" s="3">
        <f t="shared" si="166"/>
        <v>1.0667457434947441E-3</v>
      </c>
      <c r="BA230" s="3">
        <f t="shared" si="167"/>
        <v>5.6324625157084477E-6</v>
      </c>
      <c r="BB230" s="3">
        <v>4.0090000000000003</v>
      </c>
      <c r="BC230" s="3">
        <f t="shared" si="168"/>
        <v>6.421628820581309E-4</v>
      </c>
      <c r="BD230" s="3">
        <f t="shared" si="169"/>
        <v>6.4504021702813108E-4</v>
      </c>
      <c r="BE230" s="3">
        <f t="shared" si="170"/>
        <v>2.8773349700001762E-6</v>
      </c>
      <c r="BF230" s="3">
        <f t="shared" si="171"/>
        <v>1.0555839065620233E-3</v>
      </c>
      <c r="BG230" s="3">
        <f t="shared" si="172"/>
        <v>1.0611870187767815E-3</v>
      </c>
      <c r="BH230" s="3">
        <f t="shared" si="173"/>
        <v>5.6031122147581769E-6</v>
      </c>
      <c r="BI230" s="9">
        <v>529</v>
      </c>
      <c r="BJ230" s="3">
        <f t="shared" si="174"/>
        <v>8.4735386532489701E-2</v>
      </c>
      <c r="BK230" s="3">
        <f t="shared" si="175"/>
        <v>8.5115059817381211E-2</v>
      </c>
      <c r="BL230" s="3">
        <f t="shared" si="176"/>
        <v>3.796732848915102E-4</v>
      </c>
      <c r="BM230" s="3">
        <f t="shared" si="177"/>
        <v>0.13928757459997762</v>
      </c>
      <c r="BN230" s="3">
        <f t="shared" si="178"/>
        <v>0.1400269226572505</v>
      </c>
      <c r="BO230" s="3">
        <f t="shared" si="179"/>
        <v>7.3934805727288166E-4</v>
      </c>
      <c r="BP230" s="9">
        <v>2120.761</v>
      </c>
      <c r="BQ230" s="3">
        <f t="shared" si="180"/>
        <v>0.33970416460875119</v>
      </c>
      <c r="BR230" s="3">
        <f t="shared" si="181"/>
        <v>0.34122627480788126</v>
      </c>
      <c r="BS230" s="3">
        <f t="shared" si="182"/>
        <v>1.5221101991300667E-3</v>
      </c>
      <c r="BT230" s="3">
        <f t="shared" si="183"/>
        <v>0.55840388657131035</v>
      </c>
      <c r="BU230" s="3">
        <f t="shared" si="184"/>
        <v>0.56136793293291731</v>
      </c>
      <c r="BV230" s="3">
        <f t="shared" si="185"/>
        <v>2.9640463616069646E-3</v>
      </c>
      <c r="BW230" s="3">
        <v>8.23</v>
      </c>
      <c r="BX230" s="3">
        <f t="shared" si="186"/>
        <v>1.3182839908551802E-3</v>
      </c>
      <c r="BY230" s="3">
        <f t="shared" si="187"/>
        <v>1.3241908171966871E-3</v>
      </c>
      <c r="BZ230" s="3">
        <f t="shared" si="188"/>
        <v>5.9068263415069065E-6</v>
      </c>
      <c r="CA230" s="3">
        <f t="shared" si="189"/>
        <v>2.1669881643815044E-3</v>
      </c>
      <c r="CB230" s="3">
        <f t="shared" si="190"/>
        <v>2.1784906870872811E-3</v>
      </c>
      <c r="CC230" s="3">
        <f t="shared" si="191"/>
        <v>1.1502522705776706E-5</v>
      </c>
      <c r="CD230" s="3">
        <v>0.2</v>
      </c>
      <c r="CE230" s="3">
        <f t="shared" si="192"/>
        <v>3.2036062961243745E-5</v>
      </c>
      <c r="CF230" s="3">
        <f t="shared" si="193"/>
        <v>3.2179606736249985E-5</v>
      </c>
      <c r="CG230" s="3">
        <f t="shared" si="194"/>
        <v>1.4354377500623973E-7</v>
      </c>
      <c r="CH230" s="3">
        <f t="shared" si="195"/>
        <v>5.2660708733450902E-5</v>
      </c>
      <c r="CI230" s="3">
        <f t="shared" si="196"/>
        <v>5.2940235409168441E-5</v>
      </c>
      <c r="CJ230" s="3">
        <f t="shared" si="197"/>
        <v>2.7952667571753932E-7</v>
      </c>
      <c r="CK230" s="3">
        <v>91.25</v>
      </c>
      <c r="CL230" s="3">
        <f t="shared" si="198"/>
        <v>1.4616453726067458E-2</v>
      </c>
      <c r="CM230" s="3">
        <f t="shared" si="199"/>
        <v>1.4681945573414056E-2</v>
      </c>
      <c r="CN230" s="3">
        <f t="shared" si="200"/>
        <v>6.5491847346598256E-5</v>
      </c>
      <c r="CO230" s="3">
        <f t="shared" si="201"/>
        <v>2.4026448359636972E-2</v>
      </c>
      <c r="CP230" s="3">
        <f t="shared" si="202"/>
        <v>2.4153982405433098E-2</v>
      </c>
      <c r="CQ230" s="3">
        <f t="shared" si="203"/>
        <v>1.275340457961259E-4</v>
      </c>
    </row>
    <row r="231" spans="1:95" x14ac:dyDescent="0.25">
      <c r="A231" s="1" t="s">
        <v>423</v>
      </c>
      <c r="B231" s="1" t="s">
        <v>476</v>
      </c>
      <c r="C231" s="2">
        <v>43403</v>
      </c>
      <c r="D231" s="2">
        <v>43405</v>
      </c>
      <c r="E231" s="2" t="s">
        <v>476</v>
      </c>
      <c r="F231" s="1" t="s">
        <v>503</v>
      </c>
      <c r="G231" s="1" t="s">
        <v>507</v>
      </c>
      <c r="H231" s="1" t="s">
        <v>139</v>
      </c>
      <c r="I231" s="1" t="s">
        <v>6</v>
      </c>
      <c r="J231" s="1">
        <v>0</v>
      </c>
      <c r="K231" s="6">
        <v>0</v>
      </c>
      <c r="L231" s="1" t="s">
        <v>409</v>
      </c>
      <c r="M231" s="1" t="s">
        <v>410</v>
      </c>
      <c r="N231" s="1" t="str">
        <f t="shared" si="153"/>
        <v>WOORIB 4.50 of '21</v>
      </c>
      <c r="O231" s="3">
        <v>4.5</v>
      </c>
      <c r="P231" s="2">
        <v>44466</v>
      </c>
      <c r="Q231" s="8">
        <v>2.9123287671232876</v>
      </c>
      <c r="R231" s="3">
        <v>2.0876999999999999</v>
      </c>
      <c r="S231" s="9">
        <v>0</v>
      </c>
      <c r="T231" s="9">
        <v>1</v>
      </c>
      <c r="U231" s="6">
        <v>2014255</v>
      </c>
      <c r="V231" s="6">
        <v>1225369</v>
      </c>
      <c r="W231" s="6">
        <v>2005270</v>
      </c>
      <c r="X231" s="6">
        <v>1218899</v>
      </c>
      <c r="Y231" s="6">
        <f t="shared" si="154"/>
        <v>0</v>
      </c>
      <c r="Z231" s="6">
        <f t="shared" si="155"/>
        <v>0</v>
      </c>
      <c r="AA231" s="6">
        <v>500</v>
      </c>
      <c r="AB231" s="6">
        <v>500</v>
      </c>
      <c r="AC231" s="6">
        <v>491</v>
      </c>
      <c r="AD231" s="12">
        <f t="shared" si="156"/>
        <v>2.4376258219540228E-2</v>
      </c>
      <c r="AE231" s="12">
        <f t="shared" si="157"/>
        <v>2.4485480758202137E-2</v>
      </c>
      <c r="AF231" s="12">
        <f t="shared" si="158"/>
        <v>1.0922253866190931E-4</v>
      </c>
      <c r="AG231" s="12">
        <f t="shared" si="159"/>
        <v>0</v>
      </c>
      <c r="AH231" s="12">
        <f t="shared" si="160"/>
        <v>0</v>
      </c>
      <c r="AI231" s="12">
        <f t="shared" si="161"/>
        <v>0</v>
      </c>
      <c r="AJ231" s="1" t="s">
        <v>5</v>
      </c>
      <c r="AK231" s="1" t="s">
        <v>487</v>
      </c>
      <c r="AL231" s="1" t="s">
        <v>430</v>
      </c>
      <c r="AM231" s="1" t="s">
        <v>430</v>
      </c>
      <c r="AN231" s="1" t="s">
        <v>444</v>
      </c>
      <c r="AO231" s="1" t="s">
        <v>471</v>
      </c>
      <c r="AP231" s="1" t="s">
        <v>411</v>
      </c>
      <c r="AQ231" s="1" t="s">
        <v>511</v>
      </c>
      <c r="AR231" s="1" t="s">
        <v>512</v>
      </c>
      <c r="AS231" s="1" t="s">
        <v>512</v>
      </c>
      <c r="AT231" s="1" t="s">
        <v>6</v>
      </c>
      <c r="AU231" s="3">
        <v>2.5499999999999998</v>
      </c>
      <c r="AV231" s="3">
        <f t="shared" si="162"/>
        <v>6.2159458459827577E-4</v>
      </c>
      <c r="AW231" s="3">
        <f t="shared" si="163"/>
        <v>6.2437975933415436E-4</v>
      </c>
      <c r="AX231" s="3">
        <f t="shared" si="164"/>
        <v>2.7851747358785929E-6</v>
      </c>
      <c r="AY231" s="3">
        <f t="shared" si="165"/>
        <v>0</v>
      </c>
      <c r="AZ231" s="3">
        <f t="shared" si="166"/>
        <v>0</v>
      </c>
      <c r="BA231" s="3">
        <f t="shared" si="167"/>
        <v>0</v>
      </c>
      <c r="BB231" s="3">
        <v>4.109</v>
      </c>
      <c r="BC231" s="3">
        <f t="shared" si="168"/>
        <v>1.0016204502409079E-3</v>
      </c>
      <c r="BD231" s="3">
        <f t="shared" si="169"/>
        <v>1.0061084043545257E-3</v>
      </c>
      <c r="BE231" s="3">
        <f t="shared" si="170"/>
        <v>4.4879541136178241E-6</v>
      </c>
      <c r="BF231" s="3">
        <f t="shared" si="171"/>
        <v>0</v>
      </c>
      <c r="BG231" s="3">
        <f t="shared" si="172"/>
        <v>0</v>
      </c>
      <c r="BH231" s="3">
        <f t="shared" si="173"/>
        <v>0</v>
      </c>
      <c r="BI231" s="9">
        <v>222</v>
      </c>
      <c r="BJ231" s="3">
        <f t="shared" si="174"/>
        <v>5.4115293247379306E-2</v>
      </c>
      <c r="BK231" s="3">
        <f t="shared" si="175"/>
        <v>5.4357767283208742E-2</v>
      </c>
      <c r="BL231" s="3">
        <f t="shared" si="176"/>
        <v>2.4247403582943611E-4</v>
      </c>
      <c r="BM231" s="3">
        <f t="shared" si="177"/>
        <v>0</v>
      </c>
      <c r="BN231" s="3">
        <f t="shared" si="178"/>
        <v>0</v>
      </c>
      <c r="BO231" s="3">
        <f t="shared" si="179"/>
        <v>0</v>
      </c>
      <c r="BP231" s="9">
        <v>912.19799999999998</v>
      </c>
      <c r="BQ231" s="3">
        <f t="shared" si="180"/>
        <v>0.22235973995348157</v>
      </c>
      <c r="BR231" s="3">
        <f t="shared" si="181"/>
        <v>0.22335606576670472</v>
      </c>
      <c r="BS231" s="3">
        <f t="shared" si="182"/>
        <v>9.9632581322314784E-4</v>
      </c>
      <c r="BT231" s="3">
        <f t="shared" si="183"/>
        <v>0</v>
      </c>
      <c r="BU231" s="3">
        <f t="shared" si="184"/>
        <v>0</v>
      </c>
      <c r="BV231" s="3">
        <f t="shared" si="185"/>
        <v>0</v>
      </c>
      <c r="BW231" s="3">
        <v>3.5</v>
      </c>
      <c r="BX231" s="3">
        <f t="shared" si="186"/>
        <v>8.5316903768390794E-4</v>
      </c>
      <c r="BY231" s="3">
        <f t="shared" si="187"/>
        <v>8.5699182653707477E-4</v>
      </c>
      <c r="BZ231" s="3">
        <f t="shared" si="188"/>
        <v>3.8227888531668216E-6</v>
      </c>
      <c r="CA231" s="3">
        <f t="shared" si="189"/>
        <v>0</v>
      </c>
      <c r="CB231" s="3">
        <f t="shared" si="190"/>
        <v>0</v>
      </c>
      <c r="CC231" s="3">
        <f t="shared" si="191"/>
        <v>0</v>
      </c>
      <c r="CD231" s="3">
        <v>0.04</v>
      </c>
      <c r="CE231" s="3">
        <f t="shared" si="192"/>
        <v>9.7505032878160907E-6</v>
      </c>
      <c r="CF231" s="3">
        <f t="shared" si="193"/>
        <v>9.7941923032808548E-6</v>
      </c>
      <c r="CG231" s="3">
        <f t="shared" si="194"/>
        <v>4.3689015464764189E-8</v>
      </c>
      <c r="CH231" s="3">
        <f t="shared" si="195"/>
        <v>0</v>
      </c>
      <c r="CI231" s="3">
        <f t="shared" si="196"/>
        <v>0</v>
      </c>
      <c r="CJ231" s="3">
        <f t="shared" si="197"/>
        <v>0</v>
      </c>
      <c r="CK231" s="3">
        <v>97.78</v>
      </c>
      <c r="CL231" s="3">
        <f t="shared" si="198"/>
        <v>2.3835105287066435E-2</v>
      </c>
      <c r="CM231" s="3">
        <f t="shared" si="199"/>
        <v>2.3941903085370048E-2</v>
      </c>
      <c r="CN231" s="3">
        <f t="shared" si="200"/>
        <v>1.0679779830361294E-4</v>
      </c>
      <c r="CO231" s="3">
        <f t="shared" si="201"/>
        <v>0</v>
      </c>
      <c r="CP231" s="3">
        <f t="shared" si="202"/>
        <v>0</v>
      </c>
      <c r="CQ231" s="3">
        <f t="shared" si="203"/>
        <v>0</v>
      </c>
    </row>
    <row r="232" spans="1:95" x14ac:dyDescent="0.25">
      <c r="A232" s="1" t="s">
        <v>423</v>
      </c>
      <c r="B232" s="1" t="s">
        <v>589</v>
      </c>
      <c r="C232" s="2">
        <v>43403</v>
      </c>
      <c r="D232" s="2">
        <v>43405</v>
      </c>
      <c r="E232" s="2" t="s">
        <v>476</v>
      </c>
      <c r="F232" s="1" t="s">
        <v>503</v>
      </c>
      <c r="G232" s="1" t="s">
        <v>505</v>
      </c>
      <c r="H232" s="1" t="s">
        <v>414</v>
      </c>
      <c r="I232" s="1" t="s">
        <v>413</v>
      </c>
      <c r="J232" s="1">
        <v>0</v>
      </c>
      <c r="K232" s="6">
        <v>0</v>
      </c>
      <c r="L232" s="1" t="s">
        <v>412</v>
      </c>
      <c r="M232" s="1" t="s">
        <v>413</v>
      </c>
      <c r="N232" s="1" t="str">
        <f t="shared" si="153"/>
        <v>XOG 7.38 of '24</v>
      </c>
      <c r="O232" s="3">
        <v>7.375</v>
      </c>
      <c r="P232" s="2">
        <v>45427</v>
      </c>
      <c r="Q232" s="8">
        <v>5.5452054794520551</v>
      </c>
      <c r="R232" s="3">
        <v>1.2438</v>
      </c>
      <c r="S232" s="9">
        <v>0</v>
      </c>
      <c r="T232" s="9">
        <v>1</v>
      </c>
      <c r="U232" s="6">
        <v>2014255</v>
      </c>
      <c r="V232" s="6">
        <v>1225369</v>
      </c>
      <c r="W232" s="6">
        <v>2005270</v>
      </c>
      <c r="X232" s="6">
        <v>1218899</v>
      </c>
      <c r="Y232" s="6">
        <f t="shared" si="154"/>
        <v>0</v>
      </c>
      <c r="Z232" s="6">
        <f t="shared" si="155"/>
        <v>0</v>
      </c>
      <c r="AA232" s="6">
        <v>400</v>
      </c>
      <c r="AB232" s="6">
        <v>400</v>
      </c>
      <c r="AC232" s="6">
        <v>389.60300000000001</v>
      </c>
      <c r="AD232" s="12">
        <f t="shared" si="156"/>
        <v>1.9342287843396193E-2</v>
      </c>
      <c r="AE232" s="12">
        <f t="shared" si="157"/>
        <v>1.9428954704354025E-2</v>
      </c>
      <c r="AF232" s="12">
        <f t="shared" si="158"/>
        <v>8.6666860957831937E-5</v>
      </c>
      <c r="AG232" s="12">
        <f t="shared" si="159"/>
        <v>3.1794749173514263E-2</v>
      </c>
      <c r="AH232" s="12">
        <f t="shared" si="160"/>
        <v>3.1963517896068501E-2</v>
      </c>
      <c r="AI232" s="12">
        <f t="shared" si="161"/>
        <v>1.6876872255423836E-4</v>
      </c>
      <c r="AJ232" s="1" t="s">
        <v>5</v>
      </c>
      <c r="AK232" s="1" t="s">
        <v>460</v>
      </c>
      <c r="AL232" s="1" t="s">
        <v>429</v>
      </c>
      <c r="AM232" s="1" t="s">
        <v>435</v>
      </c>
      <c r="AN232" s="1" t="s">
        <v>453</v>
      </c>
      <c r="AO232" s="1" t="s">
        <v>482</v>
      </c>
      <c r="AP232" s="1" t="s">
        <v>24</v>
      </c>
      <c r="AQ232" s="1" t="s">
        <v>513</v>
      </c>
      <c r="AR232" s="1" t="s">
        <v>519</v>
      </c>
      <c r="AS232" s="1" t="s">
        <v>533</v>
      </c>
      <c r="AT232" s="1" t="s">
        <v>14</v>
      </c>
      <c r="AU232" s="3">
        <v>4.18</v>
      </c>
      <c r="AV232" s="3">
        <f t="shared" si="162"/>
        <v>8.0850763185396073E-4</v>
      </c>
      <c r="AW232" s="3">
        <f t="shared" si="163"/>
        <v>8.1213030664199813E-4</v>
      </c>
      <c r="AX232" s="3">
        <f t="shared" si="164"/>
        <v>3.6226747880374046E-6</v>
      </c>
      <c r="AY232" s="3">
        <f t="shared" si="165"/>
        <v>1.3290205154528961E-3</v>
      </c>
      <c r="AZ232" s="3">
        <f t="shared" si="166"/>
        <v>1.3360750480556631E-3</v>
      </c>
      <c r="BA232" s="3">
        <f t="shared" si="167"/>
        <v>7.0545326027670555E-6</v>
      </c>
      <c r="BB232" s="3">
        <v>4.0209999999999999</v>
      </c>
      <c r="BC232" s="3">
        <f t="shared" si="168"/>
        <v>7.7775339418296085E-4</v>
      </c>
      <c r="BD232" s="3">
        <f t="shared" si="169"/>
        <v>7.812382686620753E-4</v>
      </c>
      <c r="BE232" s="3">
        <f t="shared" si="170"/>
        <v>3.4848744791144423E-6</v>
      </c>
      <c r="BF232" s="3">
        <f t="shared" si="171"/>
        <v>1.2784668642670085E-3</v>
      </c>
      <c r="BG232" s="3">
        <f t="shared" si="172"/>
        <v>1.2852530546009144E-3</v>
      </c>
      <c r="BH232" s="3">
        <f t="shared" si="173"/>
        <v>6.786190333905916E-6</v>
      </c>
      <c r="BI232" s="9">
        <v>579</v>
      </c>
      <c r="BJ232" s="3">
        <f t="shared" si="174"/>
        <v>0.11199184661326395</v>
      </c>
      <c r="BK232" s="3">
        <f t="shared" si="175"/>
        <v>0.1124936477382098</v>
      </c>
      <c r="BL232" s="3">
        <f t="shared" si="176"/>
        <v>5.0180112494585538E-4</v>
      </c>
      <c r="BM232" s="3">
        <f t="shared" si="177"/>
        <v>0.18409159771464759</v>
      </c>
      <c r="BN232" s="3">
        <f t="shared" si="178"/>
        <v>0.18506876861823662</v>
      </c>
      <c r="BO232" s="3">
        <f t="shared" si="179"/>
        <v>9.7717090358903635E-4</v>
      </c>
      <c r="BP232" s="9">
        <v>2328.1590000000001</v>
      </c>
      <c r="BQ232" s="3">
        <f t="shared" si="180"/>
        <v>0.45031921523193436</v>
      </c>
      <c r="BR232" s="3">
        <f t="shared" si="181"/>
        <v>0.45233695755534159</v>
      </c>
      <c r="BS232" s="3">
        <f t="shared" si="182"/>
        <v>2.0177423234072345E-3</v>
      </c>
      <c r="BT232" s="3">
        <f t="shared" si="183"/>
        <v>0.740232314410598</v>
      </c>
      <c r="BU232" s="3">
        <f t="shared" si="184"/>
        <v>0.74416151861392943</v>
      </c>
      <c r="BV232" s="3">
        <f t="shared" si="185"/>
        <v>3.9292042033314267E-3</v>
      </c>
      <c r="BW232" s="3">
        <v>8.76</v>
      </c>
      <c r="BX232" s="3">
        <f t="shared" si="186"/>
        <v>1.6943844150815064E-3</v>
      </c>
      <c r="BY232" s="3">
        <f t="shared" si="187"/>
        <v>1.7019764321014124E-3</v>
      </c>
      <c r="BZ232" s="3">
        <f t="shared" si="188"/>
        <v>7.5920170199059427E-6</v>
      </c>
      <c r="CA232" s="3">
        <f t="shared" si="189"/>
        <v>2.7852200275998492E-3</v>
      </c>
      <c r="CB232" s="3">
        <f t="shared" si="190"/>
        <v>2.8000041676956005E-3</v>
      </c>
      <c r="CC232" s="3">
        <f t="shared" si="191"/>
        <v>1.4784140095751297E-5</v>
      </c>
      <c r="CD232" s="3">
        <v>0.12</v>
      </c>
      <c r="CE232" s="3">
        <f t="shared" si="192"/>
        <v>2.3210745412075428E-5</v>
      </c>
      <c r="CF232" s="3">
        <f t="shared" si="193"/>
        <v>2.3314745645224829E-5</v>
      </c>
      <c r="CG232" s="3">
        <f t="shared" si="194"/>
        <v>1.0400023314940102E-7</v>
      </c>
      <c r="CH232" s="3">
        <f t="shared" si="195"/>
        <v>3.8153699008217112E-5</v>
      </c>
      <c r="CI232" s="3">
        <f t="shared" si="196"/>
        <v>3.8356221475282196E-5</v>
      </c>
      <c r="CJ232" s="3">
        <f t="shared" si="197"/>
        <v>2.0252246706508394E-7</v>
      </c>
      <c r="CK232" s="3">
        <v>94</v>
      </c>
      <c r="CL232" s="3">
        <f t="shared" si="198"/>
        <v>1.8181750572792421E-2</v>
      </c>
      <c r="CM232" s="3">
        <f t="shared" si="199"/>
        <v>1.8263217422092783E-2</v>
      </c>
      <c r="CN232" s="3">
        <f t="shared" si="200"/>
        <v>8.1466849300361466E-5</v>
      </c>
      <c r="CO232" s="3">
        <f t="shared" si="201"/>
        <v>2.9887064223103409E-2</v>
      </c>
      <c r="CP232" s="3">
        <f t="shared" si="202"/>
        <v>3.004570682230439E-2</v>
      </c>
      <c r="CQ232" s="3">
        <f t="shared" si="203"/>
        <v>1.58642599200981E-4</v>
      </c>
    </row>
    <row r="233" spans="1:95" x14ac:dyDescent="0.25">
      <c r="A233" s="1" t="s">
        <v>423</v>
      </c>
      <c r="B233" s="1" t="s">
        <v>589</v>
      </c>
      <c r="C233" s="2">
        <v>43403</v>
      </c>
      <c r="D233" s="2">
        <v>43405</v>
      </c>
      <c r="E233" s="2" t="s">
        <v>476</v>
      </c>
      <c r="F233" s="1" t="s">
        <v>503</v>
      </c>
      <c r="G233" s="1" t="s">
        <v>505</v>
      </c>
      <c r="H233" s="1" t="s">
        <v>414</v>
      </c>
      <c r="I233" s="1" t="s">
        <v>413</v>
      </c>
      <c r="J233" s="1">
        <v>0</v>
      </c>
      <c r="K233" s="6">
        <v>0</v>
      </c>
      <c r="L233" s="1" t="s">
        <v>415</v>
      </c>
      <c r="M233" s="1" t="s">
        <v>413</v>
      </c>
      <c r="N233" s="1" t="str">
        <f t="shared" si="153"/>
        <v>XOG 5.63 of '26</v>
      </c>
      <c r="O233" s="3">
        <v>5.625</v>
      </c>
      <c r="P233" s="2">
        <v>46054</v>
      </c>
      <c r="Q233" s="8">
        <v>7.2630136986301368</v>
      </c>
      <c r="R233" s="3">
        <v>0.75890000000000002</v>
      </c>
      <c r="S233" s="9">
        <v>0</v>
      </c>
      <c r="T233" s="9">
        <v>1</v>
      </c>
      <c r="U233" s="6">
        <v>2014255</v>
      </c>
      <c r="V233" s="6">
        <v>1225369</v>
      </c>
      <c r="W233" s="6">
        <v>2005270</v>
      </c>
      <c r="X233" s="6">
        <v>1218899</v>
      </c>
      <c r="Y233" s="6">
        <f t="shared" si="154"/>
        <v>0</v>
      </c>
      <c r="Z233" s="6">
        <f t="shared" si="155"/>
        <v>0</v>
      </c>
      <c r="AA233" s="6">
        <v>750</v>
      </c>
      <c r="AB233" s="6">
        <v>750</v>
      </c>
      <c r="AC233" s="6">
        <v>646.17200000000003</v>
      </c>
      <c r="AD233" s="12">
        <f t="shared" si="156"/>
        <v>3.2079950155268329E-2</v>
      </c>
      <c r="AE233" s="12">
        <f t="shared" si="157"/>
        <v>3.2223690575333995E-2</v>
      </c>
      <c r="AF233" s="12">
        <f t="shared" si="158"/>
        <v>1.4374042006566612E-4</v>
      </c>
      <c r="AG233" s="12">
        <f t="shared" si="159"/>
        <v>5.2732850267960103E-2</v>
      </c>
      <c r="AH233" s="12">
        <f t="shared" si="160"/>
        <v>5.3012759875920815E-2</v>
      </c>
      <c r="AI233" s="12">
        <f t="shared" si="161"/>
        <v>2.7990960796071135E-4</v>
      </c>
      <c r="AJ233" s="1" t="s">
        <v>5</v>
      </c>
      <c r="AK233" s="1" t="s">
        <v>460</v>
      </c>
      <c r="AL233" s="1" t="s">
        <v>429</v>
      </c>
      <c r="AM233" s="1" t="s">
        <v>435</v>
      </c>
      <c r="AN233" s="1" t="s">
        <v>453</v>
      </c>
      <c r="AO233" s="1" t="s">
        <v>482</v>
      </c>
      <c r="AP233" s="1" t="s">
        <v>24</v>
      </c>
      <c r="AQ233" s="1" t="s">
        <v>513</v>
      </c>
      <c r="AR233" s="1" t="s">
        <v>519</v>
      </c>
      <c r="AS233" s="1" t="s">
        <v>533</v>
      </c>
      <c r="AT233" s="1" t="s">
        <v>14</v>
      </c>
      <c r="AU233" s="3">
        <v>5.62</v>
      </c>
      <c r="AV233" s="3">
        <f t="shared" si="162"/>
        <v>1.8028931987260802E-3</v>
      </c>
      <c r="AW233" s="3">
        <f t="shared" si="163"/>
        <v>1.8109714103337706E-3</v>
      </c>
      <c r="AX233" s="3">
        <f t="shared" si="164"/>
        <v>8.0782116076904761E-6</v>
      </c>
      <c r="AY233" s="3">
        <f t="shared" si="165"/>
        <v>2.9635861850593579E-3</v>
      </c>
      <c r="AZ233" s="3">
        <f t="shared" si="166"/>
        <v>2.9793171050267499E-3</v>
      </c>
      <c r="BA233" s="3">
        <f t="shared" si="167"/>
        <v>1.573091996739202E-5</v>
      </c>
      <c r="BB233" s="3">
        <v>5.5970000000000004</v>
      </c>
      <c r="BC233" s="3">
        <f t="shared" si="168"/>
        <v>1.7955148101903686E-3</v>
      </c>
      <c r="BD233" s="3">
        <f t="shared" si="169"/>
        <v>1.8035599615014437E-3</v>
      </c>
      <c r="BE233" s="3">
        <f t="shared" si="170"/>
        <v>8.0451513110751417E-6</v>
      </c>
      <c r="BF233" s="3">
        <f t="shared" si="171"/>
        <v>2.9514576294977272E-3</v>
      </c>
      <c r="BG233" s="3">
        <f t="shared" si="172"/>
        <v>2.9671241702552884E-3</v>
      </c>
      <c r="BH233" s="3">
        <f t="shared" si="173"/>
        <v>1.5666540757561243E-5</v>
      </c>
      <c r="BI233" s="9">
        <v>547</v>
      </c>
      <c r="BJ233" s="3">
        <f t="shared" si="174"/>
        <v>0.17547732734931779</v>
      </c>
      <c r="BK233" s="3">
        <f t="shared" si="175"/>
        <v>0.17626358744707696</v>
      </c>
      <c r="BL233" s="3">
        <f t="shared" si="176"/>
        <v>7.8626009775917272E-4</v>
      </c>
      <c r="BM233" s="3">
        <f t="shared" si="177"/>
        <v>0.28844869096574177</v>
      </c>
      <c r="BN233" s="3">
        <f t="shared" si="178"/>
        <v>0.28997979652128686</v>
      </c>
      <c r="BO233" s="3">
        <f t="shared" si="179"/>
        <v>1.531105555545087E-3</v>
      </c>
      <c r="BP233" s="9">
        <v>3061.5590000000002</v>
      </c>
      <c r="BQ233" s="3">
        <f t="shared" si="180"/>
        <v>0.98214660117413166</v>
      </c>
      <c r="BR233" s="3">
        <f t="shared" si="181"/>
        <v>0.98654729894128979</v>
      </c>
      <c r="BS233" s="3">
        <f t="shared" si="182"/>
        <v>4.4006977671581238E-3</v>
      </c>
      <c r="BT233" s="3">
        <f t="shared" si="183"/>
        <v>1.6144473233352568</v>
      </c>
      <c r="BU233" s="3">
        <f t="shared" si="184"/>
        <v>1.6230169211296426</v>
      </c>
      <c r="BV233" s="3">
        <f t="shared" si="185"/>
        <v>8.5695977943858193E-3</v>
      </c>
      <c r="BW233" s="3">
        <v>8.48</v>
      </c>
      <c r="BX233" s="3">
        <f t="shared" si="186"/>
        <v>2.7203797731667548E-3</v>
      </c>
      <c r="BY233" s="3">
        <f t="shared" si="187"/>
        <v>2.7325689607883229E-3</v>
      </c>
      <c r="BZ233" s="3">
        <f t="shared" si="188"/>
        <v>1.2189187621568145E-5</v>
      </c>
      <c r="CA233" s="3">
        <f t="shared" si="189"/>
        <v>4.471745702723017E-3</v>
      </c>
      <c r="CB233" s="3">
        <f t="shared" si="190"/>
        <v>4.4954820374780852E-3</v>
      </c>
      <c r="CC233" s="3">
        <f t="shared" si="191"/>
        <v>2.3736334755068179E-5</v>
      </c>
      <c r="CD233" s="3">
        <v>0.39</v>
      </c>
      <c r="CE233" s="3">
        <f t="shared" si="192"/>
        <v>1.2511180560554651E-4</v>
      </c>
      <c r="CF233" s="3">
        <f t="shared" si="193"/>
        <v>1.2567239324380258E-4</v>
      </c>
      <c r="CG233" s="3">
        <f t="shared" si="194"/>
        <v>5.6058763825607037E-7</v>
      </c>
      <c r="CH233" s="3">
        <f t="shared" si="195"/>
        <v>2.0565811604504443E-4</v>
      </c>
      <c r="CI233" s="3">
        <f t="shared" si="196"/>
        <v>2.0674976351609119E-4</v>
      </c>
      <c r="CJ233" s="3">
        <f t="shared" si="197"/>
        <v>1.0916474710467687E-6</v>
      </c>
      <c r="CK233" s="3">
        <v>84.75</v>
      </c>
      <c r="CL233" s="3">
        <f t="shared" si="198"/>
        <v>2.7187757756589912E-2</v>
      </c>
      <c r="CM233" s="3">
        <f t="shared" si="199"/>
        <v>2.7309577762595561E-2</v>
      </c>
      <c r="CN233" s="3">
        <f t="shared" si="200"/>
        <v>1.2182000600564902E-4</v>
      </c>
      <c r="CO233" s="3">
        <f t="shared" si="201"/>
        <v>4.4691090602096188E-2</v>
      </c>
      <c r="CP233" s="3">
        <f t="shared" si="202"/>
        <v>4.4928313994842893E-2</v>
      </c>
      <c r="CQ233" s="3">
        <f t="shared" si="203"/>
        <v>2.372233927467049E-4</v>
      </c>
    </row>
    <row r="234" spans="1:95" x14ac:dyDescent="0.25">
      <c r="A234" s="1" t="s">
        <v>423</v>
      </c>
      <c r="B234" s="1" t="s">
        <v>589</v>
      </c>
      <c r="C234" s="2">
        <v>43403</v>
      </c>
      <c r="D234" s="2">
        <v>43405</v>
      </c>
      <c r="E234" s="2" t="s">
        <v>476</v>
      </c>
      <c r="F234" s="1" t="s">
        <v>503</v>
      </c>
      <c r="G234" s="1" t="s">
        <v>504</v>
      </c>
      <c r="H234" s="1" t="s">
        <v>32</v>
      </c>
      <c r="I234" s="1" t="s">
        <v>418</v>
      </c>
      <c r="J234" s="1">
        <v>0</v>
      </c>
      <c r="K234" s="6">
        <v>0</v>
      </c>
      <c r="L234" s="1" t="s">
        <v>416</v>
      </c>
      <c r="M234" s="1" t="s">
        <v>417</v>
      </c>
      <c r="N234" s="1" t="str">
        <f t="shared" si="153"/>
        <v>YORKRI 8.50 of '22</v>
      </c>
      <c r="O234" s="3">
        <v>8.5</v>
      </c>
      <c r="P234" s="2">
        <v>44835</v>
      </c>
      <c r="Q234" s="8">
        <v>3.9232876712328766</v>
      </c>
      <c r="R234" s="3">
        <v>4.0766999999999998</v>
      </c>
      <c r="S234" s="9">
        <v>0</v>
      </c>
      <c r="T234" s="9">
        <v>1</v>
      </c>
      <c r="U234" s="6">
        <v>2014255</v>
      </c>
      <c r="V234" s="6">
        <v>1225369</v>
      </c>
      <c r="W234" s="6">
        <v>2005270</v>
      </c>
      <c r="X234" s="6">
        <v>1218899</v>
      </c>
      <c r="Y234" s="6">
        <f t="shared" si="154"/>
        <v>0</v>
      </c>
      <c r="Z234" s="6">
        <f t="shared" si="155"/>
        <v>0</v>
      </c>
      <c r="AA234" s="6">
        <v>315</v>
      </c>
      <c r="AB234" s="6">
        <v>315</v>
      </c>
      <c r="AC234" s="6">
        <v>272.34399999999999</v>
      </c>
      <c r="AD234" s="12">
        <f t="shared" si="156"/>
        <v>1.3520830282163877E-2</v>
      </c>
      <c r="AE234" s="12">
        <f t="shared" si="157"/>
        <v>1.3581412976806114E-2</v>
      </c>
      <c r="AF234" s="12">
        <f t="shared" si="158"/>
        <v>6.0582694642237825E-5</v>
      </c>
      <c r="AG234" s="12">
        <f t="shared" si="159"/>
        <v>2.2225468409923867E-2</v>
      </c>
      <c r="AH234" s="12">
        <f t="shared" si="160"/>
        <v>2.2343442729873434E-2</v>
      </c>
      <c r="AI234" s="12">
        <f t="shared" si="161"/>
        <v>1.179743199495667E-4</v>
      </c>
      <c r="AJ234" s="1" t="s">
        <v>5</v>
      </c>
      <c r="AK234" s="1" t="s">
        <v>460</v>
      </c>
      <c r="AL234" s="1" t="s">
        <v>432</v>
      </c>
      <c r="AM234" s="1" t="s">
        <v>438</v>
      </c>
      <c r="AN234" s="1" t="s">
        <v>453</v>
      </c>
      <c r="AO234" s="1" t="s">
        <v>482</v>
      </c>
      <c r="AP234" s="1" t="s">
        <v>24</v>
      </c>
      <c r="AQ234" s="1" t="s">
        <v>511</v>
      </c>
      <c r="AR234" s="1" t="s">
        <v>572</v>
      </c>
      <c r="AS234" s="1" t="s">
        <v>573</v>
      </c>
      <c r="AT234" s="1" t="s">
        <v>14</v>
      </c>
      <c r="AU234" s="3">
        <v>3.14</v>
      </c>
      <c r="AV234" s="3">
        <f t="shared" si="162"/>
        <v>4.2455407085994579E-4</v>
      </c>
      <c r="AW234" s="3">
        <f t="shared" si="163"/>
        <v>4.2645636747171205E-4</v>
      </c>
      <c r="AX234" s="3">
        <f t="shared" si="164"/>
        <v>1.9022966117662591E-6</v>
      </c>
      <c r="AY234" s="3">
        <f t="shared" si="165"/>
        <v>6.9787970807160947E-4</v>
      </c>
      <c r="AZ234" s="3">
        <f t="shared" si="166"/>
        <v>7.0158410171802593E-4</v>
      </c>
      <c r="BA234" s="3">
        <f t="shared" si="167"/>
        <v>3.7043936464164519E-6</v>
      </c>
      <c r="BB234" s="3">
        <v>3.129</v>
      </c>
      <c r="BC234" s="3">
        <f t="shared" si="168"/>
        <v>4.2306677952890772E-4</v>
      </c>
      <c r="BD234" s="3">
        <f t="shared" si="169"/>
        <v>4.2496241204426332E-4</v>
      </c>
      <c r="BE234" s="3">
        <f t="shared" si="170"/>
        <v>1.8956325153555976E-6</v>
      </c>
      <c r="BF234" s="3">
        <f t="shared" si="171"/>
        <v>6.9543490654651785E-4</v>
      </c>
      <c r="BG234" s="3">
        <f t="shared" si="172"/>
        <v>6.9912632301773973E-4</v>
      </c>
      <c r="BH234" s="3">
        <f t="shared" si="173"/>
        <v>3.6914164712218778E-6</v>
      </c>
      <c r="BI234" s="9">
        <v>1038</v>
      </c>
      <c r="BJ234" s="3">
        <f t="shared" si="174"/>
        <v>0.14034621832886104</v>
      </c>
      <c r="BK234" s="3">
        <f t="shared" si="175"/>
        <v>0.14097506669924748</v>
      </c>
      <c r="BL234" s="3">
        <f t="shared" si="176"/>
        <v>6.2884837038643115E-4</v>
      </c>
      <c r="BM234" s="3">
        <f t="shared" si="177"/>
        <v>0.23070036209500974</v>
      </c>
      <c r="BN234" s="3">
        <f t="shared" si="178"/>
        <v>0.23192493553608626</v>
      </c>
      <c r="BO234" s="3">
        <f t="shared" si="179"/>
        <v>1.2245734410765152E-3</v>
      </c>
      <c r="BP234" s="9">
        <v>3247.902</v>
      </c>
      <c r="BQ234" s="3">
        <f t="shared" si="180"/>
        <v>0.43914331715100624</v>
      </c>
      <c r="BR234" s="3">
        <f t="shared" si="181"/>
        <v>0.44111098370194535</v>
      </c>
      <c r="BS234" s="3">
        <f t="shared" si="182"/>
        <v>1.9676665509391067E-3</v>
      </c>
      <c r="BT234" s="3">
        <f t="shared" si="183"/>
        <v>0.72186143299528549</v>
      </c>
      <c r="BU234" s="3">
        <f t="shared" si="184"/>
        <v>0.72569312329241387</v>
      </c>
      <c r="BV234" s="3">
        <f t="shared" si="185"/>
        <v>3.8316902971283762E-3</v>
      </c>
      <c r="BW234" s="3">
        <v>13.28</v>
      </c>
      <c r="BX234" s="3">
        <f t="shared" si="186"/>
        <v>1.7955662614713627E-3</v>
      </c>
      <c r="BY234" s="3">
        <f t="shared" si="187"/>
        <v>1.8036116433198519E-3</v>
      </c>
      <c r="BZ234" s="3">
        <f t="shared" si="188"/>
        <v>8.0453818484891703E-6</v>
      </c>
      <c r="CA234" s="3">
        <f t="shared" si="189"/>
        <v>2.9515422048378894E-3</v>
      </c>
      <c r="CB234" s="3">
        <f t="shared" si="190"/>
        <v>2.9672091945271918E-3</v>
      </c>
      <c r="CC234" s="3">
        <f t="shared" si="191"/>
        <v>1.5666989689302416E-5</v>
      </c>
      <c r="CD234" s="3">
        <v>0.13</v>
      </c>
      <c r="CE234" s="3">
        <f t="shared" si="192"/>
        <v>1.757707936681304E-5</v>
      </c>
      <c r="CF234" s="3">
        <f t="shared" si="193"/>
        <v>1.7655836869847949E-5</v>
      </c>
      <c r="CG234" s="3">
        <f t="shared" si="194"/>
        <v>7.8757503034909292E-8</v>
      </c>
      <c r="CH234" s="3">
        <f t="shared" si="195"/>
        <v>2.8893108932901029E-5</v>
      </c>
      <c r="CI234" s="3">
        <f t="shared" si="196"/>
        <v>2.9046475548835468E-5</v>
      </c>
      <c r="CJ234" s="3">
        <f t="shared" si="197"/>
        <v>1.5336661593443892E-7</v>
      </c>
      <c r="CK234" s="3">
        <v>85.75</v>
      </c>
      <c r="CL234" s="3">
        <f t="shared" si="198"/>
        <v>1.1594111966955525E-2</v>
      </c>
      <c r="CM234" s="3">
        <f t="shared" si="199"/>
        <v>1.1646061627611243E-2</v>
      </c>
      <c r="CN234" s="3">
        <f t="shared" si="200"/>
        <v>5.1949660655718419E-5</v>
      </c>
      <c r="CO234" s="3">
        <f t="shared" si="201"/>
        <v>1.9058339161509716E-2</v>
      </c>
      <c r="CP234" s="3">
        <f t="shared" si="202"/>
        <v>1.915950214086647E-2</v>
      </c>
      <c r="CQ234" s="3">
        <f t="shared" si="203"/>
        <v>1.0116297935675381E-4</v>
      </c>
    </row>
  </sheetData>
  <autoFilter ref="A1:CQ23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a h d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W a h d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o X U 0 o i k e 4 D g A A A B E A A A A T A B w A R m 9 y b X V s Y X M v U 2 V j d G l v b j E u b S C i G A A o o B Q A A A A A A A A A A A A A A A A A A A A A A A A A A A A r T k 0 u y c z P U w i G 0 I b W A F B L A Q I t A B Q A A g A I A F m o X U 3 G r a w E p w A A A P g A A A A S A A A A A A A A A A A A A A A A A A A A A A B D b 2 5 m a W c v U G F j a 2 F n Z S 5 4 b W x Q S w E C L Q A U A A I A C A B Z q F 1 N D 8 r p q 6 Q A A A D p A A A A E w A A A A A A A A A A A A A A A A D z A A A A W 0 N v b n R l b n R f V H l w Z X N d L n h t b F B L A Q I t A B Q A A g A I A F m o X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1 M r D b j S m L R a d Y V z 8 f 7 7 i n A A A A A A I A A A A A A A N m A A D A A A A A E A A A A G r R n m 2 E d a 5 K Q 8 p q x Y W 2 G I I A A A A A B I A A A K A A A A A Q A A A A R / F D 2 w o R M l W g 2 / J 8 p X 4 L 2 l A A A A B B D k v y G G b 4 h R w j Z m H 0 o B E Q E l G M D d W u 1 0 X U V i j 2 q Q c x j k p / s L 7 6 A 5 x s s J L 5 c 8 w 1 j Q O 6 J z 8 v t 7 4 f W W N V H X n v A 4 x S X n B r q t s B L h 0 i y d k h V q U 5 P B Q A A A A u J p 7 P s Z / E X v H 0 B E 3 4 f 8 J u T 8 E l 1 w = = < / D a t a M a s h u p > 
</file>

<file path=customXml/itemProps1.xml><?xml version="1.0" encoding="utf-8"?>
<ds:datastoreItem xmlns:ds="http://schemas.openxmlformats.org/officeDocument/2006/customXml" ds:itemID="{BD8466F7-8DCB-4998-A0E9-1FF50A9EB0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2018-10-29T20:43:57Z</dcterms:created>
  <dcterms:modified xsi:type="dcterms:W3CDTF">2018-10-30T19:49:13Z</dcterms:modified>
</cp:coreProperties>
</file>