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Fagan\Quant_Research_and_Development\Credit\Defaults\"/>
    </mc:Choice>
  </mc:AlternateContent>
  <bookViews>
    <workbookView xWindow="-15" yWindow="-15" windowWidth="19230" windowHeight="3990"/>
  </bookViews>
  <sheets>
    <sheet name="US forecast (par)" sheetId="11" r:id="rId1"/>
    <sheet name="US forecast" sheetId="5" r:id="rId2"/>
    <sheet name="Model" sheetId="4" r:id="rId3"/>
    <sheet name="Model loan" sheetId="10" r:id="rId4"/>
    <sheet name="Regression output" sheetId="2" r:id="rId5"/>
    <sheet name="S&amp;P Reg" sheetId="12" r:id="rId6"/>
    <sheet name="Source data" sheetId="1" r:id="rId7"/>
    <sheet name="Regional Defaults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FDS_HYPERLINK_TOGGLE_STATE__" hidden="1">"ON"</definedName>
    <definedName name="__FDS_UNIQUE_RANGE_ID_GENERATOR_COUNTER" hidden="1">1</definedName>
    <definedName name="_DLX2.USE" localSheetId="0">'[1]asia loans'!#REF!</definedName>
    <definedName name="_DLX2.USE">'[1]asia loans'!#REF!</definedName>
    <definedName name="_DLX3.USE" localSheetId="0">#REF!</definedName>
    <definedName name="_DLX3.USE">#REF!</definedName>
    <definedName name="_xlnm._FilterDatabase" localSheetId="1" hidden="1">'US forecast'!#REF!</definedName>
    <definedName name="_xlnm._FilterDatabase" localSheetId="0" hidden="1">'US forecast (par)'!#REF!</definedName>
    <definedName name="AssetMgrBreakdownReportDate">'[2]Asset Managers'!$M$1</definedName>
    <definedName name="AssetMgrBreakdownTopLeft">'[2]Asset Managers'!$C$4</definedName>
    <definedName name="autoFileterRange" localSheetId="0">#REF!</definedName>
    <definedName name="autoFileterRange">#REF!</definedName>
    <definedName name="bbg.IncludeMTD" localSheetId="0">#REF!</definedName>
    <definedName name="bbg.IncludeMTD">#REF!</definedName>
    <definedName name="bbg.IncludeQTD" localSheetId="0">#REF!</definedName>
    <definedName name="bbg.IncludeQTD">#REF!</definedName>
    <definedName name="bbg.IncludeWTD" localSheetId="0">#REF!</definedName>
    <definedName name="bbg.IncludeWTD">#REF!</definedName>
    <definedName name="bbg.IncludeYTD" localSheetId="0">#REF!</definedName>
    <definedName name="bbg.IncludeYTD">#REF!</definedName>
    <definedName name="Bbg.ReportDate">[3]Bbg!$C$4</definedName>
    <definedName name="Bbg.Spacer">[4]Bbg!$C$1</definedName>
    <definedName name="bbg.spacing" localSheetId="0">#REF!</definedName>
    <definedName name="bbg.spacing">#REF!</definedName>
    <definedName name="bbgDate">[5]Data!$K$1</definedName>
    <definedName name="BbgTickers">'Source data'!$AM$2:$BB$2</definedName>
    <definedName name="BestWorstPerformers.TitleRow" localSheetId="0">#REF!</definedName>
    <definedName name="BestWorstPerformers.TitleRow">#REF!</definedName>
    <definedName name="BLPH1" localSheetId="0" hidden="1">#REF!</definedName>
    <definedName name="BLPH1" hidden="1">#REF!</definedName>
    <definedName name="BLPH10" localSheetId="0" hidden="1">#REF!</definedName>
    <definedName name="BLPH10" hidden="1">#REF!</definedName>
    <definedName name="BLPH100" localSheetId="0" hidden="1">#REF!</definedName>
    <definedName name="BLPH100" hidden="1">#REF!</definedName>
    <definedName name="BLPH101" localSheetId="0" hidden="1">#REF!</definedName>
    <definedName name="BLPH101" hidden="1">#REF!</definedName>
    <definedName name="BLPH102" localSheetId="0" hidden="1">#REF!</definedName>
    <definedName name="BLPH102" hidden="1">#REF!</definedName>
    <definedName name="BLPH103" localSheetId="0" hidden="1">#REF!</definedName>
    <definedName name="BLPH103" hidden="1">#REF!</definedName>
    <definedName name="BLPH104" localSheetId="0" hidden="1">#REF!</definedName>
    <definedName name="BLPH104" hidden="1">#REF!</definedName>
    <definedName name="BLPH105" localSheetId="0" hidden="1">#REF!</definedName>
    <definedName name="BLPH105" hidden="1">#REF!</definedName>
    <definedName name="BLPH106" localSheetId="0" hidden="1">#REF!</definedName>
    <definedName name="BLPH106" hidden="1">#REF!</definedName>
    <definedName name="BLPH107" localSheetId="0" hidden="1">#REF!</definedName>
    <definedName name="BLPH107" hidden="1">#REF!</definedName>
    <definedName name="BLPH108" localSheetId="0" hidden="1">#REF!</definedName>
    <definedName name="BLPH108" hidden="1">#REF!</definedName>
    <definedName name="BLPH109" localSheetId="0" hidden="1">#REF!</definedName>
    <definedName name="BLPH109" hidden="1">#REF!</definedName>
    <definedName name="BLPH11" localSheetId="0" hidden="1">#REF!</definedName>
    <definedName name="BLPH11" hidden="1">#REF!</definedName>
    <definedName name="BLPH110" localSheetId="0" hidden="1">#REF!</definedName>
    <definedName name="BLPH110" hidden="1">#REF!</definedName>
    <definedName name="BLPH111" localSheetId="0" hidden="1">#REF!</definedName>
    <definedName name="BLPH111" hidden="1">#REF!</definedName>
    <definedName name="BLPH112" localSheetId="0" hidden="1">#REF!</definedName>
    <definedName name="BLPH112" hidden="1">#REF!</definedName>
    <definedName name="BLPH113" localSheetId="0" hidden="1">#REF!</definedName>
    <definedName name="BLPH113" hidden="1">#REF!</definedName>
    <definedName name="BLPH114" localSheetId="0" hidden="1">#REF!</definedName>
    <definedName name="BLPH114" hidden="1">#REF!</definedName>
    <definedName name="BLPH115" localSheetId="0" hidden="1">#REF!</definedName>
    <definedName name="BLPH115" hidden="1">#REF!</definedName>
    <definedName name="BLPH116" localSheetId="0" hidden="1">#REF!</definedName>
    <definedName name="BLPH116" hidden="1">#REF!</definedName>
    <definedName name="BLPH117" localSheetId="0" hidden="1">#REF!</definedName>
    <definedName name="BLPH117" hidden="1">#REF!</definedName>
    <definedName name="BLPH118" localSheetId="0" hidden="1">#REF!</definedName>
    <definedName name="BLPH118" hidden="1">#REF!</definedName>
    <definedName name="BLPH119" localSheetId="0" hidden="1">#REF!</definedName>
    <definedName name="BLPH119" hidden="1">#REF!</definedName>
    <definedName name="BLPH12" localSheetId="0" hidden="1">#REF!</definedName>
    <definedName name="BLPH12" hidden="1">#REF!</definedName>
    <definedName name="BLPH120" localSheetId="0" hidden="1">#REF!</definedName>
    <definedName name="BLPH120" hidden="1">#REF!</definedName>
    <definedName name="BLPH121" localSheetId="0" hidden="1">#REF!</definedName>
    <definedName name="BLPH121" hidden="1">#REF!</definedName>
    <definedName name="BLPH122" localSheetId="0" hidden="1">#REF!</definedName>
    <definedName name="BLPH122" hidden="1">#REF!</definedName>
    <definedName name="BLPH123" localSheetId="0" hidden="1">#REF!</definedName>
    <definedName name="BLPH123" hidden="1">#REF!</definedName>
    <definedName name="BLPH124" localSheetId="0" hidden="1">#REF!</definedName>
    <definedName name="BLPH124" hidden="1">#REF!</definedName>
    <definedName name="BLPH125" localSheetId="0" hidden="1">#REF!</definedName>
    <definedName name="BLPH125" hidden="1">#REF!</definedName>
    <definedName name="BLPH126" localSheetId="0" hidden="1">#REF!</definedName>
    <definedName name="BLPH126" hidden="1">#REF!</definedName>
    <definedName name="BLPH127" localSheetId="0" hidden="1">#REF!</definedName>
    <definedName name="BLPH127" hidden="1">#REF!</definedName>
    <definedName name="BLPH128" localSheetId="0" hidden="1">#REF!</definedName>
    <definedName name="BLPH128" hidden="1">#REF!</definedName>
    <definedName name="BLPH129" localSheetId="0" hidden="1">#REF!</definedName>
    <definedName name="BLPH129" hidden="1">#REF!</definedName>
    <definedName name="BLPH13" localSheetId="0" hidden="1">#REF!</definedName>
    <definedName name="BLPH13" hidden="1">#REF!</definedName>
    <definedName name="BLPH130" localSheetId="0" hidden="1">#REF!</definedName>
    <definedName name="BLPH130" hidden="1">#REF!</definedName>
    <definedName name="BLPH131" localSheetId="0" hidden="1">#REF!</definedName>
    <definedName name="BLPH131" hidden="1">#REF!</definedName>
    <definedName name="BLPH132" localSheetId="0" hidden="1">#REF!</definedName>
    <definedName name="BLPH132" hidden="1">#REF!</definedName>
    <definedName name="BLPH133" localSheetId="0" hidden="1">#REF!</definedName>
    <definedName name="BLPH133" hidden="1">#REF!</definedName>
    <definedName name="BLPH134" localSheetId="0" hidden="1">#REF!</definedName>
    <definedName name="BLPH134" hidden="1">#REF!</definedName>
    <definedName name="BLPH135" localSheetId="0" hidden="1">#REF!</definedName>
    <definedName name="BLPH135" hidden="1">#REF!</definedName>
    <definedName name="BLPH136" localSheetId="0" hidden="1">#REF!</definedName>
    <definedName name="BLPH136" hidden="1">#REF!</definedName>
    <definedName name="BLPH137" localSheetId="0" hidden="1">#REF!</definedName>
    <definedName name="BLPH137" hidden="1">#REF!</definedName>
    <definedName name="BLPH138" localSheetId="0" hidden="1">#REF!</definedName>
    <definedName name="BLPH138" hidden="1">#REF!</definedName>
    <definedName name="BLPH139" localSheetId="0" hidden="1">#REF!</definedName>
    <definedName name="BLPH139" hidden="1">#REF!</definedName>
    <definedName name="BLPH14" localSheetId="0" hidden="1">#REF!</definedName>
    <definedName name="BLPH14" hidden="1">#REF!</definedName>
    <definedName name="BLPH140" localSheetId="0" hidden="1">#REF!</definedName>
    <definedName name="BLPH140" hidden="1">#REF!</definedName>
    <definedName name="BLPH141" localSheetId="0" hidden="1">#REF!</definedName>
    <definedName name="BLPH141" hidden="1">#REF!</definedName>
    <definedName name="BLPH142" localSheetId="0" hidden="1">#REF!</definedName>
    <definedName name="BLPH142" hidden="1">#REF!</definedName>
    <definedName name="BLPH143" localSheetId="0" hidden="1">#REF!</definedName>
    <definedName name="BLPH143" hidden="1">#REF!</definedName>
    <definedName name="BLPH144" localSheetId="0" hidden="1">#REF!</definedName>
    <definedName name="BLPH144" hidden="1">#REF!</definedName>
    <definedName name="BLPH145" localSheetId="0" hidden="1">#REF!</definedName>
    <definedName name="BLPH145" hidden="1">#REF!</definedName>
    <definedName name="BLPH146" localSheetId="0" hidden="1">#REF!</definedName>
    <definedName name="BLPH146" hidden="1">#REF!</definedName>
    <definedName name="BLPH147" localSheetId="0" hidden="1">#REF!</definedName>
    <definedName name="BLPH147" hidden="1">#REF!</definedName>
    <definedName name="BLPH148" localSheetId="0" hidden="1">#REF!</definedName>
    <definedName name="BLPH148" hidden="1">#REF!</definedName>
    <definedName name="BLPH149" localSheetId="0" hidden="1">#REF!</definedName>
    <definedName name="BLPH149" hidden="1">#REF!</definedName>
    <definedName name="BLPH15" localSheetId="0" hidden="1">#REF!</definedName>
    <definedName name="BLPH15" hidden="1">#REF!</definedName>
    <definedName name="BLPH150" localSheetId="0" hidden="1">#REF!</definedName>
    <definedName name="BLPH150" hidden="1">#REF!</definedName>
    <definedName name="BLPH151" localSheetId="0" hidden="1">#REF!</definedName>
    <definedName name="BLPH151" hidden="1">#REF!</definedName>
    <definedName name="BLPH152" localSheetId="0" hidden="1">#REF!</definedName>
    <definedName name="BLPH152" hidden="1">#REF!</definedName>
    <definedName name="BLPH153" localSheetId="0" hidden="1">#REF!</definedName>
    <definedName name="BLPH153" hidden="1">#REF!</definedName>
    <definedName name="BLPH154" localSheetId="0" hidden="1">#REF!</definedName>
    <definedName name="BLPH154" hidden="1">#REF!</definedName>
    <definedName name="BLPH155" localSheetId="0" hidden="1">#REF!</definedName>
    <definedName name="BLPH155" hidden="1">#REF!</definedName>
    <definedName name="BLPH156" localSheetId="0" hidden="1">#REF!</definedName>
    <definedName name="BLPH156" hidden="1">#REF!</definedName>
    <definedName name="BLPH157" localSheetId="0" hidden="1">#REF!</definedName>
    <definedName name="BLPH157" hidden="1">#REF!</definedName>
    <definedName name="BLPH158" localSheetId="0" hidden="1">#REF!</definedName>
    <definedName name="BLPH158" hidden="1">#REF!</definedName>
    <definedName name="BLPH159" localSheetId="0" hidden="1">#REF!</definedName>
    <definedName name="BLPH159" hidden="1">#REF!</definedName>
    <definedName name="BLPH16" localSheetId="0" hidden="1">#REF!</definedName>
    <definedName name="BLPH16" hidden="1">#REF!</definedName>
    <definedName name="BLPH160" localSheetId="0" hidden="1">#REF!</definedName>
    <definedName name="BLPH160" hidden="1">#REF!</definedName>
    <definedName name="BLPH161" localSheetId="0" hidden="1">#REF!</definedName>
    <definedName name="BLPH161" hidden="1">#REF!</definedName>
    <definedName name="BLPH162" localSheetId="0" hidden="1">#REF!</definedName>
    <definedName name="BLPH162" hidden="1">#REF!</definedName>
    <definedName name="BLPH163" localSheetId="0" hidden="1">#REF!</definedName>
    <definedName name="BLPH163" hidden="1">#REF!</definedName>
    <definedName name="BLPH164" localSheetId="0" hidden="1">#REF!</definedName>
    <definedName name="BLPH164" hidden="1">#REF!</definedName>
    <definedName name="BLPH165" localSheetId="0" hidden="1">#REF!</definedName>
    <definedName name="BLPH165" hidden="1">#REF!</definedName>
    <definedName name="BLPH166" localSheetId="0" hidden="1">#REF!</definedName>
    <definedName name="BLPH166" hidden="1">#REF!</definedName>
    <definedName name="BLPH167" localSheetId="0" hidden="1">#REF!</definedName>
    <definedName name="BLPH167" hidden="1">#REF!</definedName>
    <definedName name="BLPH168" localSheetId="0" hidden="1">#REF!</definedName>
    <definedName name="BLPH168" hidden="1">#REF!</definedName>
    <definedName name="BLPH169" localSheetId="0" hidden="1">#REF!</definedName>
    <definedName name="BLPH169" hidden="1">#REF!</definedName>
    <definedName name="BLPH17" localSheetId="0" hidden="1">#REF!</definedName>
    <definedName name="BLPH17" hidden="1">#REF!</definedName>
    <definedName name="BLPH170" localSheetId="0" hidden="1">#REF!</definedName>
    <definedName name="BLPH170" hidden="1">#REF!</definedName>
    <definedName name="BLPH171" localSheetId="0" hidden="1">#REF!</definedName>
    <definedName name="BLPH171" hidden="1">#REF!</definedName>
    <definedName name="BLPH172" localSheetId="0" hidden="1">#REF!</definedName>
    <definedName name="BLPH172" hidden="1">#REF!</definedName>
    <definedName name="BLPH173" localSheetId="0" hidden="1">#REF!</definedName>
    <definedName name="BLPH173" hidden="1">#REF!</definedName>
    <definedName name="BLPH174" localSheetId="0" hidden="1">#REF!</definedName>
    <definedName name="BLPH174" hidden="1">#REF!</definedName>
    <definedName name="BLPH175" localSheetId="0" hidden="1">#REF!</definedName>
    <definedName name="BLPH175" hidden="1">#REF!</definedName>
    <definedName name="BLPH176" localSheetId="0" hidden="1">#REF!</definedName>
    <definedName name="BLPH176" hidden="1">#REF!</definedName>
    <definedName name="BLPH177" localSheetId="0" hidden="1">#REF!</definedName>
    <definedName name="BLPH177" hidden="1">#REF!</definedName>
    <definedName name="BLPH178" localSheetId="0" hidden="1">#REF!</definedName>
    <definedName name="BLPH178" hidden="1">#REF!</definedName>
    <definedName name="BLPH179" localSheetId="0" hidden="1">#REF!</definedName>
    <definedName name="BLPH179" hidden="1">#REF!</definedName>
    <definedName name="BLPH18" localSheetId="0" hidden="1">#REF!</definedName>
    <definedName name="BLPH18" hidden="1">#REF!</definedName>
    <definedName name="BLPH180" localSheetId="0" hidden="1">#REF!</definedName>
    <definedName name="BLPH180" hidden="1">#REF!</definedName>
    <definedName name="BLPH181" localSheetId="0" hidden="1">#REF!</definedName>
    <definedName name="BLPH181" hidden="1">#REF!</definedName>
    <definedName name="BLPH182" localSheetId="0" hidden="1">#REF!</definedName>
    <definedName name="BLPH182" hidden="1">#REF!</definedName>
    <definedName name="BLPH183" localSheetId="0" hidden="1">#REF!</definedName>
    <definedName name="BLPH183" hidden="1">#REF!</definedName>
    <definedName name="BLPH184" localSheetId="0" hidden="1">#REF!</definedName>
    <definedName name="BLPH184" hidden="1">#REF!</definedName>
    <definedName name="BLPH185" localSheetId="0" hidden="1">#REF!</definedName>
    <definedName name="BLPH185" hidden="1">#REF!</definedName>
    <definedName name="BLPH186" localSheetId="0" hidden="1">#REF!</definedName>
    <definedName name="BLPH186" hidden="1">#REF!</definedName>
    <definedName name="BLPH187" localSheetId="0" hidden="1">#REF!</definedName>
    <definedName name="BLPH187" hidden="1">#REF!</definedName>
    <definedName name="BLPH188" localSheetId="0" hidden="1">#REF!</definedName>
    <definedName name="BLPH188" hidden="1">#REF!</definedName>
    <definedName name="BLPH189" localSheetId="0" hidden="1">#REF!</definedName>
    <definedName name="BLPH189" hidden="1">#REF!</definedName>
    <definedName name="BLPH19" localSheetId="0" hidden="1">#REF!</definedName>
    <definedName name="BLPH19" hidden="1">#REF!</definedName>
    <definedName name="BLPH190" localSheetId="0" hidden="1">#REF!</definedName>
    <definedName name="BLPH190" hidden="1">#REF!</definedName>
    <definedName name="BLPH191" localSheetId="0" hidden="1">#REF!</definedName>
    <definedName name="BLPH191" hidden="1">#REF!</definedName>
    <definedName name="BLPH192" localSheetId="0" hidden="1">#REF!</definedName>
    <definedName name="BLPH192" hidden="1">#REF!</definedName>
    <definedName name="BLPH193" localSheetId="0" hidden="1">#REF!</definedName>
    <definedName name="BLPH193" hidden="1">#REF!</definedName>
    <definedName name="BLPH194" localSheetId="0" hidden="1">#REF!</definedName>
    <definedName name="BLPH194" hidden="1">#REF!</definedName>
    <definedName name="BLPH195" localSheetId="0" hidden="1">#REF!</definedName>
    <definedName name="BLPH195" hidden="1">#REF!</definedName>
    <definedName name="BLPH196" localSheetId="0" hidden="1">#REF!</definedName>
    <definedName name="BLPH196" hidden="1">#REF!</definedName>
    <definedName name="BLPH197" localSheetId="0" hidden="1">#REF!</definedName>
    <definedName name="BLPH197" hidden="1">#REF!</definedName>
    <definedName name="BLPH198" localSheetId="0" hidden="1">#REF!</definedName>
    <definedName name="BLPH198" hidden="1">#REF!</definedName>
    <definedName name="BLPH199" localSheetId="0" hidden="1">#REF!</definedName>
    <definedName name="BLPH199" hidden="1">#REF!</definedName>
    <definedName name="BLPH2" localSheetId="0" hidden="1">#REF!</definedName>
    <definedName name="BLPH2" hidden="1">#REF!</definedName>
    <definedName name="BLPH20" localSheetId="0" hidden="1">#REF!</definedName>
    <definedName name="BLPH20" hidden="1">#REF!</definedName>
    <definedName name="BLPH200" localSheetId="0" hidden="1">#REF!</definedName>
    <definedName name="BLPH200" hidden="1">#REF!</definedName>
    <definedName name="BLPH20090709182215_1" localSheetId="2" hidden="1">Model!#REF!</definedName>
    <definedName name="BLPH20090709192206_1" localSheetId="2" hidden="1">Model!#REF!</definedName>
    <definedName name="BLPH20090909145610_1" localSheetId="2" hidden="1">Model!#REF!</definedName>
    <definedName name="BLPH20090909153248_1" localSheetId="2" hidden="1">Model!#REF!</definedName>
    <definedName name="BLPH201" localSheetId="0" hidden="1">#REF!</definedName>
    <definedName name="BLPH201" hidden="1">#REF!</definedName>
    <definedName name="BLPH20100209220531_1" localSheetId="2" hidden="1">Model!#REF!</definedName>
    <definedName name="BLPH20100702163359_1" localSheetId="2" hidden="1">Model!#REF!</definedName>
    <definedName name="BLPH20100702163525_1" localSheetId="2" hidden="1">Model!#REF!</definedName>
    <definedName name="BLPH20100909195549_1" localSheetId="2" hidden="1">Model!#REF!</definedName>
    <definedName name="BLPH20100909195614_1" localSheetId="2" hidden="1">Model!#REF!</definedName>
    <definedName name="BLPH20100909195642_1" localSheetId="2" hidden="1">Model!#REF!</definedName>
    <definedName name="BLPH20100909205804_1" localSheetId="2" hidden="1">Model!#REF!</definedName>
    <definedName name="BLPH20100909205927_1" localSheetId="2" hidden="1">Model!#REF!</definedName>
    <definedName name="BLPH20100909205930_1" localSheetId="2" hidden="1">Model!#REF!</definedName>
    <definedName name="BLPH20101112223722_1" localSheetId="2" hidden="1">Model!#REF!</definedName>
    <definedName name="BLPH20101112223728_1" localSheetId="2" hidden="1">Model!#REF!</definedName>
    <definedName name="BLPH20101113121523_1" localSheetId="2" hidden="1">Model!#REF!</definedName>
    <definedName name="BLPH20101113122158_1" localSheetId="2" hidden="1">Model!#REF!</definedName>
    <definedName name="BLPH20101113125945_1" localSheetId="2" hidden="1">Model!#REF!</definedName>
    <definedName name="BLPH20101114150738_1" localSheetId="2" hidden="1">Model!#REF!</definedName>
    <definedName name="BLPH20101114150755_1" localSheetId="2" hidden="1">Model!#REF!</definedName>
    <definedName name="BLPH20101114151210_1" localSheetId="2" hidden="1">Model!#REF!</definedName>
    <definedName name="BLPH20101114152942_1" localSheetId="2" hidden="1">Model!#REF!</definedName>
    <definedName name="BLPH20101114152942_2" localSheetId="2" hidden="1">Model!#REF!</definedName>
    <definedName name="BLPH20101115162830_1" localSheetId="2" hidden="1">Model!#REF!</definedName>
    <definedName name="BLPH20101115163032_1" localSheetId="2" hidden="1">Model!#REF!</definedName>
    <definedName name="BLPH20101116195912_1" localSheetId="2" hidden="1">Model!#REF!</definedName>
    <definedName name="BLPH20101116200114_1" localSheetId="2" hidden="1">Model!#REF!</definedName>
    <definedName name="BLPH20101116201221_1" localSheetId="2" hidden="1">Model!#REF!</definedName>
    <definedName name="BLPH20101116202443_1" localSheetId="2" hidden="1">Model!#REF!</definedName>
    <definedName name="BLPH20110411155239_1" localSheetId="2" hidden="1">Model!#REF!</definedName>
    <definedName name="BLPH20111101203658_1" localSheetId="2" hidden="1">Model!#REF!</definedName>
    <definedName name="BLPH20111101203658_2" localSheetId="2" hidden="1">Model!#REF!</definedName>
    <definedName name="BLPH20111101203658_3" localSheetId="2" hidden="1">Model!#REF!</definedName>
    <definedName name="BLPH20111101203716_1" localSheetId="2" hidden="1">Model!#REF!</definedName>
    <definedName name="BLPH20111101203716_10" localSheetId="2" hidden="1">Model!#REF!</definedName>
    <definedName name="BLPH20111101203716_11" localSheetId="2" hidden="1">Model!#REF!</definedName>
    <definedName name="BLPH20111101203716_12" localSheetId="2" hidden="1">Model!#REF!</definedName>
    <definedName name="BLPH20111101203716_13" localSheetId="2" hidden="1">Model!#REF!</definedName>
    <definedName name="BLPH20111101203716_14" localSheetId="2" hidden="1">Model!#REF!</definedName>
    <definedName name="BLPH20111101203716_15" localSheetId="2" hidden="1">Model!#REF!</definedName>
    <definedName name="BLPH20111101203716_16" localSheetId="2" hidden="1">Model!#REF!</definedName>
    <definedName name="BLPH20111101203716_17" localSheetId="2" hidden="1">Model!#REF!</definedName>
    <definedName name="BLPH20111101203716_18" localSheetId="2" hidden="1">Model!#REF!</definedName>
    <definedName name="BLPH20111101203716_19" localSheetId="2" hidden="1">Model!#REF!</definedName>
    <definedName name="BLPH20111101203716_2" localSheetId="2" hidden="1">Model!#REF!</definedName>
    <definedName name="BLPH20111101203716_20" localSheetId="2" hidden="1">Model!#REF!</definedName>
    <definedName name="BLPH20111101203716_21" localSheetId="2" hidden="1">Model!#REF!</definedName>
    <definedName name="BLPH20111101203716_22" localSheetId="2" hidden="1">Model!#REF!</definedName>
    <definedName name="BLPH20111101203716_23" localSheetId="2" hidden="1">Model!#REF!</definedName>
    <definedName name="BLPH20111101203716_24" localSheetId="2" hidden="1">Model!#REF!</definedName>
    <definedName name="BLPH20111101203716_25" localSheetId="2" hidden="1">Model!#REF!</definedName>
    <definedName name="BLPH20111101203716_26" localSheetId="2" hidden="1">Model!#REF!</definedName>
    <definedName name="BLPH20111101203716_27" localSheetId="2" hidden="1">Model!#REF!</definedName>
    <definedName name="BLPH20111101203716_28" localSheetId="2" hidden="1">Model!#REF!</definedName>
    <definedName name="BLPH20111101203716_29" localSheetId="2" hidden="1">Model!#REF!</definedName>
    <definedName name="BLPH20111101203716_3" localSheetId="2" hidden="1">Model!#REF!</definedName>
    <definedName name="BLPH20111101203716_30" localSheetId="2" hidden="1">Model!#REF!</definedName>
    <definedName name="BLPH20111101203716_4" localSheetId="2" hidden="1">Model!#REF!</definedName>
    <definedName name="BLPH20111101203716_5" localSheetId="2" hidden="1">Model!#REF!</definedName>
    <definedName name="BLPH20111101203716_6" localSheetId="2" hidden="1">Model!#REF!</definedName>
    <definedName name="BLPH20111101203716_7" localSheetId="2" hidden="1">Model!#REF!</definedName>
    <definedName name="BLPH20111101203716_8" localSheetId="2" hidden="1">Model!#REF!</definedName>
    <definedName name="BLPH20111101203716_9" localSheetId="2" hidden="1">Model!#REF!</definedName>
    <definedName name="BLPH20111115195532_1" localSheetId="2" hidden="1">Model!#REF!</definedName>
    <definedName name="BLPH202" localSheetId="0" hidden="1">#REF!</definedName>
    <definedName name="BLPH202" hidden="1">#REF!</definedName>
    <definedName name="BLPH203" localSheetId="0" hidden="1">#REF!</definedName>
    <definedName name="BLPH203" hidden="1">#REF!</definedName>
    <definedName name="BLPH204" localSheetId="0" hidden="1">#REF!</definedName>
    <definedName name="BLPH204" hidden="1">#REF!</definedName>
    <definedName name="BLPH205" localSheetId="0" hidden="1">#REF!</definedName>
    <definedName name="BLPH205" hidden="1">#REF!</definedName>
    <definedName name="BLPH206" localSheetId="0" hidden="1">#REF!</definedName>
    <definedName name="BLPH206" hidden="1">#REF!</definedName>
    <definedName name="BLPH207" localSheetId="0" hidden="1">#REF!</definedName>
    <definedName name="BLPH207" hidden="1">#REF!</definedName>
    <definedName name="BLPH208" localSheetId="0" hidden="1">#REF!</definedName>
    <definedName name="BLPH208" hidden="1">#REF!</definedName>
    <definedName name="BLPH209" localSheetId="0" hidden="1">#REF!</definedName>
    <definedName name="BLPH209" hidden="1">#REF!</definedName>
    <definedName name="BLPH21" localSheetId="0" hidden="1">#REF!</definedName>
    <definedName name="BLPH21" hidden="1">#REF!</definedName>
    <definedName name="BLPH210" localSheetId="0" hidden="1">#REF!</definedName>
    <definedName name="BLPH210" hidden="1">#REF!</definedName>
    <definedName name="BLPH211" localSheetId="0" hidden="1">#REF!</definedName>
    <definedName name="BLPH211" hidden="1">#REF!</definedName>
    <definedName name="BLPH212" localSheetId="0" hidden="1">#REF!</definedName>
    <definedName name="BLPH212" hidden="1">#REF!</definedName>
    <definedName name="BLPH213" localSheetId="0" hidden="1">#REF!</definedName>
    <definedName name="BLPH213" hidden="1">#REF!</definedName>
    <definedName name="BLPH214" localSheetId="0" hidden="1">#REF!</definedName>
    <definedName name="BLPH214" hidden="1">#REF!</definedName>
    <definedName name="BLPH215" localSheetId="0" hidden="1">#REF!</definedName>
    <definedName name="BLPH215" hidden="1">#REF!</definedName>
    <definedName name="BLPH216" localSheetId="0" hidden="1">#REF!</definedName>
    <definedName name="BLPH216" hidden="1">#REF!</definedName>
    <definedName name="BLPH217" localSheetId="0" hidden="1">#REF!</definedName>
    <definedName name="BLPH217" hidden="1">#REF!</definedName>
    <definedName name="BLPH218" localSheetId="0" hidden="1">#REF!</definedName>
    <definedName name="BLPH218" hidden="1">#REF!</definedName>
    <definedName name="BLPH219" localSheetId="0" hidden="1">#REF!</definedName>
    <definedName name="BLPH219" hidden="1">#REF!</definedName>
    <definedName name="BLPH22" localSheetId="0" hidden="1">#REF!</definedName>
    <definedName name="BLPH22" hidden="1">#REF!</definedName>
    <definedName name="BLPH23" localSheetId="0" hidden="1">#REF!</definedName>
    <definedName name="BLPH23" hidden="1">#REF!</definedName>
    <definedName name="BLPH24" localSheetId="0" hidden="1">#REF!</definedName>
    <definedName name="BLPH24" hidden="1">#REF!</definedName>
    <definedName name="BLPH25" localSheetId="0" hidden="1">#REF!</definedName>
    <definedName name="BLPH25" hidden="1">#REF!</definedName>
    <definedName name="BLPH26" localSheetId="0" hidden="1">#REF!</definedName>
    <definedName name="BLPH26" hidden="1">#REF!</definedName>
    <definedName name="BLPH27" localSheetId="0" hidden="1">#REF!</definedName>
    <definedName name="BLPH27" hidden="1">#REF!</definedName>
    <definedName name="BLPH28" localSheetId="0" hidden="1">#REF!</definedName>
    <definedName name="BLPH28" hidden="1">#REF!</definedName>
    <definedName name="BLPH29" localSheetId="0" hidden="1">#REF!</definedName>
    <definedName name="BLPH29" hidden="1">#REF!</definedName>
    <definedName name="BLPH3" localSheetId="0" hidden="1">#REF!</definedName>
    <definedName name="BLPH3" hidden="1">#REF!</definedName>
    <definedName name="BLPH30" localSheetId="0" hidden="1">#REF!</definedName>
    <definedName name="BLPH30" hidden="1">#REF!</definedName>
    <definedName name="BLPH31" localSheetId="0" hidden="1">#REF!</definedName>
    <definedName name="BLPH31" hidden="1">#REF!</definedName>
    <definedName name="BLPH32" localSheetId="0" hidden="1">#REF!</definedName>
    <definedName name="BLPH32" hidden="1">#REF!</definedName>
    <definedName name="BLPH33" localSheetId="0" hidden="1">#REF!</definedName>
    <definedName name="BLPH33" hidden="1">#REF!</definedName>
    <definedName name="BLPH34" localSheetId="0" hidden="1">#REF!</definedName>
    <definedName name="BLPH34" hidden="1">#REF!</definedName>
    <definedName name="BLPH35" localSheetId="0" hidden="1">#REF!</definedName>
    <definedName name="BLPH35" hidden="1">#REF!</definedName>
    <definedName name="BLPH36" localSheetId="0" hidden="1">#REF!</definedName>
    <definedName name="BLPH36" hidden="1">#REF!</definedName>
    <definedName name="BLPH37" localSheetId="0" hidden="1">#REF!</definedName>
    <definedName name="BLPH37" hidden="1">#REF!</definedName>
    <definedName name="BLPH38" localSheetId="0" hidden="1">#REF!</definedName>
    <definedName name="BLPH38" hidden="1">#REF!</definedName>
    <definedName name="BLPH39" localSheetId="0" hidden="1">#REF!</definedName>
    <definedName name="BLPH39" hidden="1">#REF!</definedName>
    <definedName name="BLPH4" localSheetId="0" hidden="1">#REF!</definedName>
    <definedName name="BLPH4" hidden="1">#REF!</definedName>
    <definedName name="BLPH40" localSheetId="0" hidden="1">#REF!</definedName>
    <definedName name="BLPH40" hidden="1">#REF!</definedName>
    <definedName name="BLPH5" localSheetId="0" hidden="1">#REF!</definedName>
    <definedName name="BLPH5" hidden="1">#REF!</definedName>
    <definedName name="BLPH6" localSheetId="0" hidden="1">#REF!</definedName>
    <definedName name="BLPH6" hidden="1">#REF!</definedName>
    <definedName name="BLPH7" localSheetId="0" hidden="1">#REF!</definedName>
    <definedName name="BLPH7" hidden="1">#REF!</definedName>
    <definedName name="BLPH78" localSheetId="0" hidden="1">#REF!</definedName>
    <definedName name="BLPH78" hidden="1">#REF!</definedName>
    <definedName name="BLPH79" localSheetId="0" hidden="1">#REF!</definedName>
    <definedName name="BLPH79" hidden="1">#REF!</definedName>
    <definedName name="BLPH8" localSheetId="0" hidden="1">#REF!</definedName>
    <definedName name="BLPH8" hidden="1">#REF!</definedName>
    <definedName name="BLPH80" localSheetId="0" hidden="1">#REF!</definedName>
    <definedName name="BLPH80" hidden="1">#REF!</definedName>
    <definedName name="BLPH81" localSheetId="0" hidden="1">#REF!</definedName>
    <definedName name="BLPH81" hidden="1">#REF!</definedName>
    <definedName name="BLPH82" localSheetId="0" hidden="1">#REF!</definedName>
    <definedName name="BLPH82" hidden="1">#REF!</definedName>
    <definedName name="BLPH83" localSheetId="0" hidden="1">#REF!</definedName>
    <definedName name="BLPH83" hidden="1">#REF!</definedName>
    <definedName name="BLPH84" localSheetId="0" hidden="1">#REF!</definedName>
    <definedName name="BLPH84" hidden="1">#REF!</definedName>
    <definedName name="BLPH85" localSheetId="0" hidden="1">#REF!</definedName>
    <definedName name="BLPH85" hidden="1">#REF!</definedName>
    <definedName name="BLPH86" localSheetId="0" hidden="1">#REF!</definedName>
    <definedName name="BLPH86" hidden="1">#REF!</definedName>
    <definedName name="BLPH87" localSheetId="0" hidden="1">#REF!</definedName>
    <definedName name="BLPH87" hidden="1">#REF!</definedName>
    <definedName name="BLPH88" localSheetId="0" hidden="1">#REF!</definedName>
    <definedName name="BLPH88" hidden="1">#REF!</definedName>
    <definedName name="BLPH89" localSheetId="0" hidden="1">#REF!</definedName>
    <definedName name="BLPH89" hidden="1">#REF!</definedName>
    <definedName name="BLPH9" localSheetId="0" hidden="1">#REF!</definedName>
    <definedName name="BLPH9" hidden="1">#REF!</definedName>
    <definedName name="BLPH90" localSheetId="0" hidden="1">#REF!</definedName>
    <definedName name="BLPH90" hidden="1">#REF!</definedName>
    <definedName name="BLPH91" localSheetId="0" hidden="1">#REF!</definedName>
    <definedName name="BLPH91" hidden="1">#REF!</definedName>
    <definedName name="BLPH92" localSheetId="0" hidden="1">#REF!</definedName>
    <definedName name="BLPH92" hidden="1">#REF!</definedName>
    <definedName name="BLPH93" localSheetId="0" hidden="1">#REF!</definedName>
    <definedName name="BLPH93" hidden="1">#REF!</definedName>
    <definedName name="BLPH94" localSheetId="0" hidden="1">#REF!</definedName>
    <definedName name="BLPH94" hidden="1">#REF!</definedName>
    <definedName name="BLPH95" localSheetId="0" hidden="1">#REF!</definedName>
    <definedName name="BLPH95" hidden="1">#REF!</definedName>
    <definedName name="BLPH96" localSheetId="0" hidden="1">#REF!</definedName>
    <definedName name="BLPH96" hidden="1">#REF!</definedName>
    <definedName name="BLPH97" localSheetId="0" hidden="1">#REF!</definedName>
    <definedName name="BLPH97" hidden="1">#REF!</definedName>
    <definedName name="BLPH98" localSheetId="0" hidden="1">#REF!</definedName>
    <definedName name="BLPH98" hidden="1">#REF!</definedName>
    <definedName name="BLPH99" localSheetId="0" hidden="1">#REF!</definedName>
    <definedName name="BLPH99" hidden="1">#REF!</definedName>
    <definedName name="BondListing.TopLeftRange">'[6]distressed bond list'!$A$5</definedName>
    <definedName name="ButtonGoto" localSheetId="2">Model!ButtonGoto</definedName>
    <definedName name="ButtonGoto" localSheetId="1">'US forecast'!ButtonGoto</definedName>
    <definedName name="ButtonGoto" localSheetId="0">'US forecast (par)'!ButtonGoto</definedName>
    <definedName name="ButtonGoto">#N/A</definedName>
    <definedName name="ButtonGoto1" localSheetId="2">Model!ButtonGoto1</definedName>
    <definedName name="ButtonGoto1" localSheetId="1">#N/A</definedName>
    <definedName name="ButtonGoto1" localSheetId="0">#N/A</definedName>
    <definedName name="ButtonGoto1">Model!ButtonGoto1</definedName>
    <definedName name="cdsTypeSelector.cdsFlag" localSheetId="0">#REF!</definedName>
    <definedName name="cdsTypeSelector.cdsFlag">#REF!</definedName>
    <definedName name="cdsTypeSelector.fillRange" localSheetId="0">#REF!</definedName>
    <definedName name="cdsTypeSelector.fillRange">#REF!</definedName>
    <definedName name="cdsTypeSelector.lcdsFlag" localSheetId="0">#REF!</definedName>
    <definedName name="cdsTypeSelector.lcdsFlag">#REF!</definedName>
    <definedName name="cdsTypeSelector.selectionRange" localSheetId="0">#REF!</definedName>
    <definedName name="cdsTypeSelector.selectionRange">#REF!</definedName>
    <definedName name="ChartData.Buckets.MDTW" localSheetId="0">[7]ChartData!#REF!</definedName>
    <definedName name="ChartData.Buckets.MDTW">[7]ChartData!#REF!</definedName>
    <definedName name="ChartData.Buckets.OAS" localSheetId="0">[7]ChartData!#REF!</definedName>
    <definedName name="ChartData.Buckets.OAS">[7]ChartData!#REF!</definedName>
    <definedName name="ChartData.Buckets.Price" localSheetId="0">[7]ChartData!#REF!</definedName>
    <definedName name="ChartData.Buckets.Price">[7]ChartData!#REF!</definedName>
    <definedName name="ChartData.Buckets.ReportDate" localSheetId="0">[7]ChartData!#REF!</definedName>
    <definedName name="ChartData.Buckets.ReportDate">[7]ChartData!#REF!</definedName>
    <definedName name="ChartData.Buckets.YTW" localSheetId="0">[7]ChartData!#REF!</definedName>
    <definedName name="ChartData.Buckets.YTW">[7]ChartData!#REF!</definedName>
    <definedName name="ChartData.Filter" localSheetId="0">'[8]Figure 3, 4'!#REF!</definedName>
    <definedName name="ChartData.Filter">'[8]Figure 3, 4'!#REF!</definedName>
    <definedName name="ChartData.Indexes.Markit" localSheetId="0">#REF!</definedName>
    <definedName name="ChartData.Indexes.Markit">#REF!</definedName>
    <definedName name="ChartData.Indexes.ML" localSheetId="0">#REF!</definedName>
    <definedName name="ChartData.Indexes.ML">#REF!</definedName>
    <definedName name="ChartData.TRRIndex" localSheetId="0">[9]ChartData!#REF!</definedName>
    <definedName name="ChartData.TRRIndex">[9]ChartData!#REF!</definedName>
    <definedName name="ChartData.TRRIndex.Date.T0" localSheetId="0">[9]ChartData!#REF!</definedName>
    <definedName name="ChartData.TRRIndex.Date.T0">[9]ChartData!#REF!</definedName>
    <definedName name="ChartData.TRRIndex.Date.Tm1" localSheetId="0">[9]ChartData!#REF!</definedName>
    <definedName name="ChartData.TRRIndex.Date.Tm1">[9]ChartData!#REF!</definedName>
    <definedName name="ChartData.TRRSector" localSheetId="0">[9]ChartData!#REF!</definedName>
    <definedName name="ChartData.TRRSector">[9]ChartData!#REF!</definedName>
    <definedName name="ChartData.TRRSector.Date.T0" localSheetId="0">[9]ChartData!#REF!</definedName>
    <definedName name="ChartData.TRRSector.Date.T0">[9]ChartData!#REF!</definedName>
    <definedName name="ChartData.TRRSector.Date.Tm1" localSheetId="0">[9]ChartData!#REF!</definedName>
    <definedName name="ChartData.TRRSector.Date.Tm1">[9]ChartData!#REF!</definedName>
    <definedName name="children">'[10]ALL MAPPED CHILDREN'!$A$2:$C$4275</definedName>
    <definedName name="chtCats" localSheetId="0">OFFSET(#REF!,MIN(COUNTIF(#REF!,"&gt;0"), COUNTIF(#REF!,"&gt;0")-(COUNTIF(#REF!,"&gt;0")-10)),0,-MIN('US forecast (par)'!chtLEN,COUNTIF(#REF!,"&gt;0")),1)</definedName>
    <definedName name="chtCats">OFFSET(#REF!,MIN(COUNTIF(#REF!,"&gt;0"), COUNTIF(#REF!,"&gt;0")-(COUNTIF(#REF!,"&gt;0")-10)),0,-MIN(chtLEN,COUNTIF(#REF!,"&gt;0")),1)</definedName>
    <definedName name="chtCats_C" localSheetId="0">OFFSET(#REF!,MIN(COUNTIF(#REF!,"&gt;0"),COUNTIF(#REF!,"&gt;0")-(COUNTIF(#REF!,"&gt;0")-10)),0,-MIN('US forecast (par)'!chtLEN,COUNTIF(#REF!,"&gt;0")),1)</definedName>
    <definedName name="chtCats_C">OFFSET(#REF!,MIN(COUNTIF(#REF!,"&gt;0"),COUNTIF(#REF!,"&gt;0")-(COUNTIF(#REF!,"&gt;0")-10)),0,-MIN(chtLEN,COUNTIF(#REF!,"&gt;0")),1)</definedName>
    <definedName name="chtLEN" localSheetId="0">#REF!</definedName>
    <definedName name="chtLEN">#REF!</definedName>
    <definedName name="CreditMetrixPropabilities" localSheetId="2">Model!CreditMetrixPropabilities</definedName>
    <definedName name="CreditMetrixPropabilities" localSheetId="1">'US forecast'!CreditMetrixPropabilities</definedName>
    <definedName name="CreditMetrixPropabilities" localSheetId="0">'US forecast (par)'!CreditMetrixPropabilities</definedName>
    <definedName name="CreditMetrixPropabilities">#N/A</definedName>
    <definedName name="currencySelection">'[11]% issues'!$B$2</definedName>
    <definedName name="CurrencySource">[12]maps!$A$2:$A$5</definedName>
    <definedName name="dat" localSheetId="0">#REF!</definedName>
    <definedName name="dat">#REF!</definedName>
    <definedName name="Data">'Source data'!$AM$3:$BB$1048576</definedName>
    <definedName name="DataDump.TitleRow">[13]DataDump!$A$4:$IV$4</definedName>
    <definedName name="dataPath">[2]Update!$C$3</definedName>
    <definedName name="dataTableName">[2]Update!$C$7</definedName>
    <definedName name="dateRange" localSheetId="0">#REF!</definedName>
    <definedName name="dateRange">#REF!</definedName>
    <definedName name="ddisFilter" localSheetId="0">#REF!</definedName>
    <definedName name="ddisFilter">#REF!</definedName>
    <definedName name="dealCountColumn">[14]maps!$A$28</definedName>
    <definedName name="debtTypeSelector.bondFlag" localSheetId="0">#REF!</definedName>
    <definedName name="debtTypeSelector.bondFlag">#REF!</definedName>
    <definedName name="debtTypeSelector.bondloanFlag" localSheetId="0">#REF!</definedName>
    <definedName name="debtTypeSelector.bondloanFlag">#REF!</definedName>
    <definedName name="debtTypeSelector.fillRange" localSheetId="0">#REF!</definedName>
    <definedName name="debtTypeSelector.fillRange">#REF!</definedName>
    <definedName name="debtTypeSelector.loanFlag" localSheetId="0">#REF!</definedName>
    <definedName name="debtTypeSelector.loanFlag">#REF!</definedName>
    <definedName name="debtTypeSelector.selectionRange" localSheetId="0">#REF!</definedName>
    <definedName name="debtTypeSelector.selectionRange">#REF!</definedName>
    <definedName name="default_cell">'[15]mut fund liquidity'!$A$235</definedName>
    <definedName name="e030e03.01">'[15]issuance % mkt'!$A$5:$C$37</definedName>
    <definedName name="e030e03.02" localSheetId="0">#REF!</definedName>
    <definedName name="e030e03.02">#REF!</definedName>
    <definedName name="EM">'Regional Defaults'!$K$3:$N$1048</definedName>
    <definedName name="endingDate">'[11]% issues'!$B$2</definedName>
    <definedName name="EOK" localSheetId="0">#REF!</definedName>
    <definedName name="EOK">#REF!</definedName>
    <definedName name="Europe">'Regional Defaults'!$F$3:$I$1048</definedName>
    <definedName name="ex1CalcType">[16]flows!$G$23</definedName>
    <definedName name="ex1Filter">[16]flows!$C$26</definedName>
    <definedName name="ex1Series" localSheetId="0">[17]flows!#REF!</definedName>
    <definedName name="ex1Series">[17]flows!#REF!</definedName>
    <definedName name="ex2.TickerRange.Start" localSheetId="0">#REF!</definedName>
    <definedName name="ex2.TickerRange.Start">#REF!</definedName>
    <definedName name="ex2CalcType" localSheetId="0">#REF!</definedName>
    <definedName name="ex2CalcType">#REF!</definedName>
    <definedName name="ex3.CusipRankingBottom" localSheetId="0">#REF!</definedName>
    <definedName name="ex3.CusipRankingBottom">#REF!</definedName>
    <definedName name="ex3.CusipRankingTop" localSheetId="0">#REF!</definedName>
    <definedName name="ex3.CusipRankingTop">#REF!</definedName>
    <definedName name="ex5.titleRow">'[11]% issues'!$A$4:$IV$4</definedName>
    <definedName name="ExportData" localSheetId="0">'[16]libor coupons'!#REF!</definedName>
    <definedName name="ExportData">'[16]libor coupons'!#REF!</definedName>
    <definedName name="fieldList">[2]Update!$C$9:$C$25</definedName>
    <definedName name="fileNamePrefix">[2]Update!$C$5</definedName>
    <definedName name="fileNameSuffix">[2]Update!$C$6</definedName>
    <definedName name="Filter1" localSheetId="0">#REF!</definedName>
    <definedName name="Filter1">#REF!</definedName>
    <definedName name="Filter2" localSheetId="0">#REF!</definedName>
    <definedName name="Filter2">#REF!</definedName>
    <definedName name="Filter3" localSheetId="0">#REF!</definedName>
    <definedName name="Filter3">#REF!</definedName>
    <definedName name="Filter4" localSheetId="0">#REF!</definedName>
    <definedName name="Filter4">#REF!</definedName>
    <definedName name="Filter5" localSheetId="0">#REF!</definedName>
    <definedName name="Filter5">#REF!</definedName>
    <definedName name="FullHistory.SectorName">'[15]fund flows'!$B$3</definedName>
    <definedName name="FullHistory.TitleRow">'[15]fund flows'!$A$6:$IV$6</definedName>
    <definedName name="FullHistorySector" localSheetId="0">#REF!</definedName>
    <definedName name="FullHistorySector">#REF!</definedName>
    <definedName name="FullHistorySeries" localSheetId="0">#REF!</definedName>
    <definedName name="FullHistorySeries">#REF!</definedName>
    <definedName name="FullHistoryTitles" localSheetId="0">#REF!</definedName>
    <definedName name="FullHistoryTitles">#REF!</definedName>
    <definedName name="FullListing.MaturityColumn" localSheetId="0">#REF!</definedName>
    <definedName name="FullListing.MaturityColumn">#REF!</definedName>
    <definedName name="FullListing.TitleRow" localSheetId="0">#REF!</definedName>
    <definedName name="FullListing.TitleRow">#REF!</definedName>
    <definedName name="HighlightSelector">'[18]1.01'!$I$3</definedName>
    <definedName name="hw00.usd.memberOAS">'[11]% issues'!$A$1:$A$65536</definedName>
    <definedName name="ici_maps_categories">[19]Map!$A$1:$A$43</definedName>
    <definedName name="ici_maps_user_selection">[19]Map!$A$45</definedName>
    <definedName name="ici_objective">[19]Map!$B$45</definedName>
    <definedName name="Img_ML_1t5s6u1f" hidden="1">"IMG_10"</definedName>
    <definedName name="Img_ML_1y7a6c1t" hidden="1">"IMG_10"</definedName>
    <definedName name="Img_ML_2e1r5p2m" hidden="1">"IMG_18"</definedName>
    <definedName name="Img_ML_2j3u6k8a" hidden="1">"IMG_10"</definedName>
    <definedName name="Img_ML_2v6s9i5c" hidden="1">"IMG_12"</definedName>
    <definedName name="Img_ML_2x1b8j5c" hidden="1">"IMG_12"</definedName>
    <definedName name="Img_ML_3b3j3x9k" hidden="1">"IMG_10"</definedName>
    <definedName name="Img_ML_3c6e9c4g" hidden="1">"IMG_12"</definedName>
    <definedName name="Img_ML_3e2q4k7i" hidden="1">"IMG_10"</definedName>
    <definedName name="Img_ML_3h2n3p4v" hidden="1">"IMG_18"</definedName>
    <definedName name="Img_ML_3p5d9q5j" hidden="1">"IMG_10"</definedName>
    <definedName name="Img_ML_3y1j4m2m" hidden="1">"IMG_10"</definedName>
    <definedName name="Img_ML_4m3p5r8j" hidden="1">"IMG_12"</definedName>
    <definedName name="Img_ML_5e7s6t2u" hidden="1">"IMG_18"</definedName>
    <definedName name="Img_ML_5f9d1i5x" hidden="1">"IMG_18"</definedName>
    <definedName name="Img_ML_5h6q3g8u" hidden="1">"IMG_10"</definedName>
    <definedName name="Img_ML_5k8u7s9i" hidden="1">"IMG_18"</definedName>
    <definedName name="Img_ML_6f2p1m9g" hidden="1">"IMG_10"</definedName>
    <definedName name="Img_ML_6k9c9p4d" hidden="1">"IMG_18"</definedName>
    <definedName name="Img_ML_6r9u1n9k" hidden="1">"IMG_10"</definedName>
    <definedName name="Img_ML_6y9f7y3n" hidden="1">"IMG_10"</definedName>
    <definedName name="Img_ML_7m5m4k3b" hidden="1">"IMG_10"</definedName>
    <definedName name="Img_ML_7n6h3t1t" hidden="1">"IMG_10"</definedName>
    <definedName name="Img_ML_8b9j5t1p" hidden="1">"IMG_10"</definedName>
    <definedName name="Img_ML_8h3m3i1m" hidden="1">"IMG_12"</definedName>
    <definedName name="Img_ML_8j3w6p4c" hidden="1">"IMG_10"</definedName>
    <definedName name="Img_ML_8r1k8t4y" hidden="1">"IMG_10"</definedName>
    <definedName name="Img_ML_8s3q3c1i" hidden="1">"IMG_12"</definedName>
    <definedName name="Img_ML_9n1s4m5f" hidden="1">"IMG_12"</definedName>
    <definedName name="impliedUniverseSize" localSheetId="0">#REF!</definedName>
    <definedName name="impliedUniverseSize">#REF!</definedName>
    <definedName name="Index.Filter" localSheetId="0">#REF!</definedName>
    <definedName name="Index.Filter">#REF!</definedName>
    <definedName name="Index.MainFilter" localSheetId="0">#REF!</definedName>
    <definedName name="Index.MainFilter">#REF!</definedName>
    <definedName name="indexAndCurrencySelection">'[11]% issues'!$A$1</definedName>
    <definedName name="IndexData.Price.Daily.ML" localSheetId="0">#REF!</definedName>
    <definedName name="IndexData.Price.Daily.ML">#REF!</definedName>
    <definedName name="IndexData.Spread.Daily.ML" localSheetId="0">#REF!</definedName>
    <definedName name="IndexData.Spread.Daily.ML">#REF!</definedName>
    <definedName name="IndexData.TRR.Daily.ML" localSheetId="0">#REF!</definedName>
    <definedName name="IndexData.TRR.Daily.ML">#REF!</definedName>
    <definedName name="IndexData.YTM.Daily.ML" localSheetId="0">#REF!</definedName>
    <definedName name="IndexData.YTM.Daily.ML">#REF!</definedName>
    <definedName name="IndexDataDates">'[18]1.01b'!$A$1:$A$65536</definedName>
    <definedName name="IndexDataOAS">'[18]1.01b'!$EW$1:$FD$65536</definedName>
    <definedName name="IndexDataPX">'[18]1.01b'!$DT$1:$EV$65536</definedName>
    <definedName name="IndexDataTRI">'[18]1.01b'!$A$1:$DS$65536</definedName>
    <definedName name="IndexLookupOAS">'[18]1.01b'!$EW$1:$FD$1</definedName>
    <definedName name="IndexLookupPX">'[18]1.01b'!$DT$1:$EV$1</definedName>
    <definedName name="IndexLookupTRI">'[18]1.01b'!$A$1:$DS$1</definedName>
    <definedName name="indexSelection">'[11]% issues'!$A$2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40035.7028819444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RSelection" localSheetId="0">#REF!</definedName>
    <definedName name="IRSelection">#REF!</definedName>
    <definedName name="LeverageStats.CogsYOY" localSheetId="0">'[8]Figure 9'!#REF!</definedName>
    <definedName name="LeverageStats.CogsYOY">'[8]Figure 9'!#REF!</definedName>
    <definedName name="LeverageStats.EbitdaYOY" localSheetId="0">'[8]Figure 9'!#REF!</definedName>
    <definedName name="LeverageStats.EbitdaYOY">'[8]Figure 9'!#REF!</definedName>
    <definedName name="LeverageStats.Margins" localSheetId="0">'[8]Figure 9'!#REF!</definedName>
    <definedName name="LeverageStats.Margins">'[8]Figure 9'!#REF!</definedName>
    <definedName name="LeverageStats.QOQchangesEbitda" localSheetId="0">'[8]Figure 9'!#REF!</definedName>
    <definedName name="LeverageStats.QOQchangesEbitda">'[8]Figure 9'!#REF!</definedName>
    <definedName name="LeverageStats.QOQchangesLeverage" localSheetId="0">'[8]Figure 9'!#REF!</definedName>
    <definedName name="LeverageStats.QOQchangesLeverage">'[8]Figure 9'!#REF!</definedName>
    <definedName name="LeverageStats.ReportDate">'[8]Figure 9'!$A$1:$A$65536</definedName>
    <definedName name="LeverageStats.RevenuesYOY" localSheetId="0">'[8]Figure 9'!#REF!</definedName>
    <definedName name="LeverageStats.RevenuesYOY">'[8]Figure 9'!#REF!</definedName>
    <definedName name="LeverageStats.SectorCoverage" localSheetId="0">'[8]Figure 9'!#REF!</definedName>
    <definedName name="LeverageStats.SectorCoverage">'[8]Figure 9'!#REF!</definedName>
    <definedName name="LeverageStats.SectorLeverage" localSheetId="0">'[8]Figure 9'!#REF!</definedName>
    <definedName name="LeverageStats.SectorLeverage">'[8]Figure 9'!#REF!</definedName>
    <definedName name="LeverageStats.SpreadPerTurn" localSheetId="0">'[8]Figure 9'!#REF!</definedName>
    <definedName name="LeverageStats.SpreadPerTurn">'[8]Figure 9'!#REF!</definedName>
    <definedName name="LeverageStats.SpreadPerTurnInSectors" localSheetId="0">'[8]Figure 9'!#REF!</definedName>
    <definedName name="LeverageStats.SpreadPerTurnInSectors">'[8]Figure 9'!#REF!</definedName>
    <definedName name="LeverageStats.TimeSeriesTopLeft" localSheetId="0">'[8]Figure 9'!#REF!</definedName>
    <definedName name="LeverageStats.TimeSeriesTopLeft">'[8]Figure 9'!#REF!</definedName>
    <definedName name="LeverageStats.TotalDebtYOY">'[8]Figure 9'!$B$1:$B$65536</definedName>
    <definedName name="ltmPeriodEnd" localSheetId="0">#REF!</definedName>
    <definedName name="ltmPeriodEnd">#REF!</definedName>
    <definedName name="ltmPeriodStart" localSheetId="0">#REF!</definedName>
    <definedName name="ltmPeriodStart">#REF!</definedName>
    <definedName name="m_CohortDate" localSheetId="0">#REF!</definedName>
    <definedName name="m_CohortDate">#REF!</definedName>
    <definedName name="m_ColRef" localSheetId="0">#REF!</definedName>
    <definedName name="m_ColRef">#REF!</definedName>
    <definedName name="m_ColRef1" localSheetId="0">#REF!</definedName>
    <definedName name="m_ColRef1">#REF!</definedName>
    <definedName name="m_CriteriaField" localSheetId="0">#REF!</definedName>
    <definedName name="m_CriteriaField">#REF!</definedName>
    <definedName name="M_DataStartPoint1" localSheetId="0">#REF!</definedName>
    <definedName name="M_DataStartPoint1">#REF!</definedName>
    <definedName name="M_DataStartPoint2" localSheetId="0">#REF!</definedName>
    <definedName name="M_DataStartPoint2">#REF!</definedName>
    <definedName name="m_Destination1" localSheetId="0">'[20]Letter Denominators'!#REF!</definedName>
    <definedName name="m_Destination1">'[20]Letter Denominators'!#REF!</definedName>
    <definedName name="m_Destination2" localSheetId="0">'[20]Letter Numerators'!#REF!</definedName>
    <definedName name="m_Destination2">'[20]Letter Numerators'!#REF!</definedName>
    <definedName name="m_Destination3" localSheetId="0">'[20]Letter Marginal Default Rates'!#REF!</definedName>
    <definedName name="m_Destination3">'[20]Letter Marginal Default Rates'!#REF!</definedName>
    <definedName name="m_Destination4" localSheetId="0">'[20]Letter Cumulative Default Rates'!#REF!</definedName>
    <definedName name="m_Destination4">'[20]Letter Cumulative Default Rates'!#REF!</definedName>
    <definedName name="m_Destination5" localSheetId="0">#REF!</definedName>
    <definedName name="m_Destination5">#REF!</definedName>
    <definedName name="m_ExtractofIntervals" localSheetId="0">#REF!</definedName>
    <definedName name="m_ExtractofIntervals">#REF!</definedName>
    <definedName name="m_Fill1" localSheetId="0">#REF!</definedName>
    <definedName name="m_Fill1">#REF!</definedName>
    <definedName name="m_Fill2" localSheetId="0">#REF!</definedName>
    <definedName name="m_Fill2">#REF!</definedName>
    <definedName name="m_Fill3" localSheetId="0">#REF!</definedName>
    <definedName name="m_Fill3">#REF!</definedName>
    <definedName name="m_Fill4" localSheetId="0">#REF!</definedName>
    <definedName name="m_Fill4">#REF!</definedName>
    <definedName name="m_Fill5" localSheetId="0">#REF!</definedName>
    <definedName name="m_Fill5">#REF!</definedName>
    <definedName name="m_FirstDate">[20]wParm!$C$24</definedName>
    <definedName name="m_FromRange" localSheetId="0">#REF!</definedName>
    <definedName name="m_FromRange">#REF!</definedName>
    <definedName name="m_FromRange1" localSheetId="0">#REF!</definedName>
    <definedName name="m_FromRange1">#REF!</definedName>
    <definedName name="m_IntervalRecords" localSheetId="0">#REF!</definedName>
    <definedName name="m_IntervalRecords">#REF!</definedName>
    <definedName name="m_IntervalRecords1" localSheetId="0">#REF!</definedName>
    <definedName name="m_IntervalRecords1">#REF!</definedName>
    <definedName name="m_LastDate">[20]wParm!$C$25</definedName>
    <definedName name="M_QueryData_1" localSheetId="0">#REF!</definedName>
    <definedName name="M_QueryData_1">#REF!</definedName>
    <definedName name="M_QueryData_2" localSheetId="0">#REF!</definedName>
    <definedName name="M_QueryData_2">#REF!</definedName>
    <definedName name="m_RatingScale" localSheetId="0">#REF!</definedName>
    <definedName name="m_RatingScale">#REF!</definedName>
    <definedName name="m_RowRef" localSheetId="0">#REF!</definedName>
    <definedName name="m_RowRef">#REF!</definedName>
    <definedName name="m_RowRef1" localSheetId="0">#REF!</definedName>
    <definedName name="m_RowRef1">#REF!</definedName>
    <definedName name="m_SortedSquareDes" localSheetId="0">#REF!</definedName>
    <definedName name="m_SortedSquareDes">#REF!</definedName>
    <definedName name="m_SortedSquareDes1" localSheetId="0">#REF!</definedName>
    <definedName name="m_SortedSquareDes1">#REF!</definedName>
    <definedName name="m_Source1" localSheetId="0">#REF!</definedName>
    <definedName name="m_Source1">#REF!</definedName>
    <definedName name="m_Source10" localSheetId="0">'[20]Alpha Num Marginal Def Rate'!#REF!</definedName>
    <definedName name="m_Source10">'[20]Alpha Num Marginal Def Rate'!#REF!</definedName>
    <definedName name="m_Source11" localSheetId="0">'[20]Alpha Num Cumulative  DR'!#REF!</definedName>
    <definedName name="m_Source11">'[20]Alpha Num Cumulative  DR'!#REF!</definedName>
    <definedName name="m_Source12" localSheetId="0">#REF!</definedName>
    <definedName name="m_Source12">#REF!</definedName>
    <definedName name="m_Source2" localSheetId="0">'[20]Letter Numerators'!#REF!</definedName>
    <definedName name="m_Source2">'[20]Letter Numerators'!#REF!</definedName>
    <definedName name="m_Source3" localSheetId="0">'[20]Letter Denominators'!#REF!</definedName>
    <definedName name="m_Source3">'[20]Letter Denominators'!#REF!</definedName>
    <definedName name="m_Source4" localSheetId="0">'[20]Letter Marginal Default Rates'!#REF!</definedName>
    <definedName name="m_Source4">'[20]Letter Marginal Default Rates'!#REF!</definedName>
    <definedName name="m_Source5" localSheetId="0">'[20]Letter Cumulative Default Rates'!#REF!</definedName>
    <definedName name="m_Source5">'[20]Letter Cumulative Default Rates'!#REF!</definedName>
    <definedName name="m_Source6" localSheetId="0">#REF!</definedName>
    <definedName name="m_Source6">#REF!</definedName>
    <definedName name="m_Source7" localSheetId="0">#REF!</definedName>
    <definedName name="m_Source7">#REF!</definedName>
    <definedName name="m_Source8" localSheetId="0">'[21]Alpha Numeric Numerators'!#REF!</definedName>
    <definedName name="m_Source8">'[21]Alpha Numeric Numerators'!#REF!</definedName>
    <definedName name="m_Source9" localSheetId="0">'[20]Alpha Numeric Denominators'!#REF!</definedName>
    <definedName name="m_Source9">'[20]Alpha Numeric Denominators'!#REF!</definedName>
    <definedName name="m_SquaredRange" localSheetId="0">#REF!</definedName>
    <definedName name="m_SquaredRange">#REF!</definedName>
    <definedName name="m_SquaredRange1" localSheetId="0">#REF!</definedName>
    <definedName name="m_SquaredRange1">#REF!</definedName>
    <definedName name="m_SquareRef" localSheetId="0">#REF!</definedName>
    <definedName name="m_SquareRef">#REF!</definedName>
    <definedName name="m_SummAlpha_1" localSheetId="0">'[20]Alpha Numeric WACD Rates'!#REF!</definedName>
    <definedName name="m_SummAlpha_1">'[20]Alpha Numeric WACD Rates'!#REF!</definedName>
    <definedName name="m_SummAlpha_2" localSheetId="0">'[20]Alpha Numeric WACD Rates'!#REF!</definedName>
    <definedName name="m_SummAlpha_2">'[20]Alpha Numeric WACD Rates'!#REF!</definedName>
    <definedName name="m_SummLett_1" localSheetId="0">'[20]Letter WACD Rates'!#REF!</definedName>
    <definedName name="m_SummLett_1">'[20]Letter WACD Rates'!#REF!</definedName>
    <definedName name="m_SummLett_2" localSheetId="0">'[20]Letter WACD Rates'!#REF!</definedName>
    <definedName name="m_SummLett_2">'[20]Letter WACD Rates'!#REF!</definedName>
    <definedName name="m_ToRange" localSheetId="0">#REF!</definedName>
    <definedName name="m_ToRange">#REF!</definedName>
    <definedName name="mANDefaultRate" localSheetId="0">#REF!</definedName>
    <definedName name="mANDefaultRate">#REF!</definedName>
    <definedName name="ManualEntry">[2]bbg!$N$4:$N$19</definedName>
    <definedName name="ManualEntryRange">[2]bbg!$N$4:$N$19</definedName>
    <definedName name="maps.cdsUpdateDate" localSheetId="0">#REF!</definedName>
    <definedName name="maps.cdsUpdateDate">#REF!</definedName>
    <definedName name="MapsEx1Series">[22]maps!$D$2:$D$33</definedName>
    <definedName name="MapsFullHistorySeries">[2]maps!$F$2:$F$37</definedName>
    <definedName name="MapsSeriesEquities">[2]maps!$B$2:$B$40</definedName>
    <definedName name="MapsSeriesMoneyMarkets">[2]maps!$B$41:$B$46</definedName>
    <definedName name="MapsSeriesMunicipals">[2]maps!$B$47:$B$59</definedName>
    <definedName name="MapsSeriesTaxableBonds">[2]maps!$B$60:$B$80</definedName>
    <definedName name="marketContributionRankColumn" localSheetId="0">'[11]% issues'!#REF!</definedName>
    <definedName name="marketContributionRankColumn">'[11]% issues'!#REF!</definedName>
    <definedName name="md_PreApprovalChecklist" localSheetId="0">#REF!</definedName>
    <definedName name="md_PreApprovalChecklist">#REF!</definedName>
    <definedName name="mDefaultRate" localSheetId="0">#REF!</definedName>
    <definedName name="mDefaultRate">#REF!</definedName>
    <definedName name="mDemoninator" localSheetId="0">#REF!</definedName>
    <definedName name="mDemoninator">#REF!</definedName>
    <definedName name="mDenominator" localSheetId="0">#REF!</definedName>
    <definedName name="mDenominator">#REF!</definedName>
    <definedName name="Metadata">[23]ML_Model_Metadata!$A$7</definedName>
    <definedName name="Metadata0">[23]ML_Model_Metadata!$A$1</definedName>
    <definedName name="Metadata1">[23]ML_Model_Metadata!$A$2</definedName>
    <definedName name="Metadata2">[23]ML_Model_Metadata!$A$3</definedName>
    <definedName name="Metadata3">[23]ML_Model_Metadata!$A$4</definedName>
    <definedName name="Metadata4">[23]ML_Model_Metadata!$A$6</definedName>
    <definedName name="Metadata5">[23]ML_Model_Metadata!$A$5</definedName>
    <definedName name="MktQuartiles.TitleRow">'[6]market quartiles'!$A$5:$IV$5</definedName>
    <definedName name="ML_1g2y2j4q" localSheetId="0">#REF!</definedName>
    <definedName name="ML_1g2y2j4q">#REF!</definedName>
    <definedName name="ML_1j1t7i1q" xml:space="preserve">  '[15]issuance % mkt'!$A$1:$A$40</definedName>
    <definedName name="ML_2d3t7k7a" localSheetId="0">#REF!</definedName>
    <definedName name="ML_2d3t7k7a">#REF!</definedName>
    <definedName name="ML_3d3t7k7p" localSheetId="0">#REF!</definedName>
    <definedName name="ML_3d3t7k7p">#REF!</definedName>
    <definedName name="ML_3s2z1j6p" localSheetId="0">#REF!</definedName>
    <definedName name="ML_3s2z1j6p">#REF!</definedName>
    <definedName name="ML_4d5w4m7l" localSheetId="0">#REF!</definedName>
    <definedName name="ML_4d5w4m7l">#REF!</definedName>
    <definedName name="ML_4u1z1i5l" localSheetId="0">#REF!</definedName>
    <definedName name="ML_4u1z1i5l">#REF!</definedName>
    <definedName name="ML_6g6t7l4z">'[15]issuance % mkt'!$A$1:$C$35</definedName>
    <definedName name="ML_6y9f7y3n" localSheetId="0">#REF!</definedName>
    <definedName name="ML_6y9f7y3n">#REF!</definedName>
    <definedName name="ML_7j9w4u8i" localSheetId="0">#REF!</definedName>
    <definedName name="ML_7j9w4u8i">#REF!</definedName>
    <definedName name="ML_7n6h3t1t" localSheetId="0">#REF!</definedName>
    <definedName name="ML_7n6h3t1t">#REF!</definedName>
    <definedName name="ML_8b9j5t1p" localSheetId="0">#REF!</definedName>
    <definedName name="ML_8b9j5t1p">#REF!</definedName>
    <definedName name="ML_8j2u6j8j" localSheetId="0">#REF!</definedName>
    <definedName name="ML_8j2u6j8j">#REF!</definedName>
    <definedName name="ML_8r1k8t4y" localSheetId="0">#REF!</definedName>
    <definedName name="ML_8r1k8t4y">#REF!</definedName>
    <definedName name="ML_8s7y2o6j" localSheetId="0">#REF!</definedName>
    <definedName name="ML_8s7y2o6j">#REF!</definedName>
    <definedName name="ML_9g5t7m4w" localSheetId="0">#REF!</definedName>
    <definedName name="ML_9g5t7m4w">#REF!</definedName>
    <definedName name="ML_9g9u6u4w" localSheetId="0">#REF!</definedName>
    <definedName name="ML_9g9u6u4w">#REF!</definedName>
    <definedName name="mliNameColumn" localSheetId="0">'[11]% issues'!#REF!</definedName>
    <definedName name="mliNameColumn">'[11]% issues'!#REF!</definedName>
    <definedName name="mNumerator" localSheetId="0">#REF!</definedName>
    <definedName name="mNumerator">#REF!</definedName>
    <definedName name="ModelData.DefaultsFundFlows">[24]ModelData!$I$3</definedName>
    <definedName name="ModelData.IndexSpreadsYields">[24]ModelData!$A$3</definedName>
    <definedName name="ModelData.T0">[24]ModelData!$S$3</definedName>
    <definedName name="ModelData.Tm1mo">[24]ModelData!$S$4</definedName>
    <definedName name="ModelData.Tm1yr">[24]ModelData!$S$5</definedName>
    <definedName name="moodys_defaults_specgrade_date_range" localSheetId="1">'US forecast'!$A$1:$A$337</definedName>
    <definedName name="moodys_defaults_specgrade_date_range" localSheetId="0">'US forecast (par)'!$A$1:$A$337</definedName>
    <definedName name="moodys_defaults_specgrade_date_range">#REF!</definedName>
    <definedName name="Movers.Bonds.Gainers" localSheetId="0">#REF!</definedName>
    <definedName name="Movers.Bonds.Gainers">#REF!</definedName>
    <definedName name="Movers.Bonds.Losers" localSheetId="0">#REF!</definedName>
    <definedName name="Movers.Bonds.Losers">#REF!</definedName>
    <definedName name="Movers.CDS.Gainers" localSheetId="0">#REF!</definedName>
    <definedName name="Movers.CDS.Gainers">#REF!</definedName>
    <definedName name="Movers.CDS.Losers" localSheetId="0">#REF!</definedName>
    <definedName name="Movers.CDS.Losers">#REF!</definedName>
    <definedName name="MTDBottom">'[18]1.07'!$AB$39:$AJ$69</definedName>
    <definedName name="MTDTop">'[18]1.07'!$AB$7:$AJ$37</definedName>
    <definedName name="NewIssueRoundup.B" localSheetId="0">#REF!</definedName>
    <definedName name="NewIssueRoundup.B">#REF!</definedName>
    <definedName name="NewIssueRoundup.BB" localSheetId="0">#REF!</definedName>
    <definedName name="NewIssueRoundup.BB">#REF!</definedName>
    <definedName name="NewIssueRoundup.CAD" localSheetId="0">#REF!</definedName>
    <definedName name="NewIssueRoundup.CAD">#REF!</definedName>
    <definedName name="NewIssueRoundup.CCC" localSheetId="0">#REF!</definedName>
    <definedName name="NewIssueRoundup.CCC">#REF!</definedName>
    <definedName name="NewIssueRoundup.DealType.144a" localSheetId="0">[16]deleveraging!#REF!</definedName>
    <definedName name="NewIssueRoundup.DealType.144a">[16]deleveraging!#REF!</definedName>
    <definedName name="NewIssueRoundup.DealType.144a.w.RR" localSheetId="0">#REF!</definedName>
    <definedName name="NewIssueRoundup.DealType.144a.w.RR">#REF!</definedName>
    <definedName name="NewIssueRoundup.DealType.144a.wo.RR" localSheetId="0">#REF!</definedName>
    <definedName name="NewIssueRoundup.DealType.144a.wo.RR">#REF!</definedName>
    <definedName name="NewIssueRoundup.DealType.Public" localSheetId="0">#REF!</definedName>
    <definedName name="NewIssueRoundup.DealType.Public">#REF!</definedName>
    <definedName name="NewIssueRoundup.EUR" localSheetId="0">#REF!</definedName>
    <definedName name="NewIssueRoundup.EUR">#REF!</definedName>
    <definedName name="NewIssueRoundup.FilterRange" localSheetId="0">#REF!</definedName>
    <definedName name="NewIssueRoundup.FilterRange">#REF!</definedName>
    <definedName name="NewIssueRoundup.GBP" localSheetId="0">#REF!</definedName>
    <definedName name="NewIssueRoundup.GBP">#REF!</definedName>
    <definedName name="NewIssueRoundup.NR" localSheetId="0">#REF!</definedName>
    <definedName name="NewIssueRoundup.NR">#REF!</definedName>
    <definedName name="NewIssueRoundup.PeriodSelectionRange" localSheetId="0">#REF!</definedName>
    <definedName name="NewIssueRoundup.PeriodSelectionRange">#REF!</definedName>
    <definedName name="NewIssueRoundup.Sectors.Automotive" localSheetId="0">[16]deleveraging!#REF!</definedName>
    <definedName name="NewIssueRoundup.Sectors.Automotive">[16]deleveraging!#REF!</definedName>
    <definedName name="NewIssueRoundup.Sectors.CapitalGoods" localSheetId="0">[16]deleveraging!#REF!</definedName>
    <definedName name="NewIssueRoundup.Sectors.CapitalGoods">[16]deleveraging!#REF!</definedName>
    <definedName name="NewIssueRoundup.Sectors.CommercialServices" localSheetId="0">[16]deleveraging!#REF!</definedName>
    <definedName name="NewIssueRoundup.Sectors.CommercialServices">[16]deleveraging!#REF!</definedName>
    <definedName name="NewIssueRoundup.Sectors.ConsumerDurables" localSheetId="0">[16]deleveraging!#REF!</definedName>
    <definedName name="NewIssueRoundup.Sectors.ConsumerDurables">[16]deleveraging!#REF!</definedName>
    <definedName name="NewIssueRoundup.Sectors.ConsumerServices" localSheetId="0">[16]deleveraging!#REF!</definedName>
    <definedName name="NewIssueRoundup.Sectors.ConsumerServices">[16]deleveraging!#REF!</definedName>
    <definedName name="NewIssueRoundup.Sectors.Energy" localSheetId="0">[16]deleveraging!#REF!</definedName>
    <definedName name="NewIssueRoundup.Sectors.Energy">[16]deleveraging!#REF!</definedName>
    <definedName name="NewIssueRoundup.Sectors.Financials" localSheetId="0">[16]deleveraging!#REF!</definedName>
    <definedName name="NewIssueRoundup.Sectors.Financials">[16]deleveraging!#REF!</definedName>
    <definedName name="NewIssueRoundup.Sectors.FoodRetail" localSheetId="0">[16]deleveraging!#REF!</definedName>
    <definedName name="NewIssueRoundup.Sectors.FoodRetail">[16]deleveraging!#REF!</definedName>
    <definedName name="NewIssueRoundup.Sectors.HealthCare" localSheetId="0">[16]deleveraging!#REF!</definedName>
    <definedName name="NewIssueRoundup.Sectors.HealthCare">[16]deleveraging!#REF!</definedName>
    <definedName name="NewIssueRoundup.Sectors.HouseholdProducts" localSheetId="0">[16]deleveraging!#REF!</definedName>
    <definedName name="NewIssueRoundup.Sectors.HouseholdProducts">[16]deleveraging!#REF!</definedName>
    <definedName name="NewIssueRoundup.Sectors.Materials" localSheetId="0">[16]deleveraging!#REF!</definedName>
    <definedName name="NewIssueRoundup.Sectors.Materials">[16]deleveraging!#REF!</definedName>
    <definedName name="NewIssueRoundup.Sectors.Media" localSheetId="0">[16]deleveraging!#REF!</definedName>
    <definedName name="NewIssueRoundup.Sectors.Media">[16]deleveraging!#REF!</definedName>
    <definedName name="NewIssueRoundup.Sectors.NonFoodRetail" localSheetId="0">[16]deleveraging!#REF!</definedName>
    <definedName name="NewIssueRoundup.Sectors.NonFoodRetail">[16]deleveraging!#REF!</definedName>
    <definedName name="NewIssueRoundup.Sectors.RealEstate" localSheetId="0">[16]deleveraging!#REF!</definedName>
    <definedName name="NewIssueRoundup.Sectors.RealEstate">[16]deleveraging!#REF!</definedName>
    <definedName name="NewIssueRoundup.Sectors.Technology" localSheetId="0">[16]deleveraging!#REF!</definedName>
    <definedName name="NewIssueRoundup.Sectors.Technology">[16]deleveraging!#REF!</definedName>
    <definedName name="NewIssueRoundup.Sectors.Telecommunications" localSheetId="0">[16]deleveraging!#REF!</definedName>
    <definedName name="NewIssueRoundup.Sectors.Telecommunications">[16]deleveraging!#REF!</definedName>
    <definedName name="NewIssueRoundup.Sectors.Transportation" localSheetId="0">[16]deleveraging!#REF!</definedName>
    <definedName name="NewIssueRoundup.Sectors.Transportation">[16]deleveraging!#REF!</definedName>
    <definedName name="NewIssueRoundup.Sectors.Utilities" localSheetId="0">[16]deleveraging!#REF!</definedName>
    <definedName name="NewIssueRoundup.Sectors.Utilities">[16]deleveraging!#REF!</definedName>
    <definedName name="NewIssueRoundup.Secured" localSheetId="0">#REF!</definedName>
    <definedName name="NewIssueRoundup.Secured">#REF!</definedName>
    <definedName name="NewIssueRoundup.SrUnsecured" localSheetId="0">#REF!</definedName>
    <definedName name="NewIssueRoundup.SrUnsecured">#REF!</definedName>
    <definedName name="NewIssueRoundup.Sub" localSheetId="0">#REF!</definedName>
    <definedName name="NewIssueRoundup.Sub">#REF!</definedName>
    <definedName name="NewIssueRoundup.TitleRow" localSheetId="0">#REF!</definedName>
    <definedName name="NewIssueRoundup.TitleRow">#REF!</definedName>
    <definedName name="NewIssueRoundup.Total" localSheetId="0">#REF!</definedName>
    <definedName name="NewIssueRoundup.Total">#REF!</definedName>
    <definedName name="NewIssueRoundup.Uop.Acquisition">[16]deleveraging!$K$1:$K$65536</definedName>
    <definedName name="NewIssueRoundup.Uop.Capex">[16]deleveraging!$L$1:$L$65536</definedName>
    <definedName name="NewIssueRoundup.Uop.Dividend">[16]deleveraging!$N$1:$N$65536</definedName>
    <definedName name="NewIssueRoundup.Uop.GCP">[16]deleveraging!$M$1:$M$65536</definedName>
    <definedName name="NewIssueRoundup.Uop.Refinancing">[16]deleveraging!$J$1:$J$65536</definedName>
    <definedName name="NewIssueRoundup.USD" localSheetId="0">#REF!</definedName>
    <definedName name="NewIssueRoundup.USD">#REF!</definedName>
    <definedName name="numDataRows">[2]Update!$C$4</definedName>
    <definedName name="ou" localSheetId="2">Model!ou</definedName>
    <definedName name="ou" localSheetId="1">#N/A</definedName>
    <definedName name="ou" localSheetId="0">#N/A</definedName>
    <definedName name="ou">Model!ou</definedName>
    <definedName name="PairedSpreads.TitleRow">'[25]Seniority Pairs'!$A$5:$IV$5</definedName>
    <definedName name="PairedSpreads.USHYSrSec">'[25]Seniority Pairs'!$A$1:$A$65536</definedName>
    <definedName name="PairedSpreads.USHYSrSub">'[25]Seniority Pairs'!$E$1:$E$65536</definedName>
    <definedName name="PeriodSelection">[26]DailyCharts!$B$3</definedName>
    <definedName name="PeriodSelectionMonthly" localSheetId="0">#REF!</definedName>
    <definedName name="PeriodSelectionMonthly">#REF!</definedName>
    <definedName name="PeriodSelectionValidation">[26]map!$A$2:$A$11</definedName>
    <definedName name="PeriodSelectionValidationMonthly">[26]map!$A$14:$A$18</definedName>
    <definedName name="PotentialDefaulters.ReportDate" localSheetId="0">#REF!</definedName>
    <definedName name="PotentialDefaulters.ReportDate">#REF!</definedName>
    <definedName name="PricingData.ReportDate">[27]PricingData!$A$1:$A$65536</definedName>
    <definedName name="_xlnm.Print_Area" localSheetId="2">Model!#REF!</definedName>
    <definedName name="_xlnm.Print_Area" localSheetId="1">'US forecast'!$A$294:$N$341</definedName>
    <definedName name="_xlnm.Print_Area" localSheetId="0">'US forecast (par)'!$A$294:$N$341</definedName>
    <definedName name="_xlnm.Print_Titles" localSheetId="2">Model!$5:$5</definedName>
    <definedName name="_xlnm.Print_Titles" localSheetId="1">'US forecast'!$1:$5</definedName>
    <definedName name="_xlnm.Print_Titles" localSheetId="0">'US forecast (par)'!$1:$5</definedName>
    <definedName name="QTDBottom">'[18]1.07'!$AL$39:$AT$69</definedName>
    <definedName name="QTDTop">'[18]1.07'!$AL$7:$AT$37</definedName>
    <definedName name="qualifierRange" localSheetId="0">#REF!</definedName>
    <definedName name="qualifierRange">#REF!</definedName>
    <definedName name="QualityAdjustedSpreadsPasteRegion" localSheetId="0">#REF!</definedName>
    <definedName name="QualityAdjustedSpreadsPasteRegion">#REF!</definedName>
    <definedName name="RangeDefaultRates" localSheetId="0">#REF!</definedName>
    <definedName name="RangeDefaultRates">#REF!</definedName>
    <definedName name="RangeLibor3mo" localSheetId="0">#REF!</definedName>
    <definedName name="RangeLibor3mo">#REF!</definedName>
    <definedName name="RangeRecoveryRates" localSheetId="0">#REF!</definedName>
    <definedName name="RangeRecoveryRates">#REF!</definedName>
    <definedName name="RefComp">[23]ML_Model_Metadata!$A$10</definedName>
    <definedName name="regionRange" localSheetId="0">#REF!</definedName>
    <definedName name="regionRange">#REF!</definedName>
    <definedName name="ReportDate">'[6]sector contribution'!$A$3</definedName>
    <definedName name="ReportDateMonthly">[26]map!$B$13</definedName>
    <definedName name="ReportDateTm1">[26]map!$B$2</definedName>
    <definedName name="ScenarioMatterhorn" localSheetId="0">#REF!</definedName>
    <definedName name="ScenarioMatterhorn">#REF!</definedName>
    <definedName name="ScenarioSelector" localSheetId="0">#REF!</definedName>
    <definedName name="ScenarioSelector">#REF!</definedName>
    <definedName name="searchIDrow">'[11]% issues'!$A$5:$IV$5</definedName>
    <definedName name="SecnarioAyersRock" localSheetId="0">#REF!</definedName>
    <definedName name="SecnarioAyersRock">#REF!</definedName>
    <definedName name="sector.distribution.currency" localSheetId="0">#REF!</definedName>
    <definedName name="sector.distribution.currency">#REF!</definedName>
    <definedName name="sectorList">[2]Update!$I$5:$L$100</definedName>
    <definedName name="sectorListSQL">[2]Update!$J$3</definedName>
    <definedName name="SeriesCollectionAnnual" localSheetId="0">'[5]Annual Flows'!#REF!</definedName>
    <definedName name="SeriesCollectionAnnual">'[5]Annual Flows'!#REF!</definedName>
    <definedName name="SeriesCollectionWeekly">'[2]Weekly Flows'!$C$5</definedName>
    <definedName name="SourceFolder" localSheetId="0">#REF!</definedName>
    <definedName name="SourceFolder">#REF!</definedName>
    <definedName name="SPWS_WBID">"1400D6BB-FE6C-449E-AF29-335D14A55730"</definedName>
    <definedName name="startingDate">'[11]% issues'!$B$1</definedName>
    <definedName name="stats.coverage.all">[28]LeverageStats!$G$1</definedName>
    <definedName name="stats.coverage.sector">[28]LeverageStats!$A$24</definedName>
    <definedName name="stats.leverage.all">[28]LeverageStats!$F$1</definedName>
    <definedName name="stats.leverage.sector">[28]LeverageStats!$A$3</definedName>
    <definedName name="stats.ReportDate">[28]LeverageStats!$B$1</definedName>
    <definedName name="stats.spread.all">[28]LeverageStats!$H$1</definedName>
    <definedName name="stats.spread.all.current">[28]LeverageStats!$H$62</definedName>
    <definedName name="stats.spreadPerTurn.leverageRanges">[28]LeverageStats!$A$67</definedName>
    <definedName name="stats.spreadPerTurn.sector">[28]LeverageStats!$A$45</definedName>
    <definedName name="Team">[23]ML_Model_Metadata!$A$9</definedName>
    <definedName name="Ticker">'[23]iQ ML_Model_Summary'!$C$3</definedName>
    <definedName name="TickerMap">'[18]1.01c'!$A$27:$B$65536</definedName>
    <definedName name="tickers" localSheetId="0">#REF!</definedName>
    <definedName name="tickers">#REF!</definedName>
    <definedName name="titleRow">'[11]% issues'!$A$3:$IV$3</definedName>
    <definedName name="TotalReturn.CalculatedPrice.HY.Ending" localSheetId="0">#REF!</definedName>
    <definedName name="TotalReturn.CalculatedPrice.HY.Ending">#REF!</definedName>
    <definedName name="TotalReturn.CalculatedPrice.HY.Starting" localSheetId="0">#REF!</definedName>
    <definedName name="TotalReturn.CalculatedPrice.HY.Starting">#REF!</definedName>
    <definedName name="TotalReturn.CalculatedPrice.IG.Ending" localSheetId="0">#REF!</definedName>
    <definedName name="TotalReturn.CalculatedPrice.IG.Ending">#REF!</definedName>
    <definedName name="TotalReturn.CalculatedPrice.IG.Starting" localSheetId="0">#REF!</definedName>
    <definedName name="TotalReturn.CalculatedPrice.IG.Starting">#REF!</definedName>
    <definedName name="TotalReturn.Coupon.HY" localSheetId="0">#REF!</definedName>
    <definedName name="TotalReturn.Coupon.HY">#REF!</definedName>
    <definedName name="TotalReturn.Coupon.IG" localSheetId="0">#REF!</definedName>
    <definedName name="TotalReturn.Coupon.IG">#REF!</definedName>
    <definedName name="TotalReturn.RecoveryRate" localSheetId="0">#REF!</definedName>
    <definedName name="TotalReturn.RecoveryRate">#REF!</definedName>
    <definedName name="TotalReturn.ReportDate" localSheetId="0">#REF!</definedName>
    <definedName name="TotalReturn.ReportDate">#REF!</definedName>
    <definedName name="TotalReturn.Spread.HY.Ending" localSheetId="0">#REF!</definedName>
    <definedName name="TotalReturn.Spread.HY.Ending">#REF!</definedName>
    <definedName name="TotalReturn.Spread.HY.Starting" localSheetId="0">#REF!</definedName>
    <definedName name="TotalReturn.Spread.HY.Starting">#REF!</definedName>
    <definedName name="TotalReturn.Spread.IG.Ending" localSheetId="0">#REF!</definedName>
    <definedName name="TotalReturn.Spread.IG.Ending">#REF!</definedName>
    <definedName name="TotalReturn.Spread.IG.Starting" localSheetId="0">#REF!</definedName>
    <definedName name="TotalReturn.Spread.IG.Starting">#REF!</definedName>
    <definedName name="TotalReturn.TreasuryYield.Ending" localSheetId="0">#REF!</definedName>
    <definedName name="TotalReturn.TreasuryYield.Ending">#REF!</definedName>
    <definedName name="TotalReturn.TreasuryYield.Starting" localSheetId="0">#REF!</definedName>
    <definedName name="TotalReturn.TreasuryYield.Starting">#REF!</definedName>
    <definedName name="UnitedStates">'Regional Defaults'!$A$3:$D$1048</definedName>
    <definedName name="UniverseSize" localSheetId="0">#REF!</definedName>
    <definedName name="UniverseSize">#REF!</definedName>
    <definedName name="UOP.SubtotalRow" localSheetId="0">#REF!</definedName>
    <definedName name="UOP.SubtotalRow">#REF!</definedName>
    <definedName name="UOP.TilteRow" localSheetId="0">#REF!</definedName>
    <definedName name="UOP.TilteRow">#REF!</definedName>
    <definedName name="usdParColumn">[14]maps!$A$27</definedName>
    <definedName name="wrn.Yieldflow." localSheetId="2" hidden="1">{#N/A,#N/A,FALSE,"Sheet1";#N/A,#N/A,FALSE,"Sheet2"}</definedName>
    <definedName name="wrn.Yieldflow." localSheetId="1" hidden="1">{#N/A,#N/A,FALSE,"Sheet1";#N/A,#N/A,FALSE,"Sheet2"}</definedName>
    <definedName name="wrn.Yieldflow." localSheetId="0" hidden="1">{#N/A,#N/A,FALSE,"Sheet1";#N/A,#N/A,FALSE,"Sheet2"}</definedName>
    <definedName name="wrn.Yieldflow." hidden="1">{#N/A,#N/A,FALSE,"Sheet1";#N/A,#N/A,FALSE,"Sheet2"}</definedName>
    <definedName name="YTDBottom">'[18]1.07'!$AV$39:$BD$69</definedName>
    <definedName name="YTDTop">'[18]1.07'!$AV$7:$BD$37</definedName>
  </definedNames>
  <calcPr calcId="162913"/>
</workbook>
</file>

<file path=xl/calcChain.xml><?xml version="1.0" encoding="utf-8"?>
<calcChain xmlns="http://schemas.openxmlformats.org/spreadsheetml/2006/main">
  <c r="Z253" i="1" l="1"/>
  <c r="V276" i="1"/>
  <c r="Q276" i="1"/>
  <c r="L276" i="1"/>
  <c r="N263" i="9"/>
  <c r="S263" i="9"/>
  <c r="I263" i="9"/>
  <c r="D263" i="9"/>
  <c r="AS3" i="1"/>
  <c r="E4" i="1"/>
  <c r="BA3" i="1"/>
  <c r="AM3" i="1"/>
  <c r="AW3" i="1"/>
  <c r="C4" i="1"/>
  <c r="A4" i="1"/>
  <c r="AQ3" i="1"/>
  <c r="AO3" i="1"/>
  <c r="AY3" i="1"/>
  <c r="AU3" i="1"/>
  <c r="Y253" i="1" l="1"/>
  <c r="AC253" i="1"/>
  <c r="AD253" i="1"/>
  <c r="AC252" i="1"/>
  <c r="AD252" i="1"/>
  <c r="Y252" i="1"/>
  <c r="Z252" i="1"/>
  <c r="V275" i="1"/>
  <c r="Q275" i="1"/>
  <c r="L275" i="1"/>
  <c r="N262" i="9"/>
  <c r="S262" i="9"/>
  <c r="I262" i="9"/>
  <c r="D262" i="9"/>
  <c r="AC251" i="1" l="1"/>
  <c r="AD251" i="1"/>
  <c r="Y251" i="1"/>
  <c r="Z251" i="1"/>
  <c r="V274" i="1"/>
  <c r="Q274" i="1"/>
  <c r="L274" i="1"/>
  <c r="N261" i="9"/>
  <c r="I261" i="9"/>
  <c r="S261" i="9"/>
  <c r="D261" i="9"/>
  <c r="AC250" i="1" l="1"/>
  <c r="AD250" i="1"/>
  <c r="Y250" i="1"/>
  <c r="Z250" i="1"/>
  <c r="V273" i="1"/>
  <c r="Q273" i="1"/>
  <c r="L273" i="1"/>
  <c r="N260" i="9"/>
  <c r="S260" i="9"/>
  <c r="I260" i="9"/>
  <c r="D260" i="9"/>
  <c r="AC248" i="1" l="1"/>
  <c r="AD248" i="1"/>
  <c r="AC249" i="1"/>
  <c r="AD249" i="1"/>
  <c r="Y248" i="1"/>
  <c r="Z248" i="1"/>
  <c r="Y249" i="1"/>
  <c r="Z249" i="1"/>
  <c r="V271" i="1"/>
  <c r="V272" i="1"/>
  <c r="Q271" i="1"/>
  <c r="Q272" i="1"/>
  <c r="L271" i="1"/>
  <c r="L272" i="1"/>
  <c r="N259" i="9"/>
  <c r="I259" i="9"/>
  <c r="S259" i="9"/>
  <c r="D259" i="9"/>
  <c r="N258" i="9" l="1"/>
  <c r="S258" i="9"/>
  <c r="I258" i="9"/>
  <c r="D258" i="9"/>
  <c r="Y247" i="1" l="1"/>
  <c r="Z247" i="1"/>
  <c r="AC247" i="1"/>
  <c r="AD247" i="1"/>
  <c r="V270" i="1"/>
  <c r="Q270" i="1"/>
  <c r="L270" i="1"/>
  <c r="N257" i="9"/>
  <c r="S257" i="9"/>
  <c r="I257" i="9"/>
  <c r="D257" i="9"/>
  <c r="AC244" i="1" l="1"/>
  <c r="AD244" i="1"/>
  <c r="AC245" i="1"/>
  <c r="AD245" i="1"/>
  <c r="AC246" i="1"/>
  <c r="AD246" i="1"/>
  <c r="Z246" i="1"/>
  <c r="Z244" i="1"/>
  <c r="Z245" i="1"/>
  <c r="Y244" i="1"/>
  <c r="Y245" i="1"/>
  <c r="Y246" i="1"/>
  <c r="V269" i="1"/>
  <c r="Q269" i="1"/>
  <c r="L269" i="1"/>
  <c r="N256" i="9"/>
  <c r="S256" i="9"/>
  <c r="I256" i="9"/>
  <c r="D256" i="9"/>
  <c r="V268" i="1" l="1"/>
  <c r="Q268" i="1"/>
  <c r="L268" i="1"/>
  <c r="N255" i="9" l="1"/>
  <c r="S255" i="9"/>
  <c r="I255" i="9"/>
  <c r="D255" i="9"/>
  <c r="V267" i="1" l="1"/>
  <c r="Q267" i="1"/>
  <c r="L267" i="1"/>
  <c r="N254" i="9"/>
  <c r="S254" i="9"/>
  <c r="I254" i="9"/>
  <c r="D254" i="9"/>
  <c r="AC240" i="1" l="1"/>
  <c r="AD240" i="1"/>
  <c r="AE252" i="1" s="1"/>
  <c r="AF252" i="1" s="1"/>
  <c r="AC241" i="1"/>
  <c r="AD241" i="1"/>
  <c r="AE253" i="1" s="1"/>
  <c r="AF253" i="1" s="1"/>
  <c r="AC242" i="1"/>
  <c r="AD242" i="1"/>
  <c r="AC243" i="1"/>
  <c r="AD243" i="1"/>
  <c r="Y240" i="1"/>
  <c r="Z240" i="1"/>
  <c r="AA252" i="1" s="1"/>
  <c r="Y241" i="1"/>
  <c r="Z241" i="1"/>
  <c r="AA253" i="1" s="1"/>
  <c r="Y242" i="1"/>
  <c r="Z242" i="1"/>
  <c r="Y243" i="1"/>
  <c r="Z243" i="1"/>
  <c r="V266" i="1"/>
  <c r="Q266" i="1"/>
  <c r="L266" i="1"/>
  <c r="N253" i="9"/>
  <c r="S253" i="9"/>
  <c r="I253" i="9"/>
  <c r="D253" i="9"/>
  <c r="V265" i="1" l="1"/>
  <c r="Q265" i="1"/>
  <c r="L265" i="1"/>
  <c r="N252" i="9"/>
  <c r="S252" i="9"/>
  <c r="I252" i="9"/>
  <c r="D252" i="9"/>
  <c r="V263" i="1" l="1"/>
  <c r="V264" i="1"/>
  <c r="Q263" i="1"/>
  <c r="Q264" i="1"/>
  <c r="L263" i="1"/>
  <c r="L264" i="1"/>
  <c r="N251" i="9"/>
  <c r="S251" i="9"/>
  <c r="I251" i="9"/>
  <c r="D251" i="9"/>
  <c r="N250" i="9" l="1"/>
  <c r="S250" i="9"/>
  <c r="I250" i="9"/>
  <c r="D250" i="9"/>
  <c r="AD239" i="1" l="1"/>
  <c r="AE251" i="1" s="1"/>
  <c r="AF251" i="1" s="1"/>
  <c r="AC239" i="1"/>
  <c r="Z239" i="1"/>
  <c r="AA251" i="1" s="1"/>
  <c r="Y239" i="1"/>
  <c r="V262" i="1"/>
  <c r="Q262" i="1"/>
  <c r="L262" i="1"/>
  <c r="N249" i="9"/>
  <c r="S249" i="9"/>
  <c r="I249" i="9"/>
  <c r="D249" i="9"/>
  <c r="AC228" i="1" l="1"/>
  <c r="AD228" i="1"/>
  <c r="AE240" i="1" s="1"/>
  <c r="AF240" i="1" s="1"/>
  <c r="AC229" i="1"/>
  <c r="AD229" i="1"/>
  <c r="AE241" i="1" s="1"/>
  <c r="AF241" i="1" s="1"/>
  <c r="AC230" i="1"/>
  <c r="AD230" i="1"/>
  <c r="AE242" i="1" s="1"/>
  <c r="AF242" i="1" s="1"/>
  <c r="AC231" i="1"/>
  <c r="AD231" i="1"/>
  <c r="AE243" i="1" s="1"/>
  <c r="AF243" i="1" s="1"/>
  <c r="AC232" i="1"/>
  <c r="AD232" i="1"/>
  <c r="AE244" i="1" s="1"/>
  <c r="AF244" i="1" s="1"/>
  <c r="AC233" i="1"/>
  <c r="AD233" i="1"/>
  <c r="AE245" i="1" s="1"/>
  <c r="AF245" i="1" s="1"/>
  <c r="AC234" i="1"/>
  <c r="AD234" i="1"/>
  <c r="AE246" i="1" s="1"/>
  <c r="AF246" i="1" s="1"/>
  <c r="AC235" i="1"/>
  <c r="AD235" i="1"/>
  <c r="AE247" i="1" s="1"/>
  <c r="AF247" i="1" s="1"/>
  <c r="AC236" i="1"/>
  <c r="AD236" i="1"/>
  <c r="AE248" i="1" s="1"/>
  <c r="AF248" i="1" s="1"/>
  <c r="AC237" i="1"/>
  <c r="AD237" i="1"/>
  <c r="AE249" i="1" s="1"/>
  <c r="AF249" i="1" s="1"/>
  <c r="AC238" i="1"/>
  <c r="AD238" i="1"/>
  <c r="AE250" i="1" s="1"/>
  <c r="AF250" i="1" s="1"/>
  <c r="Z228" i="1"/>
  <c r="AA240" i="1" s="1"/>
  <c r="Z229" i="1"/>
  <c r="AA241" i="1" s="1"/>
  <c r="Z230" i="1"/>
  <c r="AA242" i="1" s="1"/>
  <c r="Z231" i="1"/>
  <c r="AA243" i="1" s="1"/>
  <c r="Z232" i="1"/>
  <c r="AA244" i="1" s="1"/>
  <c r="Z233" i="1"/>
  <c r="AA245" i="1" s="1"/>
  <c r="Z234" i="1"/>
  <c r="AA246" i="1" s="1"/>
  <c r="Z235" i="1"/>
  <c r="AA247" i="1" s="1"/>
  <c r="Z236" i="1"/>
  <c r="AA248" i="1" s="1"/>
  <c r="Z237" i="1"/>
  <c r="AA249" i="1" s="1"/>
  <c r="Z238" i="1"/>
  <c r="AA250" i="1" s="1"/>
  <c r="Y228" i="1"/>
  <c r="Y229" i="1"/>
  <c r="Y230" i="1"/>
  <c r="Y231" i="1"/>
  <c r="Y232" i="1"/>
  <c r="Y233" i="1"/>
  <c r="Y234" i="1"/>
  <c r="Y235" i="1"/>
  <c r="Y236" i="1"/>
  <c r="Y237" i="1"/>
  <c r="Y238" i="1"/>
  <c r="V261" i="1"/>
  <c r="Q261" i="1"/>
  <c r="L261" i="1"/>
  <c r="N248" i="9"/>
  <c r="S248" i="9"/>
  <c r="I248" i="9"/>
  <c r="D248" i="9"/>
  <c r="V259" i="1" l="1"/>
  <c r="V260" i="1"/>
  <c r="Q259" i="1"/>
  <c r="Q260" i="1"/>
  <c r="L259" i="1"/>
  <c r="L260" i="1"/>
  <c r="N247" i="9"/>
  <c r="S247" i="9"/>
  <c r="I247" i="9"/>
  <c r="D247" i="9"/>
  <c r="N246" i="9" l="1"/>
  <c r="S246" i="9"/>
  <c r="I246" i="9"/>
  <c r="D246" i="9"/>
  <c r="V251" i="1" l="1"/>
  <c r="V252" i="1"/>
  <c r="V253" i="1"/>
  <c r="V254" i="1"/>
  <c r="V255" i="1"/>
  <c r="V256" i="1"/>
  <c r="V257" i="1"/>
  <c r="V258" i="1"/>
  <c r="Q251" i="1"/>
  <c r="Q252" i="1"/>
  <c r="Q253" i="1"/>
  <c r="Q254" i="1"/>
  <c r="Q255" i="1"/>
  <c r="Q256" i="1"/>
  <c r="Q257" i="1"/>
  <c r="Q258" i="1"/>
  <c r="L251" i="1"/>
  <c r="L252" i="1"/>
  <c r="L253" i="1"/>
  <c r="D117" i="4" s="1"/>
  <c r="L254" i="1"/>
  <c r="L255" i="1"/>
  <c r="L256" i="1"/>
  <c r="D118" i="4" s="1"/>
  <c r="L257" i="1"/>
  <c r="L258" i="1"/>
  <c r="B404" i="11"/>
  <c r="N245" i="9"/>
  <c r="S245" i="9"/>
  <c r="I245" i="9"/>
  <c r="D245" i="9"/>
  <c r="B404" i="5" s="1"/>
  <c r="S244" i="9" l="1"/>
  <c r="B403" i="11" s="1"/>
  <c r="N244" i="9"/>
  <c r="I244" i="9"/>
  <c r="D244" i="9"/>
  <c r="B403" i="5" s="1"/>
  <c r="C117" i="4" l="1"/>
  <c r="C118" i="4"/>
  <c r="N243" i="9"/>
  <c r="S243" i="9"/>
  <c r="B402" i="11" s="1"/>
  <c r="I243" i="9"/>
  <c r="D243" i="9"/>
  <c r="F118" i="4"/>
  <c r="B402" i="5" l="1"/>
  <c r="S242" i="9"/>
  <c r="B401" i="11" s="1"/>
  <c r="N242" i="9"/>
  <c r="I242" i="9"/>
  <c r="D242" i="9"/>
  <c r="B401" i="5" s="1"/>
  <c r="N241" i="9" l="1"/>
  <c r="S241" i="9"/>
  <c r="B400" i="11" s="1"/>
  <c r="I241" i="9"/>
  <c r="D241" i="9"/>
  <c r="B400" i="5" s="1"/>
  <c r="N240" i="9" l="1"/>
  <c r="S240" i="9"/>
  <c r="B399" i="11" s="1"/>
  <c r="I240" i="9"/>
  <c r="D240" i="9"/>
  <c r="F117" i="4"/>
  <c r="B399" i="5" l="1"/>
  <c r="N238" i="9"/>
  <c r="N239" i="9"/>
  <c r="S239" i="9"/>
  <c r="B398" i="11" s="1"/>
  <c r="I239" i="9"/>
  <c r="D239" i="9"/>
  <c r="B398" i="5" s="1"/>
  <c r="S238" i="9" l="1"/>
  <c r="I238" i="9"/>
  <c r="D238" i="9"/>
  <c r="B397" i="5" s="1"/>
  <c r="B397" i="11"/>
  <c r="AC224" i="1" l="1"/>
  <c r="AD224" i="1"/>
  <c r="AE236" i="1" s="1"/>
  <c r="AF236" i="1" s="1"/>
  <c r="AC225" i="1"/>
  <c r="AD225" i="1"/>
  <c r="AE237" i="1" s="1"/>
  <c r="AF237" i="1" s="1"/>
  <c r="AC226" i="1"/>
  <c r="AD226" i="1"/>
  <c r="AE238" i="1" s="1"/>
  <c r="AF238" i="1" s="1"/>
  <c r="AC227" i="1"/>
  <c r="AD227" i="1"/>
  <c r="AE239" i="1" s="1"/>
  <c r="AF239" i="1" s="1"/>
  <c r="V248" i="1"/>
  <c r="V249" i="1"/>
  <c r="V250" i="1"/>
  <c r="Q248" i="1"/>
  <c r="Q249" i="1"/>
  <c r="Q250" i="1"/>
  <c r="L248" i="1"/>
  <c r="L249" i="1"/>
  <c r="L250" i="1"/>
  <c r="S237" i="9"/>
  <c r="B396" i="11" s="1"/>
  <c r="N237" i="9"/>
  <c r="I237" i="9"/>
  <c r="D237" i="9"/>
  <c r="B396" i="5" s="1"/>
  <c r="S236" i="9" l="1"/>
  <c r="I236" i="9"/>
  <c r="D236" i="9"/>
  <c r="B395" i="5" s="1"/>
  <c r="N236" i="9"/>
  <c r="B395" i="11"/>
  <c r="Z226" i="1" l="1"/>
  <c r="AA238" i="1" s="1"/>
  <c r="Z225" i="1"/>
  <c r="AA237" i="1" s="1"/>
  <c r="Z227" i="1"/>
  <c r="AA239" i="1" s="1"/>
  <c r="Y225" i="1"/>
  <c r="Y226" i="1"/>
  <c r="Y227" i="1"/>
  <c r="N235" i="9"/>
  <c r="S235" i="9"/>
  <c r="B394" i="11" s="1"/>
  <c r="I235" i="9"/>
  <c r="D235" i="9"/>
  <c r="B394" i="5" s="1"/>
  <c r="A119" i="4" l="1"/>
  <c r="Y224" i="1"/>
  <c r="Z224" i="1"/>
  <c r="AA236" i="1" s="1"/>
  <c r="E119" i="4" s="1"/>
  <c r="Q247" i="1"/>
  <c r="V247" i="1"/>
  <c r="L247" i="1"/>
  <c r="A120" i="4" l="1"/>
  <c r="D119" i="4"/>
  <c r="C119" i="4"/>
  <c r="H123" i="4" s="1"/>
  <c r="A405" i="5"/>
  <c r="A405" i="11"/>
  <c r="N234" i="9"/>
  <c r="S234" i="9"/>
  <c r="B393" i="11" s="1"/>
  <c r="I234" i="9"/>
  <c r="D234" i="9"/>
  <c r="B393" i="5" s="1"/>
  <c r="F119" i="4"/>
  <c r="A406" i="11" l="1"/>
  <c r="B405" i="11"/>
  <c r="A121" i="4"/>
  <c r="C120" i="4"/>
  <c r="D120" i="4"/>
  <c r="E120" i="4"/>
  <c r="B405" i="5"/>
  <c r="A406" i="5"/>
  <c r="N233" i="9"/>
  <c r="S233" i="9"/>
  <c r="B392" i="11" s="1"/>
  <c r="I233" i="9"/>
  <c r="D233" i="9"/>
  <c r="B392" i="5" s="1"/>
  <c r="Y223" i="1"/>
  <c r="Z223" i="1"/>
  <c r="AA235" i="1" s="1"/>
  <c r="AC223" i="1"/>
  <c r="AD223" i="1"/>
  <c r="AE235" i="1" s="1"/>
  <c r="AF235" i="1" s="1"/>
  <c r="V245" i="1"/>
  <c r="V246" i="1"/>
  <c r="Q245" i="1"/>
  <c r="Q246" i="1"/>
  <c r="L245" i="1"/>
  <c r="L246" i="1"/>
  <c r="V244" i="1"/>
  <c r="Q244" i="1"/>
  <c r="L244" i="1"/>
  <c r="V243" i="1"/>
  <c r="Q243" i="1"/>
  <c r="L243" i="1"/>
  <c r="V242" i="1"/>
  <c r="Q242" i="1"/>
  <c r="L242" i="1"/>
  <c r="V241" i="1"/>
  <c r="Q241" i="1"/>
  <c r="L241" i="1"/>
  <c r="V240" i="1"/>
  <c r="Q240" i="1"/>
  <c r="L240" i="1"/>
  <c r="V239" i="1"/>
  <c r="Q239" i="1"/>
  <c r="L239" i="1"/>
  <c r="V238" i="1"/>
  <c r="Q238" i="1"/>
  <c r="L238" i="1"/>
  <c r="V237" i="1"/>
  <c r="Q237" i="1"/>
  <c r="L237" i="1"/>
  <c r="V236" i="1"/>
  <c r="Q236" i="1"/>
  <c r="L236" i="1"/>
  <c r="V235" i="1"/>
  <c r="Q235" i="1"/>
  <c r="L235" i="1"/>
  <c r="V234" i="1"/>
  <c r="Q234" i="1"/>
  <c r="L234" i="1"/>
  <c r="V233" i="1"/>
  <c r="Q233" i="1"/>
  <c r="L233" i="1"/>
  <c r="V232" i="1"/>
  <c r="Q232" i="1"/>
  <c r="L232" i="1"/>
  <c r="V231" i="1"/>
  <c r="Q231" i="1"/>
  <c r="L231" i="1"/>
  <c r="V230" i="1"/>
  <c r="Q230" i="1"/>
  <c r="L230" i="1"/>
  <c r="V229" i="1"/>
  <c r="Q229" i="1"/>
  <c r="L229" i="1"/>
  <c r="V228" i="1"/>
  <c r="Q228" i="1"/>
  <c r="L228" i="1"/>
  <c r="V227" i="1"/>
  <c r="Q227" i="1"/>
  <c r="L227" i="1"/>
  <c r="V226" i="1"/>
  <c r="Q226" i="1"/>
  <c r="L226" i="1"/>
  <c r="V225" i="1"/>
  <c r="Q225" i="1"/>
  <c r="L225" i="1"/>
  <c r="V224" i="1"/>
  <c r="Q224" i="1"/>
  <c r="L224" i="1"/>
  <c r="V223" i="1"/>
  <c r="Q223" i="1"/>
  <c r="L223" i="1"/>
  <c r="AD222" i="1"/>
  <c r="AE234" i="1" s="1"/>
  <c r="AF234" i="1" s="1"/>
  <c r="AC222" i="1"/>
  <c r="Z222" i="1"/>
  <c r="AA234" i="1" s="1"/>
  <c r="Y222" i="1"/>
  <c r="V222" i="1"/>
  <c r="Q222" i="1"/>
  <c r="L222" i="1"/>
  <c r="AD221" i="1"/>
  <c r="AE233" i="1" s="1"/>
  <c r="AF233" i="1" s="1"/>
  <c r="AC221" i="1"/>
  <c r="Z221" i="1"/>
  <c r="AA233" i="1" s="1"/>
  <c r="E118" i="4" s="1"/>
  <c r="H122" i="4" s="1"/>
  <c r="Y221" i="1"/>
  <c r="V221" i="1"/>
  <c r="Q221" i="1"/>
  <c r="L221" i="1"/>
  <c r="AD220" i="1"/>
  <c r="AE232" i="1" s="1"/>
  <c r="AF232" i="1" s="1"/>
  <c r="AC220" i="1"/>
  <c r="Z220" i="1"/>
  <c r="AA232" i="1" s="1"/>
  <c r="Y220" i="1"/>
  <c r="V220" i="1"/>
  <c r="Q220" i="1"/>
  <c r="L220" i="1"/>
  <c r="AD219" i="1"/>
  <c r="AE231" i="1" s="1"/>
  <c r="AF231" i="1" s="1"/>
  <c r="AC219" i="1"/>
  <c r="Z219" i="1"/>
  <c r="AA231" i="1" s="1"/>
  <c r="Y219" i="1"/>
  <c r="V219" i="1"/>
  <c r="Q219" i="1"/>
  <c r="L219" i="1"/>
  <c r="AD218" i="1"/>
  <c r="AE230" i="1" s="1"/>
  <c r="AF230" i="1" s="1"/>
  <c r="AC218" i="1"/>
  <c r="Z218" i="1"/>
  <c r="AA230" i="1" s="1"/>
  <c r="E117" i="4" s="1"/>
  <c r="H121" i="4" s="1"/>
  <c r="Y218" i="1"/>
  <c r="V218" i="1"/>
  <c r="Q218" i="1"/>
  <c r="L218" i="1"/>
  <c r="AD217" i="1"/>
  <c r="AE229" i="1" s="1"/>
  <c r="AF229" i="1" s="1"/>
  <c r="AC217" i="1"/>
  <c r="Z217" i="1"/>
  <c r="AA229" i="1" s="1"/>
  <c r="Y217" i="1"/>
  <c r="V217" i="1"/>
  <c r="Q217" i="1"/>
  <c r="L217" i="1"/>
  <c r="AD216" i="1"/>
  <c r="AE228" i="1" s="1"/>
  <c r="AF228" i="1" s="1"/>
  <c r="AC216" i="1"/>
  <c r="Z216" i="1"/>
  <c r="AA228" i="1" s="1"/>
  <c r="Y216" i="1"/>
  <c r="V216" i="1"/>
  <c r="Q216" i="1"/>
  <c r="L216" i="1"/>
  <c r="AD215" i="1"/>
  <c r="AE227" i="1" s="1"/>
  <c r="AF227" i="1" s="1"/>
  <c r="AC215" i="1"/>
  <c r="Z215" i="1"/>
  <c r="AA227" i="1" s="1"/>
  <c r="Y215" i="1"/>
  <c r="V215" i="1"/>
  <c r="Q215" i="1"/>
  <c r="L215" i="1"/>
  <c r="AD214" i="1"/>
  <c r="AE226" i="1" s="1"/>
  <c r="AF226" i="1" s="1"/>
  <c r="AC214" i="1"/>
  <c r="Z214" i="1"/>
  <c r="AA226" i="1" s="1"/>
  <c r="Y214" i="1"/>
  <c r="V214" i="1"/>
  <c r="Q214" i="1"/>
  <c r="L214" i="1"/>
  <c r="AD213" i="1"/>
  <c r="AE225" i="1" s="1"/>
  <c r="AF225" i="1" s="1"/>
  <c r="AC213" i="1"/>
  <c r="Z213" i="1"/>
  <c r="AA225" i="1" s="1"/>
  <c r="Y213" i="1"/>
  <c r="V213" i="1"/>
  <c r="Q213" i="1"/>
  <c r="L213" i="1"/>
  <c r="AD212" i="1"/>
  <c r="AE224" i="1" s="1"/>
  <c r="AF224" i="1" s="1"/>
  <c r="AC212" i="1"/>
  <c r="Z212" i="1"/>
  <c r="AA224" i="1" s="1"/>
  <c r="Y212" i="1"/>
  <c r="V212" i="1"/>
  <c r="Q212" i="1"/>
  <c r="L212" i="1"/>
  <c r="AD211" i="1"/>
  <c r="AC211" i="1"/>
  <c r="Z211" i="1"/>
  <c r="Y211" i="1"/>
  <c r="V211" i="1"/>
  <c r="Q211" i="1"/>
  <c r="L211" i="1"/>
  <c r="AD210" i="1"/>
  <c r="AC210" i="1"/>
  <c r="Z210" i="1"/>
  <c r="Y210" i="1"/>
  <c r="V210" i="1"/>
  <c r="Q210" i="1"/>
  <c r="L210" i="1"/>
  <c r="AD209" i="1"/>
  <c r="AC209" i="1"/>
  <c r="Z209" i="1"/>
  <c r="Y209" i="1"/>
  <c r="V209" i="1"/>
  <c r="Q209" i="1"/>
  <c r="L209" i="1"/>
  <c r="AD208" i="1"/>
  <c r="AC208" i="1"/>
  <c r="Z208" i="1"/>
  <c r="Y208" i="1"/>
  <c r="V208" i="1"/>
  <c r="Q208" i="1"/>
  <c r="L208" i="1"/>
  <c r="AD207" i="1"/>
  <c r="AC207" i="1"/>
  <c r="Z207" i="1"/>
  <c r="Y207" i="1"/>
  <c r="V207" i="1"/>
  <c r="Q207" i="1"/>
  <c r="L207" i="1"/>
  <c r="AD206" i="1"/>
  <c r="AC206" i="1"/>
  <c r="Z206" i="1"/>
  <c r="Y206" i="1"/>
  <c r="V206" i="1"/>
  <c r="Q206" i="1"/>
  <c r="L206" i="1"/>
  <c r="AD205" i="1"/>
  <c r="AC205" i="1"/>
  <c r="Z205" i="1"/>
  <c r="Y205" i="1"/>
  <c r="V205" i="1"/>
  <c r="Q205" i="1"/>
  <c r="L205" i="1"/>
  <c r="AD204" i="1"/>
  <c r="AC204" i="1"/>
  <c r="Z204" i="1"/>
  <c r="Y204" i="1"/>
  <c r="V204" i="1"/>
  <c r="Q204" i="1"/>
  <c r="L204" i="1"/>
  <c r="AD203" i="1"/>
  <c r="AC203" i="1"/>
  <c r="Z203" i="1"/>
  <c r="Y203" i="1"/>
  <c r="V203" i="1"/>
  <c r="Q203" i="1"/>
  <c r="L203" i="1"/>
  <c r="AD202" i="1"/>
  <c r="AC202" i="1"/>
  <c r="Z202" i="1"/>
  <c r="Y202" i="1"/>
  <c r="V202" i="1"/>
  <c r="Q202" i="1"/>
  <c r="L202" i="1"/>
  <c r="AD201" i="1"/>
  <c r="AC201" i="1"/>
  <c r="Z201" i="1"/>
  <c r="Y201" i="1"/>
  <c r="V201" i="1"/>
  <c r="Q201" i="1"/>
  <c r="L201" i="1"/>
  <c r="AD200" i="1"/>
  <c r="AC200" i="1"/>
  <c r="Z200" i="1"/>
  <c r="Y200" i="1"/>
  <c r="V200" i="1"/>
  <c r="Q200" i="1"/>
  <c r="L200" i="1"/>
  <c r="AD199" i="1"/>
  <c r="AC199" i="1"/>
  <c r="Z199" i="1"/>
  <c r="Y199" i="1"/>
  <c r="V199" i="1"/>
  <c r="Q199" i="1"/>
  <c r="L199" i="1"/>
  <c r="AD198" i="1"/>
  <c r="AC198" i="1"/>
  <c r="Z198" i="1"/>
  <c r="Y198" i="1"/>
  <c r="V198" i="1"/>
  <c r="Q198" i="1"/>
  <c r="L198" i="1"/>
  <c r="AD197" i="1"/>
  <c r="AC197" i="1"/>
  <c r="Z197" i="1"/>
  <c r="Y197" i="1"/>
  <c r="V197" i="1"/>
  <c r="Q197" i="1"/>
  <c r="L197" i="1"/>
  <c r="AD196" i="1"/>
  <c r="AC196" i="1"/>
  <c r="Z196" i="1"/>
  <c r="Y196" i="1"/>
  <c r="V196" i="1"/>
  <c r="Q196" i="1"/>
  <c r="L196" i="1"/>
  <c r="AD195" i="1"/>
  <c r="AC195" i="1"/>
  <c r="Z195" i="1"/>
  <c r="Y195" i="1"/>
  <c r="V195" i="1"/>
  <c r="Q195" i="1"/>
  <c r="L195" i="1"/>
  <c r="AD194" i="1"/>
  <c r="AC194" i="1"/>
  <c r="Z194" i="1"/>
  <c r="Y194" i="1"/>
  <c r="V194" i="1"/>
  <c r="Q194" i="1"/>
  <c r="L194" i="1"/>
  <c r="AD193" i="1"/>
  <c r="AC193" i="1"/>
  <c r="Z193" i="1"/>
  <c r="Y193" i="1"/>
  <c r="V193" i="1"/>
  <c r="Q193" i="1"/>
  <c r="L193" i="1"/>
  <c r="AD192" i="1"/>
  <c r="AC192" i="1"/>
  <c r="Z192" i="1"/>
  <c r="Y192" i="1"/>
  <c r="V192" i="1"/>
  <c r="Q192" i="1"/>
  <c r="L192" i="1"/>
  <c r="AD191" i="1"/>
  <c r="AC191" i="1"/>
  <c r="Z191" i="1"/>
  <c r="Y191" i="1"/>
  <c r="V191" i="1"/>
  <c r="Q191" i="1"/>
  <c r="L191" i="1"/>
  <c r="AD190" i="1"/>
  <c r="AC190" i="1"/>
  <c r="Z190" i="1"/>
  <c r="Y190" i="1"/>
  <c r="V190" i="1"/>
  <c r="Q190" i="1"/>
  <c r="L190" i="1"/>
  <c r="AD189" i="1"/>
  <c r="AC189" i="1"/>
  <c r="Z189" i="1"/>
  <c r="Y189" i="1"/>
  <c r="V189" i="1"/>
  <c r="Q189" i="1"/>
  <c r="L189" i="1"/>
  <c r="AD188" i="1"/>
  <c r="AC188" i="1"/>
  <c r="Z188" i="1"/>
  <c r="Y188" i="1"/>
  <c r="V188" i="1"/>
  <c r="Q188" i="1"/>
  <c r="L188" i="1"/>
  <c r="AD187" i="1"/>
  <c r="AC187" i="1"/>
  <c r="Z187" i="1"/>
  <c r="Y187" i="1"/>
  <c r="V187" i="1"/>
  <c r="Q187" i="1"/>
  <c r="L187" i="1"/>
  <c r="AD186" i="1"/>
  <c r="AC186" i="1"/>
  <c r="Z186" i="1"/>
  <c r="Y186" i="1"/>
  <c r="V186" i="1"/>
  <c r="Q186" i="1"/>
  <c r="L186" i="1"/>
  <c r="AD185" i="1"/>
  <c r="AC185" i="1"/>
  <c r="Z185" i="1"/>
  <c r="Y185" i="1"/>
  <c r="V185" i="1"/>
  <c r="Q185" i="1"/>
  <c r="L185" i="1"/>
  <c r="AD184" i="1"/>
  <c r="AC184" i="1"/>
  <c r="Z184" i="1"/>
  <c r="Y184" i="1"/>
  <c r="V184" i="1"/>
  <c r="Q184" i="1"/>
  <c r="L184" i="1"/>
  <c r="AD183" i="1"/>
  <c r="AC183" i="1"/>
  <c r="Z183" i="1"/>
  <c r="Y183" i="1"/>
  <c r="V183" i="1"/>
  <c r="Q183" i="1"/>
  <c r="L183" i="1"/>
  <c r="AD182" i="1"/>
  <c r="AC182" i="1"/>
  <c r="Z182" i="1"/>
  <c r="Y182" i="1"/>
  <c r="V182" i="1"/>
  <c r="Q182" i="1"/>
  <c r="L182" i="1"/>
  <c r="AD181" i="1"/>
  <c r="AC181" i="1"/>
  <c r="Z181" i="1"/>
  <c r="Y181" i="1"/>
  <c r="V181" i="1"/>
  <c r="Q181" i="1"/>
  <c r="L181" i="1"/>
  <c r="AD180" i="1"/>
  <c r="AC180" i="1"/>
  <c r="Z180" i="1"/>
  <c r="Y180" i="1"/>
  <c r="V180" i="1"/>
  <c r="Q180" i="1"/>
  <c r="L180" i="1"/>
  <c r="AD179" i="1"/>
  <c r="AC179" i="1"/>
  <c r="Z179" i="1"/>
  <c r="Y179" i="1"/>
  <c r="V179" i="1"/>
  <c r="Q179" i="1"/>
  <c r="L179" i="1"/>
  <c r="AD178" i="1"/>
  <c r="AC178" i="1"/>
  <c r="Z178" i="1"/>
  <c r="Y178" i="1"/>
  <c r="V178" i="1"/>
  <c r="Q178" i="1"/>
  <c r="L178" i="1"/>
  <c r="AD177" i="1"/>
  <c r="AC177" i="1"/>
  <c r="Z177" i="1"/>
  <c r="Y177" i="1"/>
  <c r="V177" i="1"/>
  <c r="Q177" i="1"/>
  <c r="L177" i="1"/>
  <c r="AD176" i="1"/>
  <c r="AC176" i="1"/>
  <c r="Z176" i="1"/>
  <c r="Y176" i="1"/>
  <c r="V176" i="1"/>
  <c r="Q176" i="1"/>
  <c r="L176" i="1"/>
  <c r="AD175" i="1"/>
  <c r="AC175" i="1"/>
  <c r="Z175" i="1"/>
  <c r="Y175" i="1"/>
  <c r="V175" i="1"/>
  <c r="Q175" i="1"/>
  <c r="L175" i="1"/>
  <c r="AD174" i="1"/>
  <c r="AC174" i="1"/>
  <c r="Z174" i="1"/>
  <c r="Y174" i="1"/>
  <c r="V174" i="1"/>
  <c r="Q174" i="1"/>
  <c r="L174" i="1"/>
  <c r="AD173" i="1"/>
  <c r="AC173" i="1"/>
  <c r="Z173" i="1"/>
  <c r="Y173" i="1"/>
  <c r="V173" i="1"/>
  <c r="Q173" i="1"/>
  <c r="L173" i="1"/>
  <c r="AD172" i="1"/>
  <c r="AC172" i="1"/>
  <c r="Z172" i="1"/>
  <c r="Y172" i="1"/>
  <c r="V172" i="1"/>
  <c r="Q172" i="1"/>
  <c r="L172" i="1"/>
  <c r="AD171" i="1"/>
  <c r="AC171" i="1"/>
  <c r="Z171" i="1"/>
  <c r="Y171" i="1"/>
  <c r="V171" i="1"/>
  <c r="Q171" i="1"/>
  <c r="L171" i="1"/>
  <c r="AD170" i="1"/>
  <c r="AC170" i="1"/>
  <c r="Z170" i="1"/>
  <c r="Y170" i="1"/>
  <c r="V170" i="1"/>
  <c r="Q170" i="1"/>
  <c r="L170" i="1"/>
  <c r="AD169" i="1"/>
  <c r="AC169" i="1"/>
  <c r="Z169" i="1"/>
  <c r="Y169" i="1"/>
  <c r="V169" i="1"/>
  <c r="Q169" i="1"/>
  <c r="L169" i="1"/>
  <c r="AD168" i="1"/>
  <c r="AC168" i="1"/>
  <c r="Z168" i="1"/>
  <c r="Y168" i="1"/>
  <c r="V168" i="1"/>
  <c r="Q168" i="1"/>
  <c r="L168" i="1"/>
  <c r="AD167" i="1"/>
  <c r="AC167" i="1"/>
  <c r="Z167" i="1"/>
  <c r="Y167" i="1"/>
  <c r="V167" i="1"/>
  <c r="Q167" i="1"/>
  <c r="L167" i="1"/>
  <c r="AD166" i="1"/>
  <c r="AC166" i="1"/>
  <c r="Z166" i="1"/>
  <c r="Y166" i="1"/>
  <c r="V166" i="1"/>
  <c r="Q166" i="1"/>
  <c r="L166" i="1"/>
  <c r="AD165" i="1"/>
  <c r="AC165" i="1"/>
  <c r="Z165" i="1"/>
  <c r="Y165" i="1"/>
  <c r="V165" i="1"/>
  <c r="Q165" i="1"/>
  <c r="L165" i="1"/>
  <c r="AD164" i="1"/>
  <c r="AC164" i="1"/>
  <c r="Z164" i="1"/>
  <c r="Y164" i="1"/>
  <c r="V164" i="1"/>
  <c r="Q164" i="1"/>
  <c r="L164" i="1"/>
  <c r="AD163" i="1"/>
  <c r="AC163" i="1"/>
  <c r="Z163" i="1"/>
  <c r="Y163" i="1"/>
  <c r="V163" i="1"/>
  <c r="Q163" i="1"/>
  <c r="L163" i="1"/>
  <c r="AD162" i="1"/>
  <c r="AC162" i="1"/>
  <c r="Z162" i="1"/>
  <c r="Y162" i="1"/>
  <c r="V162" i="1"/>
  <c r="Q162" i="1"/>
  <c r="L162" i="1"/>
  <c r="AD161" i="1"/>
  <c r="AC161" i="1"/>
  <c r="Z161" i="1"/>
  <c r="Y161" i="1"/>
  <c r="V161" i="1"/>
  <c r="Q161" i="1"/>
  <c r="L161" i="1"/>
  <c r="AD160" i="1"/>
  <c r="AC160" i="1"/>
  <c r="Z160" i="1"/>
  <c r="Y160" i="1"/>
  <c r="V160" i="1"/>
  <c r="Q160" i="1"/>
  <c r="L160" i="1"/>
  <c r="AD159" i="1"/>
  <c r="AC159" i="1"/>
  <c r="Z159" i="1"/>
  <c r="Y159" i="1"/>
  <c r="V159" i="1"/>
  <c r="Q159" i="1"/>
  <c r="L159" i="1"/>
  <c r="AD158" i="1"/>
  <c r="AC158" i="1"/>
  <c r="Z158" i="1"/>
  <c r="Y158" i="1"/>
  <c r="V158" i="1"/>
  <c r="Q158" i="1"/>
  <c r="L158" i="1"/>
  <c r="AD157" i="1"/>
  <c r="AC157" i="1"/>
  <c r="Z157" i="1"/>
  <c r="Y157" i="1"/>
  <c r="V157" i="1"/>
  <c r="Q157" i="1"/>
  <c r="L157" i="1"/>
  <c r="AD156" i="1"/>
  <c r="AC156" i="1"/>
  <c r="Z156" i="1"/>
  <c r="Y156" i="1"/>
  <c r="V156" i="1"/>
  <c r="Q156" i="1"/>
  <c r="L156" i="1"/>
  <c r="AD155" i="1"/>
  <c r="AC155" i="1"/>
  <c r="Z155" i="1"/>
  <c r="Y155" i="1"/>
  <c r="V155" i="1"/>
  <c r="Q155" i="1"/>
  <c r="L155" i="1"/>
  <c r="AD154" i="1"/>
  <c r="AC154" i="1"/>
  <c r="Z154" i="1"/>
  <c r="Y154" i="1"/>
  <c r="V154" i="1"/>
  <c r="Q154" i="1"/>
  <c r="L154" i="1"/>
  <c r="AD153" i="1"/>
  <c r="AC153" i="1"/>
  <c r="Z153" i="1"/>
  <c r="Y153" i="1"/>
  <c r="V153" i="1"/>
  <c r="Q153" i="1"/>
  <c r="L153" i="1"/>
  <c r="AD152" i="1"/>
  <c r="AC152" i="1"/>
  <c r="Z152" i="1"/>
  <c r="Y152" i="1"/>
  <c r="V152" i="1"/>
  <c r="Q152" i="1"/>
  <c r="L152" i="1"/>
  <c r="AD151" i="1"/>
  <c r="AC151" i="1"/>
  <c r="Z151" i="1"/>
  <c r="Y151" i="1"/>
  <c r="V151" i="1"/>
  <c r="Q151" i="1"/>
  <c r="L151" i="1"/>
  <c r="AD150" i="1"/>
  <c r="AC150" i="1"/>
  <c r="Z150" i="1"/>
  <c r="Y150" i="1"/>
  <c r="V150" i="1"/>
  <c r="Q150" i="1"/>
  <c r="L150" i="1"/>
  <c r="AD149" i="1"/>
  <c r="AC149" i="1"/>
  <c r="Z149" i="1"/>
  <c r="Y149" i="1"/>
  <c r="V149" i="1"/>
  <c r="Q149" i="1"/>
  <c r="L149" i="1"/>
  <c r="AD148" i="1"/>
  <c r="AC148" i="1"/>
  <c r="Z148" i="1"/>
  <c r="Y148" i="1"/>
  <c r="V148" i="1"/>
  <c r="Q148" i="1"/>
  <c r="L148" i="1"/>
  <c r="AD147" i="1"/>
  <c r="AC147" i="1"/>
  <c r="Z147" i="1"/>
  <c r="Y147" i="1"/>
  <c r="V147" i="1"/>
  <c r="Q147" i="1"/>
  <c r="L147" i="1"/>
  <c r="AD146" i="1"/>
  <c r="AC146" i="1"/>
  <c r="Z146" i="1"/>
  <c r="Y146" i="1"/>
  <c r="V146" i="1"/>
  <c r="Q146" i="1"/>
  <c r="L146" i="1"/>
  <c r="AD145" i="1"/>
  <c r="AC145" i="1"/>
  <c r="Z145" i="1"/>
  <c r="Y145" i="1"/>
  <c r="V145" i="1"/>
  <c r="Q145" i="1"/>
  <c r="L145" i="1"/>
  <c r="AD144" i="1"/>
  <c r="AC144" i="1"/>
  <c r="Z144" i="1"/>
  <c r="Y144" i="1"/>
  <c r="V144" i="1"/>
  <c r="Q144" i="1"/>
  <c r="L144" i="1"/>
  <c r="AD143" i="1"/>
  <c r="AC143" i="1"/>
  <c r="Z143" i="1"/>
  <c r="Y143" i="1"/>
  <c r="V143" i="1"/>
  <c r="Q143" i="1"/>
  <c r="L143" i="1"/>
  <c r="AD142" i="1"/>
  <c r="AC142" i="1"/>
  <c r="Z142" i="1"/>
  <c r="Y142" i="1"/>
  <c r="V142" i="1"/>
  <c r="Q142" i="1"/>
  <c r="L142" i="1"/>
  <c r="AD141" i="1"/>
  <c r="AC141" i="1"/>
  <c r="Z141" i="1"/>
  <c r="Y141" i="1"/>
  <c r="V141" i="1"/>
  <c r="Q141" i="1"/>
  <c r="L141" i="1"/>
  <c r="AD140" i="1"/>
  <c r="AC140" i="1"/>
  <c r="Z140" i="1"/>
  <c r="Y140" i="1"/>
  <c r="V140" i="1"/>
  <c r="Q140" i="1"/>
  <c r="L140" i="1"/>
  <c r="AD139" i="1"/>
  <c r="AC139" i="1"/>
  <c r="Z139" i="1"/>
  <c r="Y139" i="1"/>
  <c r="V139" i="1"/>
  <c r="Q139" i="1"/>
  <c r="L139" i="1"/>
  <c r="AD138" i="1"/>
  <c r="AC138" i="1"/>
  <c r="Z138" i="1"/>
  <c r="Y138" i="1"/>
  <c r="V138" i="1"/>
  <c r="Q138" i="1"/>
  <c r="L138" i="1"/>
  <c r="AD137" i="1"/>
  <c r="AC137" i="1"/>
  <c r="Z137" i="1"/>
  <c r="Y137" i="1"/>
  <c r="V137" i="1"/>
  <c r="Q137" i="1"/>
  <c r="L137" i="1"/>
  <c r="AD136" i="1"/>
  <c r="AC136" i="1"/>
  <c r="Z136" i="1"/>
  <c r="Y136" i="1"/>
  <c r="V136" i="1"/>
  <c r="Q136" i="1"/>
  <c r="L136" i="1"/>
  <c r="AD135" i="1"/>
  <c r="AC135" i="1"/>
  <c r="Z135" i="1"/>
  <c r="Y135" i="1"/>
  <c r="V135" i="1"/>
  <c r="Q135" i="1"/>
  <c r="L135" i="1"/>
  <c r="AD134" i="1"/>
  <c r="AC134" i="1"/>
  <c r="Z134" i="1"/>
  <c r="Y134" i="1"/>
  <c r="V134" i="1"/>
  <c r="Q134" i="1"/>
  <c r="L134" i="1"/>
  <c r="AD133" i="1"/>
  <c r="AC133" i="1"/>
  <c r="Z133" i="1"/>
  <c r="Y133" i="1"/>
  <c r="V133" i="1"/>
  <c r="Q133" i="1"/>
  <c r="L133" i="1"/>
  <c r="AD132" i="1"/>
  <c r="AC132" i="1"/>
  <c r="Z132" i="1"/>
  <c r="Y132" i="1"/>
  <c r="V132" i="1"/>
  <c r="Q132" i="1"/>
  <c r="L132" i="1"/>
  <c r="AD131" i="1"/>
  <c r="AC131" i="1"/>
  <c r="Z131" i="1"/>
  <c r="Y131" i="1"/>
  <c r="V131" i="1"/>
  <c r="Q131" i="1"/>
  <c r="L131" i="1"/>
  <c r="AD130" i="1"/>
  <c r="AC130" i="1"/>
  <c r="Z130" i="1"/>
  <c r="Y130" i="1"/>
  <c r="V130" i="1"/>
  <c r="Q130" i="1"/>
  <c r="L130" i="1"/>
  <c r="AD129" i="1"/>
  <c r="AC129" i="1"/>
  <c r="Z129" i="1"/>
  <c r="Y129" i="1"/>
  <c r="V129" i="1"/>
  <c r="Q129" i="1"/>
  <c r="L129" i="1"/>
  <c r="AD128" i="1"/>
  <c r="AC128" i="1"/>
  <c r="Z128" i="1"/>
  <c r="Y128" i="1"/>
  <c r="V128" i="1"/>
  <c r="Q128" i="1"/>
  <c r="L128" i="1"/>
  <c r="AD127" i="1"/>
  <c r="AC127" i="1"/>
  <c r="Z127" i="1"/>
  <c r="Y127" i="1"/>
  <c r="V127" i="1"/>
  <c r="Q127" i="1"/>
  <c r="L127" i="1"/>
  <c r="AD126" i="1"/>
  <c r="AC126" i="1"/>
  <c r="Z126" i="1"/>
  <c r="Y126" i="1"/>
  <c r="V126" i="1"/>
  <c r="Q126" i="1"/>
  <c r="L126" i="1"/>
  <c r="AD125" i="1"/>
  <c r="AC125" i="1"/>
  <c r="Z125" i="1"/>
  <c r="Y125" i="1"/>
  <c r="V125" i="1"/>
  <c r="Q125" i="1"/>
  <c r="L125" i="1"/>
  <c r="AD124" i="1"/>
  <c r="AC124" i="1"/>
  <c r="Z124" i="1"/>
  <c r="Y124" i="1"/>
  <c r="V124" i="1"/>
  <c r="Q124" i="1"/>
  <c r="L124" i="1"/>
  <c r="AD123" i="1"/>
  <c r="AC123" i="1"/>
  <c r="Z123" i="1"/>
  <c r="Y123" i="1"/>
  <c r="V123" i="1"/>
  <c r="Q123" i="1"/>
  <c r="L123" i="1"/>
  <c r="AD122" i="1"/>
  <c r="AC122" i="1"/>
  <c r="Z122" i="1"/>
  <c r="Y122" i="1"/>
  <c r="V122" i="1"/>
  <c r="Q122" i="1"/>
  <c r="L122" i="1"/>
  <c r="AD121" i="1"/>
  <c r="AC121" i="1"/>
  <c r="Z121" i="1"/>
  <c r="Y121" i="1"/>
  <c r="V121" i="1"/>
  <c r="Q121" i="1"/>
  <c r="L121" i="1"/>
  <c r="AD120" i="1"/>
  <c r="AC120" i="1"/>
  <c r="Z120" i="1"/>
  <c r="Y120" i="1"/>
  <c r="V120" i="1"/>
  <c r="Q120" i="1"/>
  <c r="L120" i="1"/>
  <c r="AD119" i="1"/>
  <c r="AC119" i="1"/>
  <c r="Z119" i="1"/>
  <c r="Y119" i="1"/>
  <c r="V119" i="1"/>
  <c r="Q119" i="1"/>
  <c r="L119" i="1"/>
  <c r="AD118" i="1"/>
  <c r="AC118" i="1"/>
  <c r="Z118" i="1"/>
  <c r="Y118" i="1"/>
  <c r="V118" i="1"/>
  <c r="Q118" i="1"/>
  <c r="L118" i="1"/>
  <c r="AD117" i="1"/>
  <c r="AC117" i="1"/>
  <c r="Z117" i="1"/>
  <c r="Y117" i="1"/>
  <c r="V117" i="1"/>
  <c r="Q117" i="1"/>
  <c r="L117" i="1"/>
  <c r="AD116" i="1"/>
  <c r="AC116" i="1"/>
  <c r="Z116" i="1"/>
  <c r="Y116" i="1"/>
  <c r="V116" i="1"/>
  <c r="Q116" i="1"/>
  <c r="L116" i="1"/>
  <c r="AD115" i="1"/>
  <c r="AC115" i="1"/>
  <c r="Z115" i="1"/>
  <c r="Y115" i="1"/>
  <c r="V115" i="1"/>
  <c r="Q115" i="1"/>
  <c r="L115" i="1"/>
  <c r="AD114" i="1"/>
  <c r="AC114" i="1"/>
  <c r="Z114" i="1"/>
  <c r="Y114" i="1"/>
  <c r="V114" i="1"/>
  <c r="Q114" i="1"/>
  <c r="L114" i="1"/>
  <c r="AD113" i="1"/>
  <c r="AC113" i="1"/>
  <c r="Z113" i="1"/>
  <c r="Y113" i="1"/>
  <c r="V113" i="1"/>
  <c r="Q113" i="1"/>
  <c r="L113" i="1"/>
  <c r="AD112" i="1"/>
  <c r="AC112" i="1"/>
  <c r="Z112" i="1"/>
  <c r="Y112" i="1"/>
  <c r="V112" i="1"/>
  <c r="Q112" i="1"/>
  <c r="L112" i="1"/>
  <c r="AD111" i="1"/>
  <c r="AC111" i="1"/>
  <c r="Z111" i="1"/>
  <c r="Y111" i="1"/>
  <c r="V111" i="1"/>
  <c r="Q111" i="1"/>
  <c r="L111" i="1"/>
  <c r="AD110" i="1"/>
  <c r="AC110" i="1"/>
  <c r="Z110" i="1"/>
  <c r="Y110" i="1"/>
  <c r="V110" i="1"/>
  <c r="Q110" i="1"/>
  <c r="L110" i="1"/>
  <c r="AD109" i="1"/>
  <c r="AC109" i="1"/>
  <c r="Z109" i="1"/>
  <c r="Y109" i="1"/>
  <c r="V109" i="1"/>
  <c r="Q109" i="1"/>
  <c r="L109" i="1"/>
  <c r="AD108" i="1"/>
  <c r="AC108" i="1"/>
  <c r="Z108" i="1"/>
  <c r="Y108" i="1"/>
  <c r="V108" i="1"/>
  <c r="Q108" i="1"/>
  <c r="L108" i="1"/>
  <c r="AD107" i="1"/>
  <c r="AC107" i="1"/>
  <c r="Z107" i="1"/>
  <c r="Y107" i="1"/>
  <c r="V107" i="1"/>
  <c r="Q107" i="1"/>
  <c r="L107" i="1"/>
  <c r="AD106" i="1"/>
  <c r="AC106" i="1"/>
  <c r="Z106" i="1"/>
  <c r="Y106" i="1"/>
  <c r="V106" i="1"/>
  <c r="Q106" i="1"/>
  <c r="L106" i="1"/>
  <c r="AD105" i="1"/>
  <c r="AC105" i="1"/>
  <c r="Z105" i="1"/>
  <c r="Y105" i="1"/>
  <c r="V105" i="1"/>
  <c r="Q105" i="1"/>
  <c r="L105" i="1"/>
  <c r="AD104" i="1"/>
  <c r="AC104" i="1"/>
  <c r="Z104" i="1"/>
  <c r="Y104" i="1"/>
  <c r="V104" i="1"/>
  <c r="Q104" i="1"/>
  <c r="L104" i="1"/>
  <c r="AD103" i="1"/>
  <c r="AC103" i="1"/>
  <c r="Z103" i="1"/>
  <c r="Y103" i="1"/>
  <c r="V103" i="1"/>
  <c r="Q103" i="1"/>
  <c r="L103" i="1"/>
  <c r="AD102" i="1"/>
  <c r="AC102" i="1"/>
  <c r="Z102" i="1"/>
  <c r="Y102" i="1"/>
  <c r="V102" i="1"/>
  <c r="Q102" i="1"/>
  <c r="L102" i="1"/>
  <c r="AD101" i="1"/>
  <c r="AC101" i="1"/>
  <c r="Z101" i="1"/>
  <c r="Y101" i="1"/>
  <c r="V101" i="1"/>
  <c r="Q101" i="1"/>
  <c r="L101" i="1"/>
  <c r="AD100" i="1"/>
  <c r="AC100" i="1"/>
  <c r="Z100" i="1"/>
  <c r="Y100" i="1"/>
  <c r="V100" i="1"/>
  <c r="Q100" i="1"/>
  <c r="L100" i="1"/>
  <c r="AD99" i="1"/>
  <c r="AC99" i="1"/>
  <c r="Z99" i="1"/>
  <c r="Y99" i="1"/>
  <c r="V99" i="1"/>
  <c r="Q99" i="1"/>
  <c r="L99" i="1"/>
  <c r="AD98" i="1"/>
  <c r="AC98" i="1"/>
  <c r="Z98" i="1"/>
  <c r="Y98" i="1"/>
  <c r="V98" i="1"/>
  <c r="Q98" i="1"/>
  <c r="L98" i="1"/>
  <c r="AD97" i="1"/>
  <c r="AC97" i="1"/>
  <c r="Z97" i="1"/>
  <c r="Y97" i="1"/>
  <c r="V97" i="1"/>
  <c r="Q97" i="1"/>
  <c r="L97" i="1"/>
  <c r="AD96" i="1"/>
  <c r="AC96" i="1"/>
  <c r="Z96" i="1"/>
  <c r="Y96" i="1"/>
  <c r="V96" i="1"/>
  <c r="Q96" i="1"/>
  <c r="L96" i="1"/>
  <c r="AD95" i="1"/>
  <c r="AC95" i="1"/>
  <c r="Z95" i="1"/>
  <c r="Y95" i="1"/>
  <c r="V95" i="1"/>
  <c r="Q95" i="1"/>
  <c r="L95" i="1"/>
  <c r="AD94" i="1"/>
  <c r="AC94" i="1"/>
  <c r="Z94" i="1"/>
  <c r="Y94" i="1"/>
  <c r="V94" i="1"/>
  <c r="Q94" i="1"/>
  <c r="L94" i="1"/>
  <c r="AD93" i="1"/>
  <c r="AC93" i="1"/>
  <c r="Z93" i="1"/>
  <c r="Y93" i="1"/>
  <c r="V93" i="1"/>
  <c r="Q93" i="1"/>
  <c r="L93" i="1"/>
  <c r="AD92" i="1"/>
  <c r="AC92" i="1"/>
  <c r="Z92" i="1"/>
  <c r="Y92" i="1"/>
  <c r="V92" i="1"/>
  <c r="Q92" i="1"/>
  <c r="L92" i="1"/>
  <c r="AD91" i="1"/>
  <c r="AC91" i="1"/>
  <c r="Z91" i="1"/>
  <c r="Y91" i="1"/>
  <c r="V91" i="1"/>
  <c r="Q91" i="1"/>
  <c r="L91" i="1"/>
  <c r="AD90" i="1"/>
  <c r="AC90" i="1"/>
  <c r="Z90" i="1"/>
  <c r="Y90" i="1"/>
  <c r="V90" i="1"/>
  <c r="Q90" i="1"/>
  <c r="L90" i="1"/>
  <c r="AD89" i="1"/>
  <c r="AC89" i="1"/>
  <c r="Z89" i="1"/>
  <c r="Y89" i="1"/>
  <c r="V89" i="1"/>
  <c r="Q89" i="1"/>
  <c r="L89" i="1"/>
  <c r="AD88" i="1"/>
  <c r="AC88" i="1"/>
  <c r="Z88" i="1"/>
  <c r="Y88" i="1"/>
  <c r="V88" i="1"/>
  <c r="Q88" i="1"/>
  <c r="L88" i="1"/>
  <c r="AD87" i="1"/>
  <c r="AC87" i="1"/>
  <c r="Z87" i="1"/>
  <c r="Y87" i="1"/>
  <c r="V87" i="1"/>
  <c r="Q87" i="1"/>
  <c r="L87" i="1"/>
  <c r="AD86" i="1"/>
  <c r="AC86" i="1"/>
  <c r="Z86" i="1"/>
  <c r="Y86" i="1"/>
  <c r="V86" i="1"/>
  <c r="Q86" i="1"/>
  <c r="L86" i="1"/>
  <c r="AD85" i="1"/>
  <c r="AC85" i="1"/>
  <c r="Z85" i="1"/>
  <c r="Y85" i="1"/>
  <c r="V85" i="1"/>
  <c r="Q85" i="1"/>
  <c r="L85" i="1"/>
  <c r="AD84" i="1"/>
  <c r="AC84" i="1"/>
  <c r="Z84" i="1"/>
  <c r="Y84" i="1"/>
  <c r="V84" i="1"/>
  <c r="Q84" i="1"/>
  <c r="L84" i="1"/>
  <c r="AD83" i="1"/>
  <c r="AC83" i="1"/>
  <c r="Z83" i="1"/>
  <c r="Y83" i="1"/>
  <c r="V83" i="1"/>
  <c r="Q83" i="1"/>
  <c r="L83" i="1"/>
  <c r="AD82" i="1"/>
  <c r="AC82" i="1"/>
  <c r="Z82" i="1"/>
  <c r="Y82" i="1"/>
  <c r="V82" i="1"/>
  <c r="Q82" i="1"/>
  <c r="L82" i="1"/>
  <c r="AD81" i="1"/>
  <c r="AC81" i="1"/>
  <c r="Z81" i="1"/>
  <c r="Y81" i="1"/>
  <c r="V81" i="1"/>
  <c r="Q81" i="1"/>
  <c r="L81" i="1"/>
  <c r="AD80" i="1"/>
  <c r="AC80" i="1"/>
  <c r="Z80" i="1"/>
  <c r="Y80" i="1"/>
  <c r="V80" i="1"/>
  <c r="Q80" i="1"/>
  <c r="L80" i="1"/>
  <c r="AD79" i="1"/>
  <c r="AC79" i="1"/>
  <c r="Z79" i="1"/>
  <c r="Y79" i="1"/>
  <c r="V79" i="1"/>
  <c r="Q79" i="1"/>
  <c r="L79" i="1"/>
  <c r="AD78" i="1"/>
  <c r="AC78" i="1"/>
  <c r="Z78" i="1"/>
  <c r="Y78" i="1"/>
  <c r="V78" i="1"/>
  <c r="Q78" i="1"/>
  <c r="L78" i="1"/>
  <c r="AD77" i="1"/>
  <c r="AC77" i="1"/>
  <c r="Z77" i="1"/>
  <c r="Y77" i="1"/>
  <c r="V77" i="1"/>
  <c r="Q77" i="1"/>
  <c r="L77" i="1"/>
  <c r="AD76" i="1"/>
  <c r="AC76" i="1"/>
  <c r="Z76" i="1"/>
  <c r="Y76" i="1"/>
  <c r="V76" i="1"/>
  <c r="Q76" i="1"/>
  <c r="L76" i="1"/>
  <c r="AD75" i="1"/>
  <c r="AC75" i="1"/>
  <c r="Z75" i="1"/>
  <c r="Y75" i="1"/>
  <c r="V75" i="1"/>
  <c r="Q75" i="1"/>
  <c r="L75" i="1"/>
  <c r="AD74" i="1"/>
  <c r="AC74" i="1"/>
  <c r="Z74" i="1"/>
  <c r="Y74" i="1"/>
  <c r="V74" i="1"/>
  <c r="Q74" i="1"/>
  <c r="L74" i="1"/>
  <c r="AD73" i="1"/>
  <c r="AC73" i="1"/>
  <c r="Z73" i="1"/>
  <c r="Y73" i="1"/>
  <c r="V73" i="1"/>
  <c r="Q73" i="1"/>
  <c r="L73" i="1"/>
  <c r="AD72" i="1"/>
  <c r="AC72" i="1"/>
  <c r="Z72" i="1"/>
  <c r="Y72" i="1"/>
  <c r="V72" i="1"/>
  <c r="Q72" i="1"/>
  <c r="L72" i="1"/>
  <c r="AD71" i="1"/>
  <c r="AC71" i="1"/>
  <c r="Z71" i="1"/>
  <c r="Y71" i="1"/>
  <c r="V71" i="1"/>
  <c r="Q71" i="1"/>
  <c r="L71" i="1"/>
  <c r="AD70" i="1"/>
  <c r="AC70" i="1"/>
  <c r="Z70" i="1"/>
  <c r="Y70" i="1"/>
  <c r="V70" i="1"/>
  <c r="Q70" i="1"/>
  <c r="L70" i="1"/>
  <c r="AD69" i="1"/>
  <c r="AC69" i="1"/>
  <c r="Z69" i="1"/>
  <c r="Y69" i="1"/>
  <c r="V69" i="1"/>
  <c r="Q69" i="1"/>
  <c r="L69" i="1"/>
  <c r="AD68" i="1"/>
  <c r="AC68" i="1"/>
  <c r="Z68" i="1"/>
  <c r="Y68" i="1"/>
  <c r="V68" i="1"/>
  <c r="Q68" i="1"/>
  <c r="L68" i="1"/>
  <c r="AD67" i="1"/>
  <c r="AC67" i="1"/>
  <c r="Z67" i="1"/>
  <c r="Y67" i="1"/>
  <c r="V67" i="1"/>
  <c r="Q67" i="1"/>
  <c r="L67" i="1"/>
  <c r="AD66" i="1"/>
  <c r="AC66" i="1"/>
  <c r="Z66" i="1"/>
  <c r="Y66" i="1"/>
  <c r="V66" i="1"/>
  <c r="Q66" i="1"/>
  <c r="L66" i="1"/>
  <c r="AD65" i="1"/>
  <c r="AC65" i="1"/>
  <c r="Z65" i="1"/>
  <c r="Y65" i="1"/>
  <c r="V65" i="1"/>
  <c r="Q65" i="1"/>
  <c r="L65" i="1"/>
  <c r="AD64" i="1"/>
  <c r="AC64" i="1"/>
  <c r="Z64" i="1"/>
  <c r="Y64" i="1"/>
  <c r="V64" i="1"/>
  <c r="Q64" i="1"/>
  <c r="L64" i="1"/>
  <c r="AD63" i="1"/>
  <c r="AC63" i="1"/>
  <c r="Z63" i="1"/>
  <c r="Y63" i="1"/>
  <c r="V63" i="1"/>
  <c r="Q63" i="1"/>
  <c r="L63" i="1"/>
  <c r="AD62" i="1"/>
  <c r="AC62" i="1"/>
  <c r="Z62" i="1"/>
  <c r="Y62" i="1"/>
  <c r="V62" i="1"/>
  <c r="Q62" i="1"/>
  <c r="L62" i="1"/>
  <c r="AD61" i="1"/>
  <c r="AC61" i="1"/>
  <c r="Z61" i="1"/>
  <c r="Y61" i="1"/>
  <c r="V61" i="1"/>
  <c r="Q61" i="1"/>
  <c r="L61" i="1"/>
  <c r="AD60" i="1"/>
  <c r="AC60" i="1"/>
  <c r="Z60" i="1"/>
  <c r="Y60" i="1"/>
  <c r="V60" i="1"/>
  <c r="Q60" i="1"/>
  <c r="L60" i="1"/>
  <c r="AD59" i="1"/>
  <c r="AC59" i="1"/>
  <c r="Z59" i="1"/>
  <c r="Y59" i="1"/>
  <c r="V59" i="1"/>
  <c r="Q59" i="1"/>
  <c r="L59" i="1"/>
  <c r="AD58" i="1"/>
  <c r="AC58" i="1"/>
  <c r="Z58" i="1"/>
  <c r="Y58" i="1"/>
  <c r="V58" i="1"/>
  <c r="Q58" i="1"/>
  <c r="L58" i="1"/>
  <c r="AD57" i="1"/>
  <c r="AC57" i="1"/>
  <c r="Z57" i="1"/>
  <c r="Y57" i="1"/>
  <c r="V57" i="1"/>
  <c r="Q57" i="1"/>
  <c r="L57" i="1"/>
  <c r="AD56" i="1"/>
  <c r="AC56" i="1"/>
  <c r="Z56" i="1"/>
  <c r="Y56" i="1"/>
  <c r="V56" i="1"/>
  <c r="Q56" i="1"/>
  <c r="L56" i="1"/>
  <c r="AD55" i="1"/>
  <c r="AC55" i="1"/>
  <c r="Z55" i="1"/>
  <c r="Y55" i="1"/>
  <c r="V55" i="1"/>
  <c r="Q55" i="1"/>
  <c r="L55" i="1"/>
  <c r="AD54" i="1"/>
  <c r="AC54" i="1"/>
  <c r="Z54" i="1"/>
  <c r="Y54" i="1"/>
  <c r="V54" i="1"/>
  <c r="Q54" i="1"/>
  <c r="L54" i="1"/>
  <c r="AD53" i="1"/>
  <c r="AC53" i="1"/>
  <c r="Z53" i="1"/>
  <c r="Y53" i="1"/>
  <c r="V53" i="1"/>
  <c r="Q53" i="1"/>
  <c r="L53" i="1"/>
  <c r="AD52" i="1"/>
  <c r="AC52" i="1"/>
  <c r="Z52" i="1"/>
  <c r="Y52" i="1"/>
  <c r="V52" i="1"/>
  <c r="Q52" i="1"/>
  <c r="L52" i="1"/>
  <c r="AD51" i="1"/>
  <c r="AC51" i="1"/>
  <c r="Z51" i="1"/>
  <c r="Y51" i="1"/>
  <c r="V51" i="1"/>
  <c r="Q51" i="1"/>
  <c r="L51" i="1"/>
  <c r="AD50" i="1"/>
  <c r="AC50" i="1"/>
  <c r="Z50" i="1"/>
  <c r="Y50" i="1"/>
  <c r="V50" i="1"/>
  <c r="Q50" i="1"/>
  <c r="L50" i="1"/>
  <c r="AD49" i="1"/>
  <c r="AC49" i="1"/>
  <c r="Z49" i="1"/>
  <c r="Y49" i="1"/>
  <c r="V49" i="1"/>
  <c r="Q49" i="1"/>
  <c r="L49" i="1"/>
  <c r="AD48" i="1"/>
  <c r="AC48" i="1"/>
  <c r="Z48" i="1"/>
  <c r="Y48" i="1"/>
  <c r="V48" i="1"/>
  <c r="Q48" i="1"/>
  <c r="L48" i="1"/>
  <c r="AD47" i="1"/>
  <c r="AC47" i="1"/>
  <c r="Z47" i="1"/>
  <c r="Y47" i="1"/>
  <c r="V47" i="1"/>
  <c r="Q47" i="1"/>
  <c r="L47" i="1"/>
  <c r="AD46" i="1"/>
  <c r="AC46" i="1"/>
  <c r="Z46" i="1"/>
  <c r="Y46" i="1"/>
  <c r="V46" i="1"/>
  <c r="Q46" i="1"/>
  <c r="L46" i="1"/>
  <c r="AD45" i="1"/>
  <c r="AC45" i="1"/>
  <c r="Z45" i="1"/>
  <c r="Y45" i="1"/>
  <c r="V45" i="1"/>
  <c r="Q45" i="1"/>
  <c r="L45" i="1"/>
  <c r="AD44" i="1"/>
  <c r="AC44" i="1"/>
  <c r="Z44" i="1"/>
  <c r="Y44" i="1"/>
  <c r="V44" i="1"/>
  <c r="Q44" i="1"/>
  <c r="L44" i="1"/>
  <c r="AD43" i="1"/>
  <c r="AC43" i="1"/>
  <c r="Z43" i="1"/>
  <c r="Y43" i="1"/>
  <c r="V43" i="1"/>
  <c r="Q43" i="1"/>
  <c r="L43" i="1"/>
  <c r="AD42" i="1"/>
  <c r="AC42" i="1"/>
  <c r="Z42" i="1"/>
  <c r="Y42" i="1"/>
  <c r="V42" i="1"/>
  <c r="Q42" i="1"/>
  <c r="L42" i="1"/>
  <c r="AD41" i="1"/>
  <c r="AC41" i="1"/>
  <c r="Z41" i="1"/>
  <c r="Y41" i="1"/>
  <c r="V41" i="1"/>
  <c r="Q41" i="1"/>
  <c r="L41" i="1"/>
  <c r="AD40" i="1"/>
  <c r="AC40" i="1"/>
  <c r="Z40" i="1"/>
  <c r="Y40" i="1"/>
  <c r="V40" i="1"/>
  <c r="Q40" i="1"/>
  <c r="L40" i="1"/>
  <c r="AD39" i="1"/>
  <c r="AC39" i="1"/>
  <c r="Z39" i="1"/>
  <c r="Y39" i="1"/>
  <c r="V39" i="1"/>
  <c r="Q39" i="1"/>
  <c r="L39" i="1"/>
  <c r="AD38" i="1"/>
  <c r="AC38" i="1"/>
  <c r="Z38" i="1"/>
  <c r="Y38" i="1"/>
  <c r="V38" i="1"/>
  <c r="Q38" i="1"/>
  <c r="L38" i="1"/>
  <c r="AD37" i="1"/>
  <c r="AC37" i="1"/>
  <c r="Z37" i="1"/>
  <c r="Y37" i="1"/>
  <c r="V37" i="1"/>
  <c r="L37" i="1"/>
  <c r="AD36" i="1"/>
  <c r="AC36" i="1"/>
  <c r="Z36" i="1"/>
  <c r="Y36" i="1"/>
  <c r="V36" i="1"/>
  <c r="L36" i="1"/>
  <c r="AD35" i="1"/>
  <c r="AC35" i="1"/>
  <c r="Z35" i="1"/>
  <c r="Y35" i="1"/>
  <c r="V35" i="1"/>
  <c r="Q35" i="1"/>
  <c r="L35" i="1"/>
  <c r="AD34" i="1"/>
  <c r="AC34" i="1"/>
  <c r="Z34" i="1"/>
  <c r="Y34" i="1"/>
  <c r="V34" i="1"/>
  <c r="Q34" i="1"/>
  <c r="L34" i="1"/>
  <c r="AD33" i="1"/>
  <c r="AC33" i="1"/>
  <c r="Z33" i="1"/>
  <c r="Y33" i="1"/>
  <c r="V33" i="1"/>
  <c r="Q33" i="1"/>
  <c r="L33" i="1"/>
  <c r="AD32" i="1"/>
  <c r="AC32" i="1"/>
  <c r="Z32" i="1"/>
  <c r="Y32" i="1"/>
  <c r="V32" i="1"/>
  <c r="Q32" i="1"/>
  <c r="L32" i="1"/>
  <c r="AD31" i="1"/>
  <c r="AC31" i="1"/>
  <c r="Z31" i="1"/>
  <c r="Y31" i="1"/>
  <c r="V31" i="1"/>
  <c r="Q31" i="1"/>
  <c r="L31" i="1"/>
  <c r="AD30" i="1"/>
  <c r="AC30" i="1"/>
  <c r="Z30" i="1"/>
  <c r="Y30" i="1"/>
  <c r="V30" i="1"/>
  <c r="Q30" i="1"/>
  <c r="L30" i="1"/>
  <c r="AD29" i="1"/>
  <c r="AC29" i="1"/>
  <c r="Z29" i="1"/>
  <c r="Y29" i="1"/>
  <c r="V29" i="1"/>
  <c r="L29" i="1"/>
  <c r="AD28" i="1"/>
  <c r="AC28" i="1"/>
  <c r="Z28" i="1"/>
  <c r="Y28" i="1"/>
  <c r="V28" i="1"/>
  <c r="L28" i="1"/>
  <c r="AD27" i="1"/>
  <c r="AC27" i="1"/>
  <c r="Z27" i="1"/>
  <c r="Y27" i="1"/>
  <c r="L27" i="1"/>
  <c r="AD26" i="1"/>
  <c r="AC26" i="1"/>
  <c r="Z26" i="1"/>
  <c r="Y26" i="1"/>
  <c r="L26" i="1"/>
  <c r="AD25" i="1"/>
  <c r="AC25" i="1"/>
  <c r="Z25" i="1"/>
  <c r="Y25" i="1"/>
  <c r="L25" i="1"/>
  <c r="AD24" i="1"/>
  <c r="AC24" i="1"/>
  <c r="Z24" i="1"/>
  <c r="Y24" i="1"/>
  <c r="L24" i="1"/>
  <c r="AD23" i="1"/>
  <c r="AC23" i="1"/>
  <c r="Z23" i="1"/>
  <c r="Y23" i="1"/>
  <c r="L23" i="1"/>
  <c r="AD22" i="1"/>
  <c r="AC22" i="1"/>
  <c r="Z22" i="1"/>
  <c r="Y22" i="1"/>
  <c r="L22" i="1"/>
  <c r="AD21" i="1"/>
  <c r="AC21" i="1"/>
  <c r="Z21" i="1"/>
  <c r="Y21" i="1"/>
  <c r="L21" i="1"/>
  <c r="AD20" i="1"/>
  <c r="AC20" i="1"/>
  <c r="Z20" i="1"/>
  <c r="Y20" i="1"/>
  <c r="L20" i="1"/>
  <c r="AD19" i="1"/>
  <c r="AC19" i="1"/>
  <c r="Z19" i="1"/>
  <c r="Y19" i="1"/>
  <c r="L19" i="1"/>
  <c r="AD18" i="1"/>
  <c r="AC18" i="1"/>
  <c r="Z18" i="1"/>
  <c r="Y18" i="1"/>
  <c r="L18" i="1"/>
  <c r="AD17" i="1"/>
  <c r="AC17" i="1"/>
  <c r="Z17" i="1"/>
  <c r="Y17" i="1"/>
  <c r="L17" i="1"/>
  <c r="AD16" i="1"/>
  <c r="AC16" i="1"/>
  <c r="Z16" i="1"/>
  <c r="Y16" i="1"/>
  <c r="L16" i="1"/>
  <c r="AD15" i="1"/>
  <c r="AC15" i="1"/>
  <c r="Z15" i="1"/>
  <c r="Y15" i="1"/>
  <c r="L15" i="1"/>
  <c r="AD14" i="1"/>
  <c r="AC14" i="1"/>
  <c r="Z14" i="1"/>
  <c r="Y14" i="1"/>
  <c r="L14" i="1"/>
  <c r="AD13" i="1"/>
  <c r="AC13" i="1"/>
  <c r="Z13" i="1"/>
  <c r="Y13" i="1"/>
  <c r="L13" i="1"/>
  <c r="AD12" i="1"/>
  <c r="AC12" i="1"/>
  <c r="Z12" i="1"/>
  <c r="Y12" i="1"/>
  <c r="L12" i="1"/>
  <c r="AD11" i="1"/>
  <c r="AC11" i="1"/>
  <c r="Z11" i="1"/>
  <c r="Y11" i="1"/>
  <c r="L11" i="1"/>
  <c r="AD10" i="1"/>
  <c r="AC10" i="1"/>
  <c r="Z10" i="1"/>
  <c r="Y10" i="1"/>
  <c r="L10" i="1"/>
  <c r="AD9" i="1"/>
  <c r="AC9" i="1"/>
  <c r="Z9" i="1"/>
  <c r="Y9" i="1"/>
  <c r="L9" i="1"/>
  <c r="AD8" i="1"/>
  <c r="AC8" i="1"/>
  <c r="Z8" i="1"/>
  <c r="Y8" i="1"/>
  <c r="L8" i="1"/>
  <c r="AD7" i="1"/>
  <c r="AC7" i="1"/>
  <c r="Z7" i="1"/>
  <c r="Y7" i="1"/>
  <c r="L7" i="1"/>
  <c r="AD6" i="1"/>
  <c r="AC6" i="1"/>
  <c r="Z6" i="1"/>
  <c r="Y6" i="1"/>
  <c r="AD5" i="1"/>
  <c r="AC5" i="1"/>
  <c r="Z5" i="1"/>
  <c r="Y5" i="1"/>
  <c r="AD4" i="1"/>
  <c r="Z4" i="1"/>
  <c r="Y4" i="1"/>
  <c r="F120" i="4"/>
  <c r="AE30" i="1" l="1"/>
  <c r="AF30" i="1" s="1"/>
  <c r="H124" i="4"/>
  <c r="A122" i="4"/>
  <c r="D121" i="4"/>
  <c r="C121" i="4"/>
  <c r="E121" i="4"/>
  <c r="A407" i="11"/>
  <c r="B406" i="11"/>
  <c r="B406" i="5"/>
  <c r="A407" i="5"/>
  <c r="AE36" i="1"/>
  <c r="AF36" i="1" s="1"/>
  <c r="AE222" i="1"/>
  <c r="AF222" i="1" s="1"/>
  <c r="AA136" i="1"/>
  <c r="AE25" i="1"/>
  <c r="AF25" i="1" s="1"/>
  <c r="AE223" i="1"/>
  <c r="AF223" i="1" s="1"/>
  <c r="AA132" i="1"/>
  <c r="AA223" i="1"/>
  <c r="AE32" i="1"/>
  <c r="AF32" i="1" s="1"/>
  <c r="AA34" i="1"/>
  <c r="AE24" i="1"/>
  <c r="AF24" i="1" s="1"/>
  <c r="AE37" i="1"/>
  <c r="AF37" i="1" s="1"/>
  <c r="AA61" i="1"/>
  <c r="AA49" i="1"/>
  <c r="AA145" i="1"/>
  <c r="AA153" i="1"/>
  <c r="AA161" i="1"/>
  <c r="AA177" i="1"/>
  <c r="AA185" i="1"/>
  <c r="AA193" i="1"/>
  <c r="AA209" i="1"/>
  <c r="AE27" i="1"/>
  <c r="AF27" i="1" s="1"/>
  <c r="AE55" i="1"/>
  <c r="AF55" i="1" s="1"/>
  <c r="AE63" i="1"/>
  <c r="AF63" i="1" s="1"/>
  <c r="AE26" i="1"/>
  <c r="AF26" i="1" s="1"/>
  <c r="AE220" i="1"/>
  <c r="AF220" i="1" s="1"/>
  <c r="AE41" i="1"/>
  <c r="AF41" i="1" s="1"/>
  <c r="AA71" i="1"/>
  <c r="AA83" i="1"/>
  <c r="AA87" i="1"/>
  <c r="AA99" i="1"/>
  <c r="AA103" i="1"/>
  <c r="AA115" i="1"/>
  <c r="AA119" i="1"/>
  <c r="AA131" i="1"/>
  <c r="AA143" i="1"/>
  <c r="AA175" i="1"/>
  <c r="AA203" i="1"/>
  <c r="AA211" i="1"/>
  <c r="AA219" i="1"/>
  <c r="AA36" i="1"/>
  <c r="AE49" i="1"/>
  <c r="AF49" i="1" s="1"/>
  <c r="AE28" i="1"/>
  <c r="AF28" i="1" s="1"/>
  <c r="AE162" i="1"/>
  <c r="AF162" i="1" s="1"/>
  <c r="AE170" i="1"/>
  <c r="AF170" i="1" s="1"/>
  <c r="AE178" i="1"/>
  <c r="AF178" i="1" s="1"/>
  <c r="AE186" i="1"/>
  <c r="AF186" i="1" s="1"/>
  <c r="AE194" i="1"/>
  <c r="AF194" i="1" s="1"/>
  <c r="AE73" i="1"/>
  <c r="AF73" i="1" s="1"/>
  <c r="AE40" i="1"/>
  <c r="AF40" i="1" s="1"/>
  <c r="AE59" i="1"/>
  <c r="AF59" i="1" s="1"/>
  <c r="AE155" i="1"/>
  <c r="AF155" i="1" s="1"/>
  <c r="AE163" i="1"/>
  <c r="AF163" i="1" s="1"/>
  <c r="AE171" i="1"/>
  <c r="AF171" i="1" s="1"/>
  <c r="AE179" i="1"/>
  <c r="AF179" i="1" s="1"/>
  <c r="AE187" i="1"/>
  <c r="AF187" i="1" s="1"/>
  <c r="AE195" i="1"/>
  <c r="AF195" i="1" s="1"/>
  <c r="AA52" i="1"/>
  <c r="AA85" i="1"/>
  <c r="AA101" i="1"/>
  <c r="AA117" i="1"/>
  <c r="AA141" i="1"/>
  <c r="AA179" i="1"/>
  <c r="AA183" i="1"/>
  <c r="AA187" i="1"/>
  <c r="AA191" i="1"/>
  <c r="AA195" i="1"/>
  <c r="AA199" i="1"/>
  <c r="AA207" i="1"/>
  <c r="AA215" i="1"/>
  <c r="AA43" i="1"/>
  <c r="AA47" i="1"/>
  <c r="AA51" i="1"/>
  <c r="AA80" i="1"/>
  <c r="AA96" i="1"/>
  <c r="AA112" i="1"/>
  <c r="AA128" i="1"/>
  <c r="AA140" i="1"/>
  <c r="AA149" i="1"/>
  <c r="AA157" i="1"/>
  <c r="AA165" i="1"/>
  <c r="AA173" i="1"/>
  <c r="AA58" i="1"/>
  <c r="AA67" i="1"/>
  <c r="AA75" i="1"/>
  <c r="AA79" i="1"/>
  <c r="AA91" i="1"/>
  <c r="AA95" i="1"/>
  <c r="AA107" i="1"/>
  <c r="AA111" i="1"/>
  <c r="AA123" i="1"/>
  <c r="AA127" i="1"/>
  <c r="AA139" i="1"/>
  <c r="AA148" i="1"/>
  <c r="AA156" i="1"/>
  <c r="AA164" i="1"/>
  <c r="AA172" i="1"/>
  <c r="AA181" i="1"/>
  <c r="AA189" i="1"/>
  <c r="AA197" i="1"/>
  <c r="AA205" i="1"/>
  <c r="AA17" i="1"/>
  <c r="AA21" i="1"/>
  <c r="AA35" i="1"/>
  <c r="AA41" i="1"/>
  <c r="AA45" i="1"/>
  <c r="AA53" i="1"/>
  <c r="AA90" i="1"/>
  <c r="AA106" i="1"/>
  <c r="AA122" i="1"/>
  <c r="AA134" i="1"/>
  <c r="AA147" i="1"/>
  <c r="AA151" i="1"/>
  <c r="AA155" i="1"/>
  <c r="AA159" i="1"/>
  <c r="AA163" i="1"/>
  <c r="AA167" i="1"/>
  <c r="AA171" i="1"/>
  <c r="AA180" i="1"/>
  <c r="AA188" i="1"/>
  <c r="AA196" i="1"/>
  <c r="AA169" i="1"/>
  <c r="AA201" i="1"/>
  <c r="AA32" i="1"/>
  <c r="AA213" i="1"/>
  <c r="AA16" i="1"/>
  <c r="AE17" i="1"/>
  <c r="AF17" i="1" s="1"/>
  <c r="AA31" i="1"/>
  <c r="AA20" i="1"/>
  <c r="AE21" i="1"/>
  <c r="AF21" i="1" s="1"/>
  <c r="AA24" i="1"/>
  <c r="AA27" i="1"/>
  <c r="AE44" i="1"/>
  <c r="AF44" i="1" s="1"/>
  <c r="AA46" i="1"/>
  <c r="AE53" i="1"/>
  <c r="AF53" i="1" s="1"/>
  <c r="AA54" i="1"/>
  <c r="AE57" i="1"/>
  <c r="AF57" i="1" s="1"/>
  <c r="AA59" i="1"/>
  <c r="AA60" i="1"/>
  <c r="AA62" i="1"/>
  <c r="AE65" i="1"/>
  <c r="AF65" i="1" s="1"/>
  <c r="AA66" i="1"/>
  <c r="AA76" i="1"/>
  <c r="AA81" i="1"/>
  <c r="AA86" i="1"/>
  <c r="AA92" i="1"/>
  <c r="AA97" i="1"/>
  <c r="AA102" i="1"/>
  <c r="AA108" i="1"/>
  <c r="AA113" i="1"/>
  <c r="AA118" i="1"/>
  <c r="AA124" i="1"/>
  <c r="AA129" i="1"/>
  <c r="AA135" i="1"/>
  <c r="AA142" i="1"/>
  <c r="AA150" i="1"/>
  <c r="AE157" i="1"/>
  <c r="AF157" i="1" s="1"/>
  <c r="AA158" i="1"/>
  <c r="AE164" i="1"/>
  <c r="AF164" i="1" s="1"/>
  <c r="AE165" i="1"/>
  <c r="AF165" i="1" s="1"/>
  <c r="AA166" i="1"/>
  <c r="AE172" i="1"/>
  <c r="AF172" i="1" s="1"/>
  <c r="AE173" i="1"/>
  <c r="AF173" i="1" s="1"/>
  <c r="AA174" i="1"/>
  <c r="AE180" i="1"/>
  <c r="AF180" i="1" s="1"/>
  <c r="AE181" i="1"/>
  <c r="AF181" i="1" s="1"/>
  <c r="AA182" i="1"/>
  <c r="AE188" i="1"/>
  <c r="AF188" i="1" s="1"/>
  <c r="AE189" i="1"/>
  <c r="AF189" i="1" s="1"/>
  <c r="AA190" i="1"/>
  <c r="AE196" i="1"/>
  <c r="AF196" i="1" s="1"/>
  <c r="AE197" i="1"/>
  <c r="AF197" i="1" s="1"/>
  <c r="AA198" i="1"/>
  <c r="AE204" i="1"/>
  <c r="AF204" i="1" s="1"/>
  <c r="AE205" i="1"/>
  <c r="AF205" i="1" s="1"/>
  <c r="AA206" i="1"/>
  <c r="AE214" i="1"/>
  <c r="AF214" i="1" s="1"/>
  <c r="AE215" i="1"/>
  <c r="AF215" i="1" s="1"/>
  <c r="AA216" i="1"/>
  <c r="AE219" i="1"/>
  <c r="AF219" i="1" s="1"/>
  <c r="AA220" i="1"/>
  <c r="AE34" i="1"/>
  <c r="AF34" i="1" s="1"/>
  <c r="AA57" i="1"/>
  <c r="AA65" i="1"/>
  <c r="AA70" i="1"/>
  <c r="AA74" i="1"/>
  <c r="AE202" i="1"/>
  <c r="AF202" i="1" s="1"/>
  <c r="AE203" i="1"/>
  <c r="AF203" i="1" s="1"/>
  <c r="AA204" i="1"/>
  <c r="AE209" i="1"/>
  <c r="AF209" i="1" s="1"/>
  <c r="AA210" i="1"/>
  <c r="AE213" i="1"/>
  <c r="AF213" i="1" s="1"/>
  <c r="AA214" i="1"/>
  <c r="AE218" i="1"/>
  <c r="AF218" i="1" s="1"/>
  <c r="AE22" i="1"/>
  <c r="AF22" i="1" s="1"/>
  <c r="AA29" i="1"/>
  <c r="AA18" i="1"/>
  <c r="AE19" i="1"/>
  <c r="AF19" i="1" s="1"/>
  <c r="AA22" i="1"/>
  <c r="AE23" i="1"/>
  <c r="AF23" i="1" s="1"/>
  <c r="AA37" i="1"/>
  <c r="AA30" i="1"/>
  <c r="AE48" i="1"/>
  <c r="AF48" i="1" s="1"/>
  <c r="AA50" i="1"/>
  <c r="AA56" i="1"/>
  <c r="AA64" i="1"/>
  <c r="AA69" i="1"/>
  <c r="AA73" i="1"/>
  <c r="AA78" i="1"/>
  <c r="AA84" i="1"/>
  <c r="AA89" i="1"/>
  <c r="AA94" i="1"/>
  <c r="AA100" i="1"/>
  <c r="AA105" i="1"/>
  <c r="AA110" i="1"/>
  <c r="AA116" i="1"/>
  <c r="AA121" i="1"/>
  <c r="AA126" i="1"/>
  <c r="AA133" i="1"/>
  <c r="AA138" i="1"/>
  <c r="AA146" i="1"/>
  <c r="AE153" i="1"/>
  <c r="AF153" i="1" s="1"/>
  <c r="AA154" i="1"/>
  <c r="AE160" i="1"/>
  <c r="AF160" i="1" s="1"/>
  <c r="AE161" i="1"/>
  <c r="AF161" i="1" s="1"/>
  <c r="AA162" i="1"/>
  <c r="AE168" i="1"/>
  <c r="AF168" i="1" s="1"/>
  <c r="AE169" i="1"/>
  <c r="AF169" i="1" s="1"/>
  <c r="AA170" i="1"/>
  <c r="AE176" i="1"/>
  <c r="AF176" i="1" s="1"/>
  <c r="AE177" i="1"/>
  <c r="AF177" i="1" s="1"/>
  <c r="AA178" i="1"/>
  <c r="AE184" i="1"/>
  <c r="AF184" i="1" s="1"/>
  <c r="AE185" i="1"/>
  <c r="AF185" i="1" s="1"/>
  <c r="AA186" i="1"/>
  <c r="AE192" i="1"/>
  <c r="AF192" i="1" s="1"/>
  <c r="AE193" i="1"/>
  <c r="AF193" i="1" s="1"/>
  <c r="AA194" i="1"/>
  <c r="AE200" i="1"/>
  <c r="AF200" i="1" s="1"/>
  <c r="AE201" i="1"/>
  <c r="AF201" i="1" s="1"/>
  <c r="AA202" i="1"/>
  <c r="AE212" i="1"/>
  <c r="AF212" i="1" s="1"/>
  <c r="AE217" i="1"/>
  <c r="AF217" i="1" s="1"/>
  <c r="AA218" i="1"/>
  <c r="AE221" i="1"/>
  <c r="AF221" i="1" s="1"/>
  <c r="AA222" i="1"/>
  <c r="AA19" i="1"/>
  <c r="AA23" i="1"/>
  <c r="AA26" i="1"/>
  <c r="AA33" i="1"/>
  <c r="AE46" i="1"/>
  <c r="AF46" i="1" s="1"/>
  <c r="AA48" i="1"/>
  <c r="AA55" i="1"/>
  <c r="AE61" i="1"/>
  <c r="AF61" i="1" s="1"/>
  <c r="AA63" i="1"/>
  <c r="AA68" i="1"/>
  <c r="AA72" i="1"/>
  <c r="AA77" i="1"/>
  <c r="AA82" i="1"/>
  <c r="AA88" i="1"/>
  <c r="AA93" i="1"/>
  <c r="AA98" i="1"/>
  <c r="AA104" i="1"/>
  <c r="AA109" i="1"/>
  <c r="AA114" i="1"/>
  <c r="AA120" i="1"/>
  <c r="AA125" i="1"/>
  <c r="AA130" i="1"/>
  <c r="AA137" i="1"/>
  <c r="AA144" i="1"/>
  <c r="AA152" i="1"/>
  <c r="AE158" i="1"/>
  <c r="AF158" i="1" s="1"/>
  <c r="AE159" i="1"/>
  <c r="AF159" i="1" s="1"/>
  <c r="AA160" i="1"/>
  <c r="AE166" i="1"/>
  <c r="AF166" i="1" s="1"/>
  <c r="AE167" i="1"/>
  <c r="AF167" i="1" s="1"/>
  <c r="AA168" i="1"/>
  <c r="AE174" i="1"/>
  <c r="AF174" i="1" s="1"/>
  <c r="AE175" i="1"/>
  <c r="AF175" i="1" s="1"/>
  <c r="AA176" i="1"/>
  <c r="AE182" i="1"/>
  <c r="AF182" i="1" s="1"/>
  <c r="AE183" i="1"/>
  <c r="AF183" i="1" s="1"/>
  <c r="AA184" i="1"/>
  <c r="AE190" i="1"/>
  <c r="AF190" i="1" s="1"/>
  <c r="AE191" i="1"/>
  <c r="AF191" i="1" s="1"/>
  <c r="AA192" i="1"/>
  <c r="AE198" i="1"/>
  <c r="AF198" i="1" s="1"/>
  <c r="AE199" i="1"/>
  <c r="AF199" i="1" s="1"/>
  <c r="AA200" i="1"/>
  <c r="AE206" i="1"/>
  <c r="AF206" i="1" s="1"/>
  <c r="AE207" i="1"/>
  <c r="AF207" i="1" s="1"/>
  <c r="AA208" i="1"/>
  <c r="AE211" i="1"/>
  <c r="AF211" i="1" s="1"/>
  <c r="AA212" i="1"/>
  <c r="AE216" i="1"/>
  <c r="AF216" i="1" s="1"/>
  <c r="AA217" i="1"/>
  <c r="AA221" i="1"/>
  <c r="AC4" i="1"/>
  <c r="AE31" i="1"/>
  <c r="AF31" i="1" s="1"/>
  <c r="AA39" i="1"/>
  <c r="AE29" i="1"/>
  <c r="AF29" i="1" s="1"/>
  <c r="AE16" i="1"/>
  <c r="AF16" i="1" s="1"/>
  <c r="AE18" i="1"/>
  <c r="AF18" i="1" s="1"/>
  <c r="AE20" i="1"/>
  <c r="AF20" i="1" s="1"/>
  <c r="AA28" i="1"/>
  <c r="AE35" i="1"/>
  <c r="AF35" i="1" s="1"/>
  <c r="AE38" i="1"/>
  <c r="AF38" i="1" s="1"/>
  <c r="AE39" i="1"/>
  <c r="AF39" i="1" s="1"/>
  <c r="AE42" i="1"/>
  <c r="AF42" i="1" s="1"/>
  <c r="AE45" i="1"/>
  <c r="AF45" i="1" s="1"/>
  <c r="AE47" i="1"/>
  <c r="AF47" i="1" s="1"/>
  <c r="AE50" i="1"/>
  <c r="AF50" i="1" s="1"/>
  <c r="AE52" i="1"/>
  <c r="AF52" i="1" s="1"/>
  <c r="AE54" i="1"/>
  <c r="AF54" i="1" s="1"/>
  <c r="AA25" i="1"/>
  <c r="AE33" i="1"/>
  <c r="AF33" i="1" s="1"/>
  <c r="AA38" i="1"/>
  <c r="AA40" i="1"/>
  <c r="AA42" i="1"/>
  <c r="AA44" i="1"/>
  <c r="AE62" i="1"/>
  <c r="AF62" i="1" s="1"/>
  <c r="AE69" i="1"/>
  <c r="AF69" i="1" s="1"/>
  <c r="AE43" i="1"/>
  <c r="AF43" i="1" s="1"/>
  <c r="AE51" i="1"/>
  <c r="AF51" i="1" s="1"/>
  <c r="AE56" i="1"/>
  <c r="AF56" i="1" s="1"/>
  <c r="AE64" i="1"/>
  <c r="AF64" i="1" s="1"/>
  <c r="AE68" i="1"/>
  <c r="AF68" i="1" s="1"/>
  <c r="AE72" i="1"/>
  <c r="AF72" i="1" s="1"/>
  <c r="AE76" i="1"/>
  <c r="AF76" i="1" s="1"/>
  <c r="AE80" i="1"/>
  <c r="AF80" i="1" s="1"/>
  <c r="AE84" i="1"/>
  <c r="AF84" i="1" s="1"/>
  <c r="AE88" i="1"/>
  <c r="AF88" i="1" s="1"/>
  <c r="AE92" i="1"/>
  <c r="AF92" i="1" s="1"/>
  <c r="AE96" i="1"/>
  <c r="AF96" i="1" s="1"/>
  <c r="AE100" i="1"/>
  <c r="AF100" i="1" s="1"/>
  <c r="AE104" i="1"/>
  <c r="AF104" i="1" s="1"/>
  <c r="AE108" i="1"/>
  <c r="AF108" i="1" s="1"/>
  <c r="AE112" i="1"/>
  <c r="AF112" i="1" s="1"/>
  <c r="AE116" i="1"/>
  <c r="AF116" i="1" s="1"/>
  <c r="AE120" i="1"/>
  <c r="AF120" i="1" s="1"/>
  <c r="AE124" i="1"/>
  <c r="AF124" i="1" s="1"/>
  <c r="AE128" i="1"/>
  <c r="AF128" i="1" s="1"/>
  <c r="AE132" i="1"/>
  <c r="AF132" i="1" s="1"/>
  <c r="AE136" i="1"/>
  <c r="AF136" i="1" s="1"/>
  <c r="AE140" i="1"/>
  <c r="AF140" i="1" s="1"/>
  <c r="AE148" i="1"/>
  <c r="AF148" i="1" s="1"/>
  <c r="AE149" i="1"/>
  <c r="AF149" i="1" s="1"/>
  <c r="AE156" i="1"/>
  <c r="AF156" i="1" s="1"/>
  <c r="AE77" i="1"/>
  <c r="AF77" i="1" s="1"/>
  <c r="AE81" i="1"/>
  <c r="AF81" i="1" s="1"/>
  <c r="AE85" i="1"/>
  <c r="AF85" i="1" s="1"/>
  <c r="AE89" i="1"/>
  <c r="AF89" i="1" s="1"/>
  <c r="AE93" i="1"/>
  <c r="AF93" i="1" s="1"/>
  <c r="AE97" i="1"/>
  <c r="AF97" i="1" s="1"/>
  <c r="AE101" i="1"/>
  <c r="AF101" i="1" s="1"/>
  <c r="AE105" i="1"/>
  <c r="AF105" i="1" s="1"/>
  <c r="AE109" i="1"/>
  <c r="AF109" i="1" s="1"/>
  <c r="AE113" i="1"/>
  <c r="AF113" i="1" s="1"/>
  <c r="AE117" i="1"/>
  <c r="AF117" i="1" s="1"/>
  <c r="AE121" i="1"/>
  <c r="AF121" i="1" s="1"/>
  <c r="AE125" i="1"/>
  <c r="AF125" i="1" s="1"/>
  <c r="AE129" i="1"/>
  <c r="AF129" i="1" s="1"/>
  <c r="AE133" i="1"/>
  <c r="AF133" i="1" s="1"/>
  <c r="AE137" i="1"/>
  <c r="AF137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54" i="1"/>
  <c r="AF154" i="1" s="1"/>
  <c r="AE60" i="1"/>
  <c r="AF60" i="1" s="1"/>
  <c r="AE66" i="1"/>
  <c r="AF66" i="1" s="1"/>
  <c r="AE70" i="1"/>
  <c r="AF70" i="1" s="1"/>
  <c r="AE74" i="1"/>
  <c r="AF74" i="1" s="1"/>
  <c r="AE78" i="1"/>
  <c r="AF78" i="1" s="1"/>
  <c r="AE82" i="1"/>
  <c r="AF82" i="1" s="1"/>
  <c r="AE86" i="1"/>
  <c r="AF86" i="1" s="1"/>
  <c r="AE90" i="1"/>
  <c r="AF90" i="1" s="1"/>
  <c r="AE94" i="1"/>
  <c r="AF94" i="1" s="1"/>
  <c r="AE98" i="1"/>
  <c r="AF98" i="1" s="1"/>
  <c r="AE102" i="1"/>
  <c r="AF102" i="1" s="1"/>
  <c r="AE106" i="1"/>
  <c r="AF106" i="1" s="1"/>
  <c r="AE110" i="1"/>
  <c r="AF110" i="1" s="1"/>
  <c r="AE114" i="1"/>
  <c r="AF114" i="1" s="1"/>
  <c r="AE118" i="1"/>
  <c r="AF118" i="1" s="1"/>
  <c r="AE122" i="1"/>
  <c r="AF122" i="1" s="1"/>
  <c r="AE126" i="1"/>
  <c r="AF126" i="1" s="1"/>
  <c r="AE130" i="1"/>
  <c r="AF130" i="1" s="1"/>
  <c r="AE134" i="1"/>
  <c r="AF134" i="1" s="1"/>
  <c r="AE138" i="1"/>
  <c r="AF138" i="1" s="1"/>
  <c r="AE152" i="1"/>
  <c r="AF152" i="1" s="1"/>
  <c r="AE58" i="1"/>
  <c r="AF58" i="1" s="1"/>
  <c r="AE67" i="1"/>
  <c r="AF67" i="1" s="1"/>
  <c r="AE71" i="1"/>
  <c r="AF71" i="1" s="1"/>
  <c r="AE75" i="1"/>
  <c r="AF75" i="1" s="1"/>
  <c r="AE79" i="1"/>
  <c r="AF79" i="1" s="1"/>
  <c r="AE83" i="1"/>
  <c r="AF83" i="1" s="1"/>
  <c r="AE87" i="1"/>
  <c r="AF87" i="1" s="1"/>
  <c r="AE91" i="1"/>
  <c r="AF91" i="1" s="1"/>
  <c r="AE95" i="1"/>
  <c r="AF95" i="1" s="1"/>
  <c r="AE99" i="1"/>
  <c r="AF99" i="1" s="1"/>
  <c r="AE103" i="1"/>
  <c r="AF103" i="1" s="1"/>
  <c r="AE107" i="1"/>
  <c r="AF107" i="1" s="1"/>
  <c r="AE111" i="1"/>
  <c r="AF111" i="1" s="1"/>
  <c r="AE115" i="1"/>
  <c r="AF115" i="1" s="1"/>
  <c r="AE119" i="1"/>
  <c r="AF119" i="1" s="1"/>
  <c r="AE123" i="1"/>
  <c r="AF123" i="1" s="1"/>
  <c r="AE127" i="1"/>
  <c r="AF127" i="1" s="1"/>
  <c r="AE131" i="1"/>
  <c r="AF131" i="1" s="1"/>
  <c r="AE135" i="1"/>
  <c r="AF135" i="1" s="1"/>
  <c r="AE139" i="1"/>
  <c r="AF139" i="1" s="1"/>
  <c r="AE150" i="1"/>
  <c r="AF150" i="1" s="1"/>
  <c r="AE151" i="1"/>
  <c r="AF151" i="1" s="1"/>
  <c r="AE208" i="1"/>
  <c r="AF208" i="1" s="1"/>
  <c r="AE210" i="1"/>
  <c r="AF210" i="1" s="1"/>
  <c r="F121" i="4"/>
  <c r="B407" i="11" l="1"/>
  <c r="A408" i="11"/>
  <c r="A123" i="4"/>
  <c r="D122" i="4"/>
  <c r="C122" i="4"/>
  <c r="E122" i="4"/>
  <c r="B407" i="5"/>
  <c r="A408" i="5"/>
  <c r="N232" i="9"/>
  <c r="S232" i="9"/>
  <c r="B391" i="11" s="1"/>
  <c r="I232" i="9"/>
  <c r="D232" i="9"/>
  <c r="B391" i="5" s="1"/>
  <c r="F122" i="4"/>
  <c r="A124" i="4" l="1"/>
  <c r="D123" i="4"/>
  <c r="C123" i="4"/>
  <c r="E123" i="4"/>
  <c r="B408" i="11"/>
  <c r="A409" i="11"/>
  <c r="B408" i="5"/>
  <c r="A409" i="5"/>
  <c r="F123" i="4"/>
  <c r="E124" i="4" l="1"/>
  <c r="D124" i="4"/>
  <c r="C124" i="4"/>
  <c r="B409" i="11"/>
  <c r="A410" i="11"/>
  <c r="B409" i="5"/>
  <c r="A410" i="5"/>
  <c r="F124" i="4"/>
  <c r="B410" i="11" l="1"/>
  <c r="A411" i="11"/>
  <c r="B410" i="5"/>
  <c r="A411" i="5"/>
  <c r="N231" i="9"/>
  <c r="S231" i="9"/>
  <c r="B390" i="11" s="1"/>
  <c r="I231" i="9"/>
  <c r="D231" i="9"/>
  <c r="B411" i="11" l="1"/>
  <c r="A412" i="11"/>
  <c r="B411" i="5"/>
  <c r="A412" i="5"/>
  <c r="B390" i="5"/>
  <c r="B412" i="11" l="1"/>
  <c r="A413" i="11"/>
  <c r="B412" i="5"/>
  <c r="A413" i="5"/>
  <c r="S230" i="9"/>
  <c r="N230" i="9"/>
  <c r="I230" i="9"/>
  <c r="D230" i="9"/>
  <c r="B389" i="5" s="1"/>
  <c r="B389" i="11"/>
  <c r="B413" i="11" l="1"/>
  <c r="A414" i="11"/>
  <c r="B413" i="5"/>
  <c r="A414" i="5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B414" i="11" l="1"/>
  <c r="A415" i="11"/>
  <c r="B414" i="5"/>
  <c r="A415" i="5"/>
  <c r="N228" i="9"/>
  <c r="N229" i="9"/>
  <c r="S229" i="9"/>
  <c r="B388" i="11" s="1"/>
  <c r="I229" i="9"/>
  <c r="D229" i="9"/>
  <c r="B388" i="5" s="1"/>
  <c r="B415" i="11" l="1"/>
  <c r="A416" i="11"/>
  <c r="B415" i="5"/>
  <c r="A416" i="5"/>
  <c r="B416" i="11" l="1"/>
  <c r="A417" i="11"/>
  <c r="B416" i="5"/>
  <c r="A417" i="5"/>
  <c r="B417" i="11" l="1"/>
  <c r="A418" i="11"/>
  <c r="B417" i="5"/>
  <c r="A418" i="5"/>
  <c r="I228" i="9"/>
  <c r="S228" i="9"/>
  <c r="B387" i="11" s="1"/>
  <c r="D228" i="9"/>
  <c r="B387" i="5" s="1"/>
  <c r="A419" i="11" l="1"/>
  <c r="B418" i="11"/>
  <c r="B418" i="5"/>
  <c r="A419" i="5"/>
  <c r="J58" i="10"/>
  <c r="I58" i="10" s="1"/>
  <c r="J57" i="10"/>
  <c r="I57" i="10" s="1"/>
  <c r="J56" i="10"/>
  <c r="I56" i="10" s="1"/>
  <c r="J55" i="10"/>
  <c r="I55" i="10" s="1"/>
  <c r="J54" i="10"/>
  <c r="I54" i="10" s="1"/>
  <c r="J53" i="10"/>
  <c r="I53" i="10" s="1"/>
  <c r="J52" i="10"/>
  <c r="I52" i="10" s="1"/>
  <c r="J51" i="10"/>
  <c r="I51" i="10" s="1"/>
  <c r="J49" i="10"/>
  <c r="I49" i="10" s="1"/>
  <c r="J48" i="10"/>
  <c r="I48" i="10" s="1"/>
  <c r="J47" i="10"/>
  <c r="I47" i="10" s="1"/>
  <c r="J46" i="10"/>
  <c r="I46" i="10" s="1"/>
  <c r="J45" i="10"/>
  <c r="I45" i="10" s="1"/>
  <c r="J44" i="10"/>
  <c r="I44" i="10" s="1"/>
  <c r="J43" i="10"/>
  <c r="I43" i="10" s="1"/>
  <c r="J42" i="10"/>
  <c r="I42" i="10" s="1"/>
  <c r="K60" i="10"/>
  <c r="K59" i="10"/>
  <c r="J60" i="10"/>
  <c r="I60" i="10" s="1"/>
  <c r="J59" i="10"/>
  <c r="I59" i="10" s="1"/>
  <c r="A420" i="11" l="1"/>
  <c r="B419" i="11"/>
  <c r="B419" i="5"/>
  <c r="A420" i="5"/>
  <c r="A421" i="5" l="1"/>
  <c r="B420" i="5"/>
  <c r="A421" i="11"/>
  <c r="B420" i="11"/>
  <c r="N227" i="9"/>
  <c r="A422" i="11" l="1"/>
  <c r="B421" i="11"/>
  <c r="A422" i="5"/>
  <c r="B421" i="5"/>
  <c r="S227" i="9"/>
  <c r="B386" i="11" s="1"/>
  <c r="D227" i="9"/>
  <c r="B386" i="5" s="1"/>
  <c r="I227" i="9"/>
  <c r="A423" i="5" l="1"/>
  <c r="A424" i="5" s="1"/>
  <c r="A425" i="5" s="1"/>
  <c r="A426" i="5" s="1"/>
  <c r="A427" i="5" s="1"/>
  <c r="A428" i="5" s="1"/>
  <c r="A429" i="5" s="1"/>
  <c r="A430" i="5" s="1"/>
  <c r="A431" i="5" s="1"/>
  <c r="B422" i="5"/>
  <c r="A423" i="1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B422" i="11"/>
  <c r="S226" i="9"/>
  <c r="N226" i="9"/>
  <c r="I226" i="9"/>
  <c r="D226" i="9"/>
  <c r="B385" i="5" s="1"/>
  <c r="B385" i="11"/>
  <c r="AK117" i="4" l="1"/>
  <c r="AL117" i="4" s="1"/>
  <c r="AL116" i="4" l="1"/>
  <c r="AL115" i="4"/>
  <c r="N223" i="9"/>
  <c r="N224" i="9"/>
  <c r="N225" i="9"/>
  <c r="D225" i="9" l="1"/>
  <c r="B384" i="5" s="1"/>
  <c r="I225" i="9"/>
  <c r="S225" i="9"/>
  <c r="B384" i="11"/>
  <c r="S224" i="9" l="1"/>
  <c r="B383" i="11" s="1"/>
  <c r="I224" i="9"/>
  <c r="D224" i="9"/>
  <c r="B383" i="5" s="1"/>
  <c r="S223" i="9" l="1"/>
  <c r="B382" i="11" s="1"/>
  <c r="I223" i="9"/>
  <c r="D223" i="9"/>
  <c r="B382" i="5" s="1"/>
  <c r="S5" i="9" l="1"/>
  <c r="B164" i="11" s="1"/>
  <c r="S6" i="9"/>
  <c r="B165" i="11" s="1"/>
  <c r="S7" i="9"/>
  <c r="B166" i="11" s="1"/>
  <c r="S8" i="9"/>
  <c r="B167" i="11" s="1"/>
  <c r="S9" i="9"/>
  <c r="B168" i="11" s="1"/>
  <c r="S10" i="9"/>
  <c r="B169" i="11" s="1"/>
  <c r="S11" i="9"/>
  <c r="B170" i="11" s="1"/>
  <c r="S12" i="9"/>
  <c r="B171" i="11" s="1"/>
  <c r="S13" i="9"/>
  <c r="B172" i="11" s="1"/>
  <c r="S14" i="9"/>
  <c r="B173" i="11" s="1"/>
  <c r="S15" i="9"/>
  <c r="B174" i="11" s="1"/>
  <c r="S16" i="9"/>
  <c r="B175" i="11" s="1"/>
  <c r="S17" i="9"/>
  <c r="B176" i="11" s="1"/>
  <c r="S18" i="9"/>
  <c r="B177" i="11" s="1"/>
  <c r="S19" i="9"/>
  <c r="B178" i="11" s="1"/>
  <c r="S20" i="9"/>
  <c r="B179" i="11" s="1"/>
  <c r="S21" i="9"/>
  <c r="B180" i="11" s="1"/>
  <c r="S22" i="9"/>
  <c r="B181" i="11" s="1"/>
  <c r="S23" i="9"/>
  <c r="B182" i="11" s="1"/>
  <c r="S24" i="9"/>
  <c r="B183" i="11" s="1"/>
  <c r="S25" i="9"/>
  <c r="B184" i="11" s="1"/>
  <c r="S26" i="9"/>
  <c r="B185" i="11" s="1"/>
  <c r="S27" i="9"/>
  <c r="B186" i="11" s="1"/>
  <c r="S28" i="9"/>
  <c r="B187" i="11" s="1"/>
  <c r="S29" i="9"/>
  <c r="B188" i="11" s="1"/>
  <c r="S30" i="9"/>
  <c r="B189" i="11" s="1"/>
  <c r="S31" i="9"/>
  <c r="B190" i="11" s="1"/>
  <c r="S32" i="9"/>
  <c r="B191" i="11" s="1"/>
  <c r="S33" i="9"/>
  <c r="B192" i="11" s="1"/>
  <c r="S34" i="9"/>
  <c r="B193" i="11" s="1"/>
  <c r="S35" i="9"/>
  <c r="B194" i="11" s="1"/>
  <c r="S36" i="9"/>
  <c r="B195" i="11" s="1"/>
  <c r="S37" i="9"/>
  <c r="B196" i="11" s="1"/>
  <c r="S38" i="9"/>
  <c r="B197" i="11" s="1"/>
  <c r="S39" i="9"/>
  <c r="B198" i="11" s="1"/>
  <c r="S40" i="9"/>
  <c r="B199" i="11" s="1"/>
  <c r="S41" i="9"/>
  <c r="B200" i="11" s="1"/>
  <c r="S42" i="9"/>
  <c r="B201" i="11" s="1"/>
  <c r="S43" i="9"/>
  <c r="B202" i="11" s="1"/>
  <c r="S44" i="9"/>
  <c r="B203" i="11" s="1"/>
  <c r="S45" i="9"/>
  <c r="B204" i="11" s="1"/>
  <c r="S46" i="9"/>
  <c r="B205" i="11" s="1"/>
  <c r="S47" i="9"/>
  <c r="B206" i="11" s="1"/>
  <c r="S48" i="9"/>
  <c r="B207" i="11" s="1"/>
  <c r="S49" i="9"/>
  <c r="B208" i="11" s="1"/>
  <c r="S50" i="9"/>
  <c r="B209" i="11" s="1"/>
  <c r="S51" i="9"/>
  <c r="B210" i="11" s="1"/>
  <c r="S52" i="9"/>
  <c r="B211" i="11" s="1"/>
  <c r="S53" i="9"/>
  <c r="B212" i="11" s="1"/>
  <c r="S54" i="9"/>
  <c r="B213" i="11" s="1"/>
  <c r="S55" i="9"/>
  <c r="B214" i="11" s="1"/>
  <c r="S56" i="9"/>
  <c r="B215" i="11" s="1"/>
  <c r="S57" i="9"/>
  <c r="B216" i="11" s="1"/>
  <c r="S58" i="9"/>
  <c r="B217" i="11" s="1"/>
  <c r="S59" i="9"/>
  <c r="B218" i="11" s="1"/>
  <c r="S60" i="9"/>
  <c r="B219" i="11" s="1"/>
  <c r="S61" i="9"/>
  <c r="B220" i="11" s="1"/>
  <c r="S62" i="9"/>
  <c r="B221" i="11" s="1"/>
  <c r="S63" i="9"/>
  <c r="B222" i="11" s="1"/>
  <c r="S64" i="9"/>
  <c r="B223" i="11" s="1"/>
  <c r="S65" i="9"/>
  <c r="B224" i="11" s="1"/>
  <c r="S66" i="9"/>
  <c r="B225" i="11" s="1"/>
  <c r="S67" i="9"/>
  <c r="B226" i="11" s="1"/>
  <c r="S68" i="9"/>
  <c r="B227" i="11" s="1"/>
  <c r="S69" i="9"/>
  <c r="B228" i="11" s="1"/>
  <c r="S70" i="9"/>
  <c r="B229" i="11" s="1"/>
  <c r="S71" i="9"/>
  <c r="B230" i="11" s="1"/>
  <c r="S72" i="9"/>
  <c r="B231" i="11" s="1"/>
  <c r="S73" i="9"/>
  <c r="B232" i="11" s="1"/>
  <c r="S74" i="9"/>
  <c r="B233" i="11" s="1"/>
  <c r="S75" i="9"/>
  <c r="B234" i="11" s="1"/>
  <c r="S76" i="9"/>
  <c r="B235" i="11" s="1"/>
  <c r="S77" i="9"/>
  <c r="B236" i="11" s="1"/>
  <c r="S78" i="9"/>
  <c r="B237" i="11" s="1"/>
  <c r="S79" i="9"/>
  <c r="B238" i="11" s="1"/>
  <c r="S80" i="9"/>
  <c r="B239" i="11" s="1"/>
  <c r="S81" i="9"/>
  <c r="B240" i="11" s="1"/>
  <c r="S82" i="9"/>
  <c r="B241" i="11" s="1"/>
  <c r="S83" i="9"/>
  <c r="B242" i="11" s="1"/>
  <c r="S84" i="9"/>
  <c r="B243" i="11" s="1"/>
  <c r="S85" i="9"/>
  <c r="B244" i="11" s="1"/>
  <c r="S86" i="9"/>
  <c r="B245" i="11" s="1"/>
  <c r="S87" i="9"/>
  <c r="B246" i="11" s="1"/>
  <c r="S88" i="9"/>
  <c r="B247" i="11" s="1"/>
  <c r="S89" i="9"/>
  <c r="B248" i="11" s="1"/>
  <c r="S90" i="9"/>
  <c r="B249" i="11" s="1"/>
  <c r="S91" i="9"/>
  <c r="B250" i="11" s="1"/>
  <c r="S92" i="9"/>
  <c r="B251" i="11" s="1"/>
  <c r="S93" i="9"/>
  <c r="B252" i="11" s="1"/>
  <c r="S94" i="9"/>
  <c r="B253" i="11" s="1"/>
  <c r="S95" i="9"/>
  <c r="B254" i="11" s="1"/>
  <c r="S96" i="9"/>
  <c r="B255" i="11" s="1"/>
  <c r="S97" i="9"/>
  <c r="B256" i="11" s="1"/>
  <c r="S98" i="9"/>
  <c r="B257" i="11" s="1"/>
  <c r="S99" i="9"/>
  <c r="B258" i="11" s="1"/>
  <c r="S100" i="9"/>
  <c r="B259" i="11" s="1"/>
  <c r="S101" i="9"/>
  <c r="B260" i="11" s="1"/>
  <c r="S102" i="9"/>
  <c r="B261" i="11" s="1"/>
  <c r="S103" i="9"/>
  <c r="B262" i="11" s="1"/>
  <c r="S104" i="9"/>
  <c r="B263" i="11" s="1"/>
  <c r="S105" i="9"/>
  <c r="B264" i="11" s="1"/>
  <c r="S106" i="9"/>
  <c r="B265" i="11" s="1"/>
  <c r="S107" i="9"/>
  <c r="B266" i="11" s="1"/>
  <c r="S108" i="9"/>
  <c r="B267" i="11" s="1"/>
  <c r="S109" i="9"/>
  <c r="B268" i="11" s="1"/>
  <c r="S110" i="9"/>
  <c r="B269" i="11" s="1"/>
  <c r="S111" i="9"/>
  <c r="B270" i="11" s="1"/>
  <c r="S112" i="9"/>
  <c r="B271" i="11" s="1"/>
  <c r="S113" i="9"/>
  <c r="B272" i="11" s="1"/>
  <c r="S114" i="9"/>
  <c r="B273" i="11" s="1"/>
  <c r="S115" i="9"/>
  <c r="B274" i="11" s="1"/>
  <c r="S116" i="9"/>
  <c r="B275" i="11" s="1"/>
  <c r="S117" i="9"/>
  <c r="B276" i="11" s="1"/>
  <c r="S118" i="9"/>
  <c r="B277" i="11" s="1"/>
  <c r="S119" i="9"/>
  <c r="B278" i="11" s="1"/>
  <c r="S120" i="9"/>
  <c r="B279" i="11" s="1"/>
  <c r="S121" i="9"/>
  <c r="B280" i="11" s="1"/>
  <c r="S122" i="9"/>
  <c r="B281" i="11" s="1"/>
  <c r="S123" i="9"/>
  <c r="B282" i="11" s="1"/>
  <c r="S124" i="9"/>
  <c r="B283" i="11" s="1"/>
  <c r="S125" i="9"/>
  <c r="B284" i="11" s="1"/>
  <c r="S126" i="9"/>
  <c r="B285" i="11" s="1"/>
  <c r="S127" i="9"/>
  <c r="B286" i="11" s="1"/>
  <c r="S128" i="9"/>
  <c r="B287" i="11" s="1"/>
  <c r="S129" i="9"/>
  <c r="B288" i="11" s="1"/>
  <c r="S130" i="9"/>
  <c r="B289" i="11" s="1"/>
  <c r="S131" i="9"/>
  <c r="B290" i="11" s="1"/>
  <c r="S132" i="9"/>
  <c r="B291" i="11" s="1"/>
  <c r="S133" i="9"/>
  <c r="B292" i="11" s="1"/>
  <c r="S134" i="9"/>
  <c r="B293" i="11" s="1"/>
  <c r="S135" i="9"/>
  <c r="B294" i="11" s="1"/>
  <c r="S136" i="9"/>
  <c r="B295" i="11" s="1"/>
  <c r="S137" i="9"/>
  <c r="B296" i="11" s="1"/>
  <c r="S138" i="9"/>
  <c r="B297" i="11" s="1"/>
  <c r="S139" i="9"/>
  <c r="B298" i="11" s="1"/>
  <c r="S140" i="9"/>
  <c r="B299" i="11" s="1"/>
  <c r="S141" i="9"/>
  <c r="B300" i="11" s="1"/>
  <c r="S142" i="9"/>
  <c r="B301" i="11" s="1"/>
  <c r="S143" i="9"/>
  <c r="B302" i="11" s="1"/>
  <c r="S144" i="9"/>
  <c r="B303" i="11" s="1"/>
  <c r="S145" i="9"/>
  <c r="B304" i="11" s="1"/>
  <c r="S146" i="9"/>
  <c r="B305" i="11" s="1"/>
  <c r="S147" i="9"/>
  <c r="B306" i="11" s="1"/>
  <c r="S148" i="9"/>
  <c r="B307" i="11" s="1"/>
  <c r="S149" i="9"/>
  <c r="B308" i="11" s="1"/>
  <c r="S150" i="9"/>
  <c r="B309" i="11" s="1"/>
  <c r="S151" i="9"/>
  <c r="B310" i="11" s="1"/>
  <c r="S152" i="9"/>
  <c r="B311" i="11" s="1"/>
  <c r="S153" i="9"/>
  <c r="B312" i="11" s="1"/>
  <c r="S154" i="9"/>
  <c r="B313" i="11" s="1"/>
  <c r="S155" i="9"/>
  <c r="B314" i="11" s="1"/>
  <c r="S156" i="9"/>
  <c r="B315" i="11" s="1"/>
  <c r="S157" i="9"/>
  <c r="B316" i="11" s="1"/>
  <c r="S158" i="9"/>
  <c r="B317" i="11" s="1"/>
  <c r="S159" i="9"/>
  <c r="B318" i="11" s="1"/>
  <c r="S160" i="9"/>
  <c r="B319" i="11" s="1"/>
  <c r="S161" i="9"/>
  <c r="B320" i="11" s="1"/>
  <c r="S162" i="9"/>
  <c r="B321" i="11" s="1"/>
  <c r="S163" i="9"/>
  <c r="B322" i="11" s="1"/>
  <c r="S164" i="9"/>
  <c r="B323" i="11" s="1"/>
  <c r="S165" i="9"/>
  <c r="B324" i="11" s="1"/>
  <c r="S166" i="9"/>
  <c r="B325" i="11" s="1"/>
  <c r="S167" i="9"/>
  <c r="B326" i="11" s="1"/>
  <c r="S168" i="9"/>
  <c r="B327" i="11" s="1"/>
  <c r="S169" i="9"/>
  <c r="B328" i="11" s="1"/>
  <c r="S170" i="9"/>
  <c r="B329" i="11" s="1"/>
  <c r="S171" i="9"/>
  <c r="B330" i="11" s="1"/>
  <c r="S172" i="9"/>
  <c r="B331" i="11" s="1"/>
  <c r="S173" i="9"/>
  <c r="B332" i="11" s="1"/>
  <c r="S174" i="9"/>
  <c r="B333" i="11" s="1"/>
  <c r="S175" i="9"/>
  <c r="B334" i="11" s="1"/>
  <c r="S176" i="9"/>
  <c r="B335" i="11" s="1"/>
  <c r="S177" i="9"/>
  <c r="B336" i="11" s="1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B378" i="11" s="1"/>
  <c r="S220" i="9"/>
  <c r="B379" i="11" s="1"/>
  <c r="S221" i="9"/>
  <c r="B380" i="11" s="1"/>
  <c r="S222" i="9"/>
  <c r="B381" i="11" s="1"/>
  <c r="S4" i="9"/>
  <c r="B163" i="11" s="1"/>
  <c r="S3" i="9"/>
  <c r="B162" i="11" s="1"/>
  <c r="A337" i="11" l="1"/>
  <c r="A338" i="11" s="1"/>
  <c r="B338" i="11" s="1"/>
  <c r="B337" i="11" l="1"/>
  <c r="A339" i="11"/>
  <c r="B339" i="11" s="1"/>
  <c r="A340" i="11" l="1"/>
  <c r="B340" i="11" s="1"/>
  <c r="A341" i="11" l="1"/>
  <c r="B341" i="11" s="1"/>
  <c r="N222" i="9"/>
  <c r="I222" i="9"/>
  <c r="D222" i="9"/>
  <c r="B381" i="5" s="1"/>
  <c r="A342" i="11" l="1"/>
  <c r="B342" i="11" s="1"/>
  <c r="A343" i="11" l="1"/>
  <c r="B343" i="11" s="1"/>
  <c r="A344" i="11" l="1"/>
  <c r="B344" i="11" s="1"/>
  <c r="C60" i="10"/>
  <c r="C68" i="10"/>
  <c r="C76" i="10"/>
  <c r="C84" i="10"/>
  <c r="C92" i="10"/>
  <c r="C100" i="10"/>
  <c r="C108" i="10"/>
  <c r="C69" i="10"/>
  <c r="C77" i="10"/>
  <c r="C85" i="10"/>
  <c r="C93" i="10"/>
  <c r="C101" i="10"/>
  <c r="C109" i="10"/>
  <c r="C72" i="10"/>
  <c r="C80" i="10"/>
  <c r="C96" i="10"/>
  <c r="C73" i="10"/>
  <c r="C81" i="10"/>
  <c r="C97" i="10"/>
  <c r="C74" i="10"/>
  <c r="C98" i="10"/>
  <c r="C106" i="10"/>
  <c r="C67" i="10"/>
  <c r="C99" i="10"/>
  <c r="C61" i="10"/>
  <c r="C82" i="10"/>
  <c r="C83" i="10"/>
  <c r="C62" i="10"/>
  <c r="C70" i="10"/>
  <c r="C78" i="10"/>
  <c r="C86" i="10"/>
  <c r="C94" i="10"/>
  <c r="C102" i="10"/>
  <c r="C63" i="10"/>
  <c r="C71" i="10"/>
  <c r="C79" i="10"/>
  <c r="C87" i="10"/>
  <c r="C95" i="10"/>
  <c r="C103" i="10"/>
  <c r="C64" i="10"/>
  <c r="C88" i="10"/>
  <c r="C104" i="10"/>
  <c r="C65" i="10"/>
  <c r="C89" i="10"/>
  <c r="C105" i="10"/>
  <c r="C66" i="10"/>
  <c r="C90" i="10"/>
  <c r="C75" i="10"/>
  <c r="C91" i="10"/>
  <c r="C107" i="10"/>
  <c r="C59" i="10"/>
  <c r="C58" i="4"/>
  <c r="C66" i="4"/>
  <c r="C74" i="4"/>
  <c r="C82" i="4"/>
  <c r="C90" i="4"/>
  <c r="C98" i="4"/>
  <c r="C106" i="4"/>
  <c r="C67" i="4"/>
  <c r="C75" i="4"/>
  <c r="C83" i="4"/>
  <c r="C91" i="4"/>
  <c r="C99" i="4"/>
  <c r="C107" i="4"/>
  <c r="C92" i="4"/>
  <c r="C69" i="4"/>
  <c r="C93" i="4"/>
  <c r="C109" i="4"/>
  <c r="C70" i="4"/>
  <c r="C59" i="4"/>
  <c r="C61" i="4"/>
  <c r="C62" i="4"/>
  <c r="C102" i="4"/>
  <c r="C60" i="4"/>
  <c r="C68" i="4"/>
  <c r="C76" i="4"/>
  <c r="C84" i="4"/>
  <c r="C100" i="4"/>
  <c r="C108" i="4"/>
  <c r="C85" i="4"/>
  <c r="C78" i="4"/>
  <c r="C63" i="4"/>
  <c r="C71" i="4"/>
  <c r="C79" i="4"/>
  <c r="C87" i="4"/>
  <c r="C95" i="4"/>
  <c r="C103" i="4"/>
  <c r="C64" i="4"/>
  <c r="C72" i="4"/>
  <c r="C80" i="4"/>
  <c r="C88" i="4"/>
  <c r="C96" i="4"/>
  <c r="C104" i="4"/>
  <c r="C65" i="4"/>
  <c r="C73" i="4"/>
  <c r="C81" i="4"/>
  <c r="C89" i="4"/>
  <c r="C97" i="4"/>
  <c r="C105" i="4"/>
  <c r="C77" i="4"/>
  <c r="C101" i="4"/>
  <c r="C86" i="4"/>
  <c r="C94" i="4"/>
  <c r="C57" i="4"/>
  <c r="H109" i="10" l="1"/>
  <c r="I109" i="10"/>
  <c r="H110" i="10"/>
  <c r="I110" i="10"/>
  <c r="H105" i="10"/>
  <c r="I105" i="10"/>
  <c r="H88" i="10"/>
  <c r="I88" i="10"/>
  <c r="H111" i="10"/>
  <c r="I111" i="10"/>
  <c r="H108" i="10"/>
  <c r="I108" i="10"/>
  <c r="H87" i="10"/>
  <c r="I87" i="10"/>
  <c r="H101" i="10"/>
  <c r="I101" i="10"/>
  <c r="H97" i="10"/>
  <c r="I97" i="10"/>
  <c r="H104" i="10"/>
  <c r="I104" i="10"/>
  <c r="H113" i="10"/>
  <c r="I113" i="10"/>
  <c r="H92" i="10"/>
  <c r="I92" i="10"/>
  <c r="H89" i="10"/>
  <c r="I89" i="10"/>
  <c r="H106" i="10"/>
  <c r="I106" i="10"/>
  <c r="H85" i="10"/>
  <c r="I85" i="10"/>
  <c r="H94" i="10"/>
  <c r="I94" i="10"/>
  <c r="H107" i="10"/>
  <c r="I107" i="10"/>
  <c r="H98" i="10"/>
  <c r="I98" i="10"/>
  <c r="H103" i="10"/>
  <c r="I103" i="10"/>
  <c r="H100" i="10"/>
  <c r="I100" i="10"/>
  <c r="H91" i="10"/>
  <c r="I91" i="10"/>
  <c r="H93" i="10"/>
  <c r="I93" i="10"/>
  <c r="H102" i="10"/>
  <c r="I102" i="10"/>
  <c r="H96" i="10"/>
  <c r="I96" i="10"/>
  <c r="H95" i="10"/>
  <c r="I95" i="10"/>
  <c r="H86" i="10"/>
  <c r="I86" i="10"/>
  <c r="H99" i="10"/>
  <c r="I99" i="10"/>
  <c r="H90" i="10"/>
  <c r="I90" i="10"/>
  <c r="H112" i="10"/>
  <c r="I112" i="10"/>
  <c r="A345" i="11"/>
  <c r="B345" i="11" s="1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A346" i="11" l="1"/>
  <c r="B346" i="11" s="1"/>
  <c r="J59" i="4"/>
  <c r="J60" i="4"/>
  <c r="J61" i="4"/>
  <c r="J58" i="4"/>
  <c r="N221" i="9"/>
  <c r="I221" i="9"/>
  <c r="D221" i="9"/>
  <c r="B380" i="5" s="1"/>
  <c r="A347" i="11" l="1"/>
  <c r="B347" i="11" s="1"/>
  <c r="N220" i="9"/>
  <c r="E422" i="11" l="1"/>
  <c r="A348" i="11"/>
  <c r="B348" i="11" s="1"/>
  <c r="I220" i="9"/>
  <c r="D220" i="9"/>
  <c r="B379" i="5" s="1"/>
  <c r="C422" i="11" l="1"/>
  <c r="G422" i="11" s="1"/>
  <c r="E423" i="11"/>
  <c r="A349" i="11"/>
  <c r="B349" i="11" s="1"/>
  <c r="F121" i="10"/>
  <c r="E121" i="10"/>
  <c r="D121" i="10"/>
  <c r="C121" i="10"/>
  <c r="A110" i="10"/>
  <c r="C58" i="10"/>
  <c r="C57" i="10"/>
  <c r="E46" i="10"/>
  <c r="J50" i="10" s="1"/>
  <c r="I50" i="10" s="1"/>
  <c r="A111" i="10" l="1"/>
  <c r="D110" i="10"/>
  <c r="C110" i="10"/>
  <c r="C423" i="11"/>
  <c r="G423" i="11" s="1"/>
  <c r="E424" i="11"/>
  <c r="E422" i="5"/>
  <c r="A350" i="11"/>
  <c r="B350" i="11" s="1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S74" i="4"/>
  <c r="M75" i="4"/>
  <c r="M82" i="4"/>
  <c r="S79" i="4"/>
  <c r="M87" i="4"/>
  <c r="S71" i="4"/>
  <c r="M67" i="4"/>
  <c r="S105" i="4"/>
  <c r="M62" i="4"/>
  <c r="M101" i="4"/>
  <c r="M71" i="4"/>
  <c r="M76" i="4"/>
  <c r="S97" i="4"/>
  <c r="S89" i="4"/>
  <c r="S69" i="4"/>
  <c r="M74" i="4"/>
  <c r="S82" i="4"/>
  <c r="M104" i="4"/>
  <c r="S47" i="4"/>
  <c r="M106" i="4"/>
  <c r="S77" i="4"/>
  <c r="S67" i="4"/>
  <c r="M99" i="4"/>
  <c r="M100" i="4"/>
  <c r="S64" i="4"/>
  <c r="M58" i="4"/>
  <c r="M66" i="4"/>
  <c r="S80" i="4"/>
  <c r="S65" i="4"/>
  <c r="M61" i="4"/>
  <c r="S50" i="4"/>
  <c r="S106" i="4"/>
  <c r="M98" i="4"/>
  <c r="S100" i="4"/>
  <c r="S103" i="4"/>
  <c r="S87" i="4"/>
  <c r="M107" i="4"/>
  <c r="S52" i="4"/>
  <c r="M103" i="4"/>
  <c r="S55" i="4"/>
  <c r="M89" i="4"/>
  <c r="M102" i="4"/>
  <c r="M64" i="4"/>
  <c r="M95" i="4"/>
  <c r="M72" i="4"/>
  <c r="M97" i="4"/>
  <c r="M68" i="4"/>
  <c r="S86" i="4"/>
  <c r="M63" i="4"/>
  <c r="M109" i="4"/>
  <c r="S107" i="4"/>
  <c r="M90" i="4"/>
  <c r="M83" i="4"/>
  <c r="S54" i="4"/>
  <c r="S61" i="4"/>
  <c r="S66" i="4"/>
  <c r="S88" i="4"/>
  <c r="S48" i="4"/>
  <c r="S51" i="4"/>
  <c r="S109" i="4"/>
  <c r="M92" i="4"/>
  <c r="S63" i="4"/>
  <c r="S101" i="4"/>
  <c r="S58" i="4"/>
  <c r="S56" i="4"/>
  <c r="S93" i="4"/>
  <c r="S72" i="4"/>
  <c r="S46" i="4"/>
  <c r="S76" i="4"/>
  <c r="M73" i="4"/>
  <c r="S108" i="4"/>
  <c r="S60" i="4"/>
  <c r="S68" i="4"/>
  <c r="M93" i="4"/>
  <c r="M60" i="4"/>
  <c r="S78" i="4"/>
  <c r="S104" i="4"/>
  <c r="M86" i="4"/>
  <c r="M80" i="4"/>
  <c r="S91" i="4"/>
  <c r="S53" i="4"/>
  <c r="M59" i="4"/>
  <c r="M70" i="4"/>
  <c r="S84" i="4"/>
  <c r="M65" i="4"/>
  <c r="M88" i="4"/>
  <c r="M78" i="4"/>
  <c r="S70" i="4"/>
  <c r="M105" i="4"/>
  <c r="S49" i="4"/>
  <c r="S96" i="4"/>
  <c r="S62" i="4"/>
  <c r="S98" i="4"/>
  <c r="S94" i="4"/>
  <c r="M108" i="4"/>
  <c r="M79" i="4"/>
  <c r="M91" i="4"/>
  <c r="S59" i="4"/>
  <c r="M94" i="4"/>
  <c r="S73" i="4"/>
  <c r="S92" i="4"/>
  <c r="S83" i="4"/>
  <c r="M81" i="4"/>
  <c r="S102" i="4"/>
  <c r="M85" i="4"/>
  <c r="S75" i="4"/>
  <c r="S57" i="4"/>
  <c r="M77" i="4"/>
  <c r="S95" i="4"/>
  <c r="M69" i="4"/>
  <c r="S85" i="4"/>
  <c r="S90" i="4"/>
  <c r="S81" i="4"/>
  <c r="M96" i="4"/>
  <c r="S99" i="4"/>
  <c r="M84" i="4"/>
  <c r="H114" i="10" l="1"/>
  <c r="I114" i="10"/>
  <c r="A112" i="10"/>
  <c r="D111" i="10"/>
  <c r="C111" i="10"/>
  <c r="E111" i="10"/>
  <c r="C424" i="11"/>
  <c r="E425" i="11"/>
  <c r="C422" i="5"/>
  <c r="G422" i="5" s="1"/>
  <c r="E423" i="5"/>
  <c r="A351" i="11"/>
  <c r="B351" i="11" s="1"/>
  <c r="D219" i="9"/>
  <c r="B378" i="5" s="1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F66" i="4"/>
  <c r="F57" i="4"/>
  <c r="F74" i="4"/>
  <c r="F61" i="4"/>
  <c r="F42" i="4"/>
  <c r="F54" i="4"/>
  <c r="F81" i="4"/>
  <c r="F91" i="4"/>
  <c r="F93" i="4"/>
  <c r="F101" i="4"/>
  <c r="F63" i="4"/>
  <c r="F45" i="4"/>
  <c r="F69" i="4"/>
  <c r="F95" i="4"/>
  <c r="F55" i="4"/>
  <c r="F99" i="4"/>
  <c r="F71" i="4"/>
  <c r="F56" i="4"/>
  <c r="F84" i="4"/>
  <c r="F48" i="4"/>
  <c r="F70" i="4"/>
  <c r="F46" i="4"/>
  <c r="F64" i="4"/>
  <c r="F107" i="4"/>
  <c r="F62" i="4"/>
  <c r="F78" i="4"/>
  <c r="F51" i="4"/>
  <c r="F40" i="4"/>
  <c r="F98" i="4"/>
  <c r="F89" i="4"/>
  <c r="F53" i="4"/>
  <c r="F109" i="4"/>
  <c r="F72" i="4"/>
  <c r="F83" i="4"/>
  <c r="F102" i="4"/>
  <c r="F73" i="4"/>
  <c r="F97" i="4"/>
  <c r="F65" i="4"/>
  <c r="F108" i="4"/>
  <c r="F58" i="4"/>
  <c r="F104" i="4"/>
  <c r="F60" i="4"/>
  <c r="F86" i="4"/>
  <c r="F103" i="4"/>
  <c r="F85" i="4"/>
  <c r="F92" i="4"/>
  <c r="F100" i="4"/>
  <c r="F44" i="4"/>
  <c r="F75" i="4"/>
  <c r="F49" i="4"/>
  <c r="F38" i="4"/>
  <c r="F52" i="4"/>
  <c r="F39" i="4"/>
  <c r="F43" i="4"/>
  <c r="F80" i="4"/>
  <c r="F87" i="4"/>
  <c r="F106" i="4"/>
  <c r="F79" i="4"/>
  <c r="F68" i="4"/>
  <c r="F90" i="4"/>
  <c r="F82" i="4"/>
  <c r="F88" i="4"/>
  <c r="F67" i="4"/>
  <c r="F41" i="4"/>
  <c r="F77" i="4"/>
  <c r="F94" i="4"/>
  <c r="F76" i="4"/>
  <c r="F96" i="4"/>
  <c r="F50" i="4"/>
  <c r="F59" i="4"/>
  <c r="F105" i="4"/>
  <c r="F47" i="4"/>
  <c r="J115" i="10" l="1"/>
  <c r="H115" i="10"/>
  <c r="I115" i="10"/>
  <c r="K115" i="10"/>
  <c r="A113" i="10"/>
  <c r="D112" i="10"/>
  <c r="C112" i="10"/>
  <c r="E112" i="10"/>
  <c r="C425" i="11"/>
  <c r="G425" i="11" s="1"/>
  <c r="E426" i="11"/>
  <c r="G424" i="11"/>
  <c r="C423" i="5"/>
  <c r="G423" i="5" s="1"/>
  <c r="E424" i="5"/>
  <c r="B175" i="5"/>
  <c r="B239" i="5"/>
  <c r="B247" i="5"/>
  <c r="B263" i="5"/>
  <c r="B287" i="5"/>
  <c r="B295" i="5"/>
  <c r="B311" i="5"/>
  <c r="B319" i="5"/>
  <c r="B184" i="5"/>
  <c r="B272" i="5"/>
  <c r="B296" i="5"/>
  <c r="B193" i="5"/>
  <c r="B233" i="5"/>
  <c r="B257" i="5"/>
  <c r="B163" i="5"/>
  <c r="B179" i="5"/>
  <c r="B187" i="5"/>
  <c r="B203" i="5"/>
  <c r="B211" i="5"/>
  <c r="B227" i="5"/>
  <c r="B235" i="5"/>
  <c r="B251" i="5"/>
  <c r="B259" i="5"/>
  <c r="B275" i="5"/>
  <c r="B283" i="5"/>
  <c r="B299" i="5"/>
  <c r="B307" i="5"/>
  <c r="B323" i="5"/>
  <c r="B331" i="5"/>
  <c r="B167" i="5"/>
  <c r="B191" i="5"/>
  <c r="B199" i="5"/>
  <c r="B215" i="5"/>
  <c r="B223" i="5"/>
  <c r="B271" i="5"/>
  <c r="B200" i="5"/>
  <c r="B208" i="5"/>
  <c r="B224" i="5"/>
  <c r="B232" i="5"/>
  <c r="B248" i="5"/>
  <c r="B256" i="5"/>
  <c r="B280" i="5"/>
  <c r="B320" i="5"/>
  <c r="B328" i="5"/>
  <c r="B169" i="5"/>
  <c r="B185" i="5"/>
  <c r="B209" i="5"/>
  <c r="B281" i="5"/>
  <c r="B289" i="5"/>
  <c r="B313" i="5"/>
  <c r="B194" i="5"/>
  <c r="B242" i="5"/>
  <c r="B290" i="5"/>
  <c r="B298" i="5"/>
  <c r="B314" i="5"/>
  <c r="B322" i="5"/>
  <c r="B164" i="5"/>
  <c r="B172" i="5"/>
  <c r="B188" i="5"/>
  <c r="B196" i="5"/>
  <c r="B212" i="5"/>
  <c r="B220" i="5"/>
  <c r="B236" i="5"/>
  <c r="B244" i="5"/>
  <c r="B260" i="5"/>
  <c r="B268" i="5"/>
  <c r="B284" i="5"/>
  <c r="B292" i="5"/>
  <c r="B308" i="5"/>
  <c r="B316" i="5"/>
  <c r="B332" i="5"/>
  <c r="B335" i="5"/>
  <c r="B176" i="5"/>
  <c r="B304" i="5"/>
  <c r="B217" i="5"/>
  <c r="B241" i="5"/>
  <c r="B265" i="5"/>
  <c r="B305" i="5"/>
  <c r="B329" i="5"/>
  <c r="B170" i="5"/>
  <c r="B202" i="5"/>
  <c r="B226" i="5"/>
  <c r="B250" i="5"/>
  <c r="B197" i="5"/>
  <c r="B205" i="5"/>
  <c r="B221" i="5"/>
  <c r="B245" i="5"/>
  <c r="B253" i="5"/>
  <c r="B269" i="5"/>
  <c r="B277" i="5"/>
  <c r="B293" i="5"/>
  <c r="B301" i="5"/>
  <c r="B317" i="5"/>
  <c r="B325" i="5"/>
  <c r="B178" i="5"/>
  <c r="B218" i="5"/>
  <c r="B266" i="5"/>
  <c r="B274" i="5"/>
  <c r="B173" i="5"/>
  <c r="B181" i="5"/>
  <c r="B229" i="5"/>
  <c r="B166" i="5"/>
  <c r="B182" i="5"/>
  <c r="B190" i="5"/>
  <c r="B206" i="5"/>
  <c r="B214" i="5"/>
  <c r="B230" i="5"/>
  <c r="B238" i="5"/>
  <c r="B254" i="5"/>
  <c r="B262" i="5"/>
  <c r="B278" i="5"/>
  <c r="B286" i="5"/>
  <c r="B302" i="5"/>
  <c r="B310" i="5"/>
  <c r="B326" i="5"/>
  <c r="B334" i="5"/>
  <c r="A352" i="11"/>
  <c r="B352" i="11" s="1"/>
  <c r="B243" i="5"/>
  <c r="B252" i="5"/>
  <c r="B276" i="5"/>
  <c r="B300" i="5"/>
  <c r="B261" i="5"/>
  <c r="B309" i="5"/>
  <c r="B333" i="5"/>
  <c r="B174" i="5"/>
  <c r="B198" i="5"/>
  <c r="B222" i="5"/>
  <c r="B246" i="5"/>
  <c r="B270" i="5"/>
  <c r="B294" i="5"/>
  <c r="B318" i="5"/>
  <c r="B267" i="5"/>
  <c r="B180" i="5"/>
  <c r="B228" i="5"/>
  <c r="B324" i="5"/>
  <c r="B165" i="5"/>
  <c r="B189" i="5"/>
  <c r="B207" i="5"/>
  <c r="B231" i="5"/>
  <c r="B255" i="5"/>
  <c r="B279" i="5"/>
  <c r="B303" i="5"/>
  <c r="B327" i="5"/>
  <c r="B195" i="5"/>
  <c r="B219" i="5"/>
  <c r="B291" i="5"/>
  <c r="B315" i="5"/>
  <c r="B204" i="5"/>
  <c r="B213" i="5"/>
  <c r="B237" i="5"/>
  <c r="B285" i="5"/>
  <c r="B183" i="5"/>
  <c r="B216" i="5"/>
  <c r="B240" i="5"/>
  <c r="B264" i="5"/>
  <c r="B288" i="5"/>
  <c r="B312" i="5"/>
  <c r="B336" i="5"/>
  <c r="B171" i="5"/>
  <c r="B168" i="5"/>
  <c r="B192" i="5"/>
  <c r="B177" i="5"/>
  <c r="B201" i="5"/>
  <c r="B225" i="5"/>
  <c r="B249" i="5"/>
  <c r="B273" i="5"/>
  <c r="B297" i="5"/>
  <c r="B321" i="5"/>
  <c r="B162" i="5"/>
  <c r="B186" i="5"/>
  <c r="B210" i="5"/>
  <c r="B234" i="5"/>
  <c r="B258" i="5"/>
  <c r="B282" i="5"/>
  <c r="B306" i="5"/>
  <c r="B330" i="5"/>
  <c r="J116" i="10" l="1"/>
  <c r="H116" i="10"/>
  <c r="I116" i="10"/>
  <c r="K116" i="10"/>
  <c r="A114" i="10"/>
  <c r="A115" i="10" s="1"/>
  <c r="A116" i="10" s="1"/>
  <c r="C113" i="10"/>
  <c r="E113" i="10"/>
  <c r="D113" i="10"/>
  <c r="E427" i="11"/>
  <c r="C426" i="11"/>
  <c r="G426" i="11" s="1"/>
  <c r="C424" i="5"/>
  <c r="G424" i="5" s="1"/>
  <c r="E425" i="5"/>
  <c r="A353" i="11"/>
  <c r="B353" i="11" s="1"/>
  <c r="I117" i="10" l="1"/>
  <c r="H117" i="10"/>
  <c r="K117" i="10"/>
  <c r="J117" i="10"/>
  <c r="C427" i="11"/>
  <c r="G427" i="11" s="1"/>
  <c r="E428" i="11"/>
  <c r="C425" i="5"/>
  <c r="G425" i="5" s="1"/>
  <c r="E426" i="5"/>
  <c r="A354" i="11"/>
  <c r="B354" i="11" s="1"/>
  <c r="C428" i="11" l="1"/>
  <c r="G428" i="11" s="1"/>
  <c r="E429" i="11"/>
  <c r="C426" i="5"/>
  <c r="G426" i="5" s="1"/>
  <c r="E427" i="5"/>
  <c r="A355" i="11"/>
  <c r="B355" i="11" s="1"/>
  <c r="K114" i="10"/>
  <c r="E110" i="10"/>
  <c r="C429" i="11" l="1"/>
  <c r="E430" i="11"/>
  <c r="C427" i="5"/>
  <c r="G427" i="5" s="1"/>
  <c r="E428" i="5"/>
  <c r="J114" i="10"/>
  <c r="A356" i="11"/>
  <c r="B356" i="11" s="1"/>
  <c r="C430" i="11" l="1"/>
  <c r="G430" i="11" s="1"/>
  <c r="E431" i="11"/>
  <c r="G429" i="11"/>
  <c r="C428" i="5"/>
  <c r="G428" i="5" s="1"/>
  <c r="E429" i="5"/>
  <c r="A357" i="11"/>
  <c r="B357" i="11" s="1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Q109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C431" i="11" l="1"/>
  <c r="G431" i="11" s="1"/>
  <c r="E432" i="11"/>
  <c r="C429" i="5"/>
  <c r="G429" i="5" s="1"/>
  <c r="E430" i="5"/>
  <c r="A358" i="11"/>
  <c r="B358" i="11" s="1"/>
  <c r="K92" i="10"/>
  <c r="D88" i="4"/>
  <c r="K102" i="10"/>
  <c r="D98" i="4"/>
  <c r="K94" i="10"/>
  <c r="D90" i="4"/>
  <c r="K86" i="10"/>
  <c r="D82" i="4"/>
  <c r="K78" i="10"/>
  <c r="D74" i="4"/>
  <c r="K70" i="10"/>
  <c r="D66" i="4"/>
  <c r="K62" i="10"/>
  <c r="D58" i="4"/>
  <c r="K107" i="10"/>
  <c r="D103" i="4"/>
  <c r="K99" i="10"/>
  <c r="D95" i="4"/>
  <c r="K91" i="10"/>
  <c r="D87" i="4"/>
  <c r="K83" i="10"/>
  <c r="D79" i="4"/>
  <c r="K75" i="10"/>
  <c r="D71" i="4"/>
  <c r="K67" i="10"/>
  <c r="D63" i="4"/>
  <c r="K104" i="10"/>
  <c r="D100" i="4"/>
  <c r="K100" i="10"/>
  <c r="D96" i="4"/>
  <c r="K84" i="10"/>
  <c r="D80" i="4"/>
  <c r="K110" i="10"/>
  <c r="D106" i="4"/>
  <c r="K88" i="10"/>
  <c r="D84" i="4"/>
  <c r="K80" i="10"/>
  <c r="D76" i="4"/>
  <c r="K72" i="10"/>
  <c r="D68" i="4"/>
  <c r="K64" i="10"/>
  <c r="D60" i="4"/>
  <c r="K109" i="10"/>
  <c r="D105" i="4"/>
  <c r="K77" i="10"/>
  <c r="D73" i="4"/>
  <c r="K82" i="10"/>
  <c r="D78" i="4"/>
  <c r="K74" i="10"/>
  <c r="D70" i="4"/>
  <c r="K66" i="10"/>
  <c r="D62" i="4"/>
  <c r="K108" i="10"/>
  <c r="D104" i="4"/>
  <c r="K76" i="10"/>
  <c r="D72" i="4"/>
  <c r="K68" i="10"/>
  <c r="D64" i="4"/>
  <c r="K113" i="10"/>
  <c r="D109" i="4"/>
  <c r="K105" i="10"/>
  <c r="D101" i="4"/>
  <c r="K97" i="10"/>
  <c r="D93" i="4"/>
  <c r="K89" i="10"/>
  <c r="D85" i="4"/>
  <c r="K81" i="10"/>
  <c r="D77" i="4"/>
  <c r="K73" i="10"/>
  <c r="D69" i="4"/>
  <c r="K65" i="10"/>
  <c r="D61" i="4"/>
  <c r="K112" i="10"/>
  <c r="D108" i="4"/>
  <c r="K96" i="10"/>
  <c r="D92" i="4"/>
  <c r="K101" i="10"/>
  <c r="D97" i="4"/>
  <c r="K93" i="10"/>
  <c r="D89" i="4"/>
  <c r="K85" i="10"/>
  <c r="D81" i="4"/>
  <c r="K69" i="10"/>
  <c r="D65" i="4"/>
  <c r="K61" i="10"/>
  <c r="D57" i="4"/>
  <c r="K106" i="10"/>
  <c r="D102" i="4"/>
  <c r="K98" i="10"/>
  <c r="D94" i="4"/>
  <c r="K90" i="10"/>
  <c r="D86" i="4"/>
  <c r="K111" i="10"/>
  <c r="D107" i="4"/>
  <c r="K103" i="10"/>
  <c r="D99" i="4"/>
  <c r="K95" i="10"/>
  <c r="D91" i="4"/>
  <c r="K87" i="10"/>
  <c r="D83" i="4"/>
  <c r="K79" i="10"/>
  <c r="D75" i="4"/>
  <c r="K71" i="10"/>
  <c r="D67" i="4"/>
  <c r="K63" i="10"/>
  <c r="D59" i="4"/>
  <c r="E109" i="10"/>
  <c r="E109" i="4"/>
  <c r="E101" i="10"/>
  <c r="E101" i="4"/>
  <c r="E97" i="10"/>
  <c r="E97" i="4"/>
  <c r="E89" i="10"/>
  <c r="E89" i="4"/>
  <c r="E85" i="10"/>
  <c r="E85" i="4"/>
  <c r="E77" i="10"/>
  <c r="E77" i="4"/>
  <c r="E69" i="10"/>
  <c r="E69" i="4"/>
  <c r="E61" i="10"/>
  <c r="E61" i="4"/>
  <c r="E57" i="10"/>
  <c r="E57" i="4"/>
  <c r="E107" i="10"/>
  <c r="E107" i="4"/>
  <c r="E103" i="10"/>
  <c r="E103" i="4"/>
  <c r="E99" i="10"/>
  <c r="E99" i="4"/>
  <c r="E95" i="10"/>
  <c r="E95" i="4"/>
  <c r="E91" i="10"/>
  <c r="E91" i="4"/>
  <c r="E87" i="10"/>
  <c r="E87" i="4"/>
  <c r="E83" i="10"/>
  <c r="E83" i="4"/>
  <c r="E79" i="10"/>
  <c r="E79" i="4"/>
  <c r="E75" i="10"/>
  <c r="E75" i="4"/>
  <c r="E71" i="10"/>
  <c r="E71" i="4"/>
  <c r="E67" i="10"/>
  <c r="E67" i="4"/>
  <c r="E63" i="10"/>
  <c r="E63" i="4"/>
  <c r="E59" i="10"/>
  <c r="E59" i="4"/>
  <c r="E105" i="10"/>
  <c r="E105" i="4"/>
  <c r="E93" i="10"/>
  <c r="E93" i="4"/>
  <c r="E81" i="10"/>
  <c r="E81" i="4"/>
  <c r="E73" i="10"/>
  <c r="E73" i="4"/>
  <c r="E65" i="10"/>
  <c r="E65" i="4"/>
  <c r="E106" i="10"/>
  <c r="E106" i="4"/>
  <c r="E102" i="10"/>
  <c r="E102" i="4"/>
  <c r="E98" i="10"/>
  <c r="E98" i="4"/>
  <c r="E94" i="10"/>
  <c r="E94" i="4"/>
  <c r="E90" i="10"/>
  <c r="E90" i="4"/>
  <c r="E86" i="10"/>
  <c r="E86" i="4"/>
  <c r="E82" i="10"/>
  <c r="E82" i="4"/>
  <c r="E78" i="10"/>
  <c r="E78" i="4"/>
  <c r="E74" i="10"/>
  <c r="E74" i="4"/>
  <c r="E70" i="10"/>
  <c r="E70" i="4"/>
  <c r="E66" i="10"/>
  <c r="E66" i="4"/>
  <c r="E62" i="10"/>
  <c r="E62" i="4"/>
  <c r="E58" i="10"/>
  <c r="E58" i="4"/>
  <c r="E108" i="10"/>
  <c r="E108" i="4"/>
  <c r="E104" i="10"/>
  <c r="E104" i="4"/>
  <c r="E100" i="10"/>
  <c r="E100" i="4"/>
  <c r="E96" i="10"/>
  <c r="E96" i="4"/>
  <c r="E92" i="10"/>
  <c r="E92" i="4"/>
  <c r="E88" i="10"/>
  <c r="E88" i="4"/>
  <c r="E84" i="10"/>
  <c r="E84" i="4"/>
  <c r="E80" i="10"/>
  <c r="E80" i="4"/>
  <c r="E76" i="10"/>
  <c r="E76" i="4"/>
  <c r="E72" i="10"/>
  <c r="E72" i="4"/>
  <c r="E68" i="10"/>
  <c r="E68" i="4"/>
  <c r="E64" i="10"/>
  <c r="E64" i="4"/>
  <c r="E60" i="10"/>
  <c r="E60" i="4"/>
  <c r="C432" i="11" l="1"/>
  <c r="G432" i="11" s="1"/>
  <c r="E433" i="11"/>
  <c r="C430" i="5"/>
  <c r="E431" i="5"/>
  <c r="J71" i="10"/>
  <c r="I71" i="10" s="1"/>
  <c r="J87" i="10"/>
  <c r="J103" i="10"/>
  <c r="J93" i="10"/>
  <c r="J65" i="10"/>
  <c r="I65" i="10" s="1"/>
  <c r="J81" i="10"/>
  <c r="I81" i="10" s="1"/>
  <c r="J97" i="10"/>
  <c r="J76" i="10"/>
  <c r="I76" i="10" s="1"/>
  <c r="J84" i="10"/>
  <c r="I84" i="10" s="1"/>
  <c r="J70" i="10"/>
  <c r="I70" i="10" s="1"/>
  <c r="J86" i="10"/>
  <c r="J102" i="10"/>
  <c r="J106" i="10"/>
  <c r="J82" i="10"/>
  <c r="I82" i="10" s="1"/>
  <c r="J72" i="10"/>
  <c r="I72" i="10" s="1"/>
  <c r="J75" i="10"/>
  <c r="I75" i="10" s="1"/>
  <c r="J107" i="10"/>
  <c r="J79" i="10"/>
  <c r="I79" i="10" s="1"/>
  <c r="J111" i="10"/>
  <c r="J61" i="10"/>
  <c r="I61" i="10" s="1"/>
  <c r="J101" i="10"/>
  <c r="J73" i="10"/>
  <c r="I73" i="10" s="1"/>
  <c r="J105" i="10"/>
  <c r="J108" i="10"/>
  <c r="J77" i="10"/>
  <c r="I77" i="10" s="1"/>
  <c r="J80" i="10"/>
  <c r="I80" i="10" s="1"/>
  <c r="J100" i="10"/>
  <c r="J83" i="10"/>
  <c r="I83" i="10" s="1"/>
  <c r="J62" i="10"/>
  <c r="I62" i="10" s="1"/>
  <c r="J94" i="10"/>
  <c r="J90" i="10"/>
  <c r="J69" i="10"/>
  <c r="I69" i="10" s="1"/>
  <c r="J113" i="10"/>
  <c r="J66" i="10"/>
  <c r="I66" i="10" s="1"/>
  <c r="J88" i="10"/>
  <c r="J91" i="10"/>
  <c r="J95" i="10"/>
  <c r="J85" i="10"/>
  <c r="J89" i="10"/>
  <c r="J74" i="10"/>
  <c r="I74" i="10" s="1"/>
  <c r="J64" i="10"/>
  <c r="I64" i="10" s="1"/>
  <c r="J99" i="10"/>
  <c r="J92" i="10"/>
  <c r="J96" i="10"/>
  <c r="J109" i="10"/>
  <c r="J104" i="10"/>
  <c r="J63" i="10"/>
  <c r="I63" i="10" s="1"/>
  <c r="J98" i="10"/>
  <c r="J112" i="10"/>
  <c r="J68" i="10"/>
  <c r="I68" i="10" s="1"/>
  <c r="J110" i="10"/>
  <c r="J67" i="10"/>
  <c r="I67" i="10" s="1"/>
  <c r="J78" i="10"/>
  <c r="I78" i="10" s="1"/>
  <c r="A359" i="11"/>
  <c r="B359" i="11" s="1"/>
  <c r="Q102" i="4"/>
  <c r="Q103" i="4"/>
  <c r="Q104" i="4"/>
  <c r="Q105" i="4"/>
  <c r="Q106" i="4"/>
  <c r="Q107" i="4"/>
  <c r="Q10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58" i="4"/>
  <c r="C433" i="11" l="1"/>
  <c r="G433" i="11" s="1"/>
  <c r="E434" i="11"/>
  <c r="C434" i="11" s="1"/>
  <c r="C431" i="5"/>
  <c r="G431" i="5" s="1"/>
  <c r="E432" i="5"/>
  <c r="G430" i="5"/>
  <c r="A360" i="11"/>
  <c r="B360" i="11" s="1"/>
  <c r="T70" i="4"/>
  <c r="T83" i="4"/>
  <c r="T67" i="4"/>
  <c r="A337" i="5"/>
  <c r="B337" i="5" s="1"/>
  <c r="T93" i="4"/>
  <c r="G434" i="11" l="1"/>
  <c r="C432" i="5"/>
  <c r="E433" i="5"/>
  <c r="A361" i="11"/>
  <c r="B361" i="11" s="1"/>
  <c r="T78" i="4"/>
  <c r="T80" i="4"/>
  <c r="T95" i="4"/>
  <c r="T88" i="4"/>
  <c r="T108" i="4"/>
  <c r="T97" i="4"/>
  <c r="T69" i="4"/>
  <c r="T105" i="4"/>
  <c r="T85" i="4"/>
  <c r="T96" i="4"/>
  <c r="T66" i="4"/>
  <c r="T99" i="4"/>
  <c r="T79" i="4"/>
  <c r="T90" i="4"/>
  <c r="T74" i="4"/>
  <c r="T112" i="4"/>
  <c r="T113" i="4"/>
  <c r="T94" i="4"/>
  <c r="T106" i="4"/>
  <c r="T73" i="4"/>
  <c r="T98" i="4"/>
  <c r="T100" i="4"/>
  <c r="T86" i="4"/>
  <c r="T110" i="4"/>
  <c r="T63" i="4"/>
  <c r="T107" i="4"/>
  <c r="T65" i="4"/>
  <c r="T84" i="4"/>
  <c r="T77" i="4"/>
  <c r="T64" i="4"/>
  <c r="T81" i="4"/>
  <c r="T62" i="4"/>
  <c r="T111" i="4"/>
  <c r="T102" i="4"/>
  <c r="T76" i="4"/>
  <c r="T87" i="4"/>
  <c r="T104" i="4"/>
  <c r="T68" i="4"/>
  <c r="T75" i="4"/>
  <c r="T82" i="4"/>
  <c r="T91" i="4"/>
  <c r="T72" i="4"/>
  <c r="T89" i="4"/>
  <c r="T109" i="4"/>
  <c r="T101" i="4"/>
  <c r="T71" i="4"/>
  <c r="T92" i="4"/>
  <c r="T103" i="4"/>
  <c r="A338" i="5"/>
  <c r="B338" i="5" s="1"/>
  <c r="H10" i="4"/>
  <c r="C433" i="5" l="1"/>
  <c r="G433" i="5" s="1"/>
  <c r="E434" i="5"/>
  <c r="C434" i="5" s="1"/>
  <c r="G432" i="5"/>
  <c r="A362" i="11"/>
  <c r="B362" i="11" s="1"/>
  <c r="A339" i="5"/>
  <c r="B339" i="5" s="1"/>
  <c r="G434" i="5" l="1"/>
  <c r="A363" i="11"/>
  <c r="B363" i="11" s="1"/>
  <c r="A340" i="5"/>
  <c r="B340" i="5" s="1"/>
  <c r="A364" i="11" l="1"/>
  <c r="B364" i="11" s="1"/>
  <c r="A341" i="5"/>
  <c r="B341" i="5" s="1"/>
  <c r="A365" i="11" l="1"/>
  <c r="B365" i="11" s="1"/>
  <c r="A342" i="5"/>
  <c r="B342" i="5" s="1"/>
  <c r="A366" i="11" l="1"/>
  <c r="B366" i="11" s="1"/>
  <c r="A343" i="5"/>
  <c r="B343" i="5" s="1"/>
  <c r="A367" i="11" l="1"/>
  <c r="B367" i="11" s="1"/>
  <c r="A344" i="5"/>
  <c r="B344" i="5" s="1"/>
  <c r="A368" i="11" l="1"/>
  <c r="B368" i="11" s="1"/>
  <c r="A345" i="5"/>
  <c r="B345" i="5" s="1"/>
  <c r="A369" i="11" l="1"/>
  <c r="B369" i="11" s="1"/>
  <c r="A346" i="5"/>
  <c r="B346" i="5" s="1"/>
  <c r="A370" i="11" l="1"/>
  <c r="A347" i="5"/>
  <c r="B347" i="5" s="1"/>
  <c r="A371" i="11" l="1"/>
  <c r="B370" i="11"/>
  <c r="A348" i="5"/>
  <c r="B348" i="5" s="1"/>
  <c r="Y142" i="4"/>
  <c r="H39" i="4"/>
  <c r="A110" i="4"/>
  <c r="H41" i="4"/>
  <c r="H35" i="4"/>
  <c r="H31" i="4"/>
  <c r="H27" i="4"/>
  <c r="H23" i="4"/>
  <c r="H19" i="4"/>
  <c r="H15" i="4"/>
  <c r="H11" i="4"/>
  <c r="F110" i="4"/>
  <c r="A372" i="11" l="1"/>
  <c r="B371" i="11"/>
  <c r="C110" i="4"/>
  <c r="J110" i="4"/>
  <c r="D110" i="4"/>
  <c r="E110" i="4"/>
  <c r="K110" i="4"/>
  <c r="Q110" i="4"/>
  <c r="L110" i="4"/>
  <c r="A349" i="5"/>
  <c r="B349" i="5" s="1"/>
  <c r="A111" i="4"/>
  <c r="H47" i="4"/>
  <c r="H51" i="4"/>
  <c r="H43" i="4"/>
  <c r="H40" i="4"/>
  <c r="H14" i="4"/>
  <c r="H18" i="4"/>
  <c r="H22" i="4"/>
  <c r="H26" i="4"/>
  <c r="H30" i="4"/>
  <c r="H34" i="4"/>
  <c r="H38" i="4"/>
  <c r="H46" i="4"/>
  <c r="H12" i="4"/>
  <c r="H16" i="4"/>
  <c r="H20" i="4"/>
  <c r="H24" i="4"/>
  <c r="H28" i="4"/>
  <c r="H32" i="4"/>
  <c r="H36" i="4"/>
  <c r="H13" i="4"/>
  <c r="H17" i="4"/>
  <c r="H21" i="4"/>
  <c r="H25" i="4"/>
  <c r="H29" i="4"/>
  <c r="H33" i="4"/>
  <c r="H37" i="4"/>
  <c r="S110" i="4"/>
  <c r="M110" i="4"/>
  <c r="F111" i="4"/>
  <c r="M111" i="4"/>
  <c r="S111" i="4"/>
  <c r="A373" i="11" l="1"/>
  <c r="B372" i="11"/>
  <c r="T114" i="4"/>
  <c r="A112" i="4"/>
  <c r="J111" i="4"/>
  <c r="Q111" i="4"/>
  <c r="C111" i="4"/>
  <c r="K111" i="4"/>
  <c r="D111" i="4"/>
  <c r="L111" i="4"/>
  <c r="E111" i="4"/>
  <c r="N114" i="4"/>
  <c r="H114" i="4"/>
  <c r="A350" i="5"/>
  <c r="B350" i="5" s="1"/>
  <c r="H53" i="4"/>
  <c r="H54" i="4"/>
  <c r="H56" i="4"/>
  <c r="H55" i="4"/>
  <c r="H58" i="4"/>
  <c r="H48" i="4"/>
  <c r="H57" i="4"/>
  <c r="H60" i="4"/>
  <c r="H59" i="4"/>
  <c r="H44" i="4"/>
  <c r="H45" i="4"/>
  <c r="H49" i="4"/>
  <c r="H52" i="4"/>
  <c r="H42" i="4"/>
  <c r="S112" i="4"/>
  <c r="F112" i="4"/>
  <c r="M112" i="4"/>
  <c r="A374" i="11" l="1"/>
  <c r="B373" i="11"/>
  <c r="N115" i="4"/>
  <c r="H115" i="4"/>
  <c r="A113" i="4"/>
  <c r="Q112" i="4"/>
  <c r="J112" i="4"/>
  <c r="D112" i="4"/>
  <c r="K112" i="4"/>
  <c r="C112" i="4"/>
  <c r="L112" i="4"/>
  <c r="E112" i="4"/>
  <c r="A351" i="5"/>
  <c r="B351" i="5" s="1"/>
  <c r="E46" i="4"/>
  <c r="H50" i="4" s="1"/>
  <c r="D113" i="4" l="1"/>
  <c r="C113" i="4"/>
  <c r="E113" i="4"/>
  <c r="A375" i="11"/>
  <c r="B374" i="11"/>
  <c r="H116" i="4"/>
  <c r="N116" i="4"/>
  <c r="A114" i="4"/>
  <c r="A352" i="5"/>
  <c r="B352" i="5" s="1"/>
  <c r="H61" i="4"/>
  <c r="F113" i="4"/>
  <c r="H117" i="4" l="1"/>
  <c r="A115" i="4"/>
  <c r="D114" i="4"/>
  <c r="C114" i="4"/>
  <c r="E114" i="4"/>
  <c r="A376" i="11"/>
  <c r="B375" i="11"/>
  <c r="A116" i="4"/>
  <c r="A353" i="5"/>
  <c r="B353" i="5" s="1"/>
  <c r="N62" i="4"/>
  <c r="F114" i="4"/>
  <c r="D116" i="4" l="1"/>
  <c r="C116" i="4"/>
  <c r="E116" i="4"/>
  <c r="H118" i="4"/>
  <c r="D115" i="4"/>
  <c r="C115" i="4"/>
  <c r="E115" i="4"/>
  <c r="A377" i="11"/>
  <c r="B377" i="11" s="1"/>
  <c r="B376" i="11"/>
  <c r="A354" i="5"/>
  <c r="B354" i="5" s="1"/>
  <c r="H62" i="4"/>
  <c r="F116" i="4"/>
  <c r="F115" i="4"/>
  <c r="H119" i="4" l="1"/>
  <c r="H120" i="4"/>
  <c r="A355" i="5"/>
  <c r="B355" i="5" s="1"/>
  <c r="N63" i="4"/>
  <c r="A356" i="5" l="1"/>
  <c r="B356" i="5" s="1"/>
  <c r="H63" i="4"/>
  <c r="A357" i="5" l="1"/>
  <c r="B357" i="5" s="1"/>
  <c r="N64" i="4"/>
  <c r="A358" i="5" l="1"/>
  <c r="B358" i="5" s="1"/>
  <c r="H64" i="4"/>
  <c r="A359" i="5" l="1"/>
  <c r="B359" i="5" s="1"/>
  <c r="N65" i="4"/>
  <c r="A360" i="5" l="1"/>
  <c r="B360" i="5" s="1"/>
  <c r="H65" i="4"/>
  <c r="A361" i="5" l="1"/>
  <c r="B361" i="5" s="1"/>
  <c r="N66" i="4"/>
  <c r="A362" i="5" l="1"/>
  <c r="B362" i="5" s="1"/>
  <c r="H66" i="4"/>
  <c r="A363" i="5" l="1"/>
  <c r="B363" i="5" s="1"/>
  <c r="N67" i="4"/>
  <c r="A364" i="5" l="1"/>
  <c r="B364" i="5" s="1"/>
  <c r="H67" i="4"/>
  <c r="A365" i="5" l="1"/>
  <c r="B365" i="5" s="1"/>
  <c r="N68" i="4"/>
  <c r="A366" i="5" l="1"/>
  <c r="B366" i="5" s="1"/>
  <c r="H68" i="4"/>
  <c r="A367" i="5" l="1"/>
  <c r="B367" i="5" s="1"/>
  <c r="N69" i="4"/>
  <c r="A368" i="5" l="1"/>
  <c r="B368" i="5" s="1"/>
  <c r="H69" i="4"/>
  <c r="A369" i="5" l="1"/>
  <c r="B369" i="5" s="1"/>
  <c r="N70" i="4"/>
  <c r="A370" i="5" l="1"/>
  <c r="B370" i="5" s="1"/>
  <c r="H70" i="4"/>
  <c r="A371" i="5" l="1"/>
  <c r="B371" i="5" s="1"/>
  <c r="N71" i="4"/>
  <c r="A372" i="5" l="1"/>
  <c r="B372" i="5" s="1"/>
  <c r="H71" i="4"/>
  <c r="A373" i="5" l="1"/>
  <c r="B373" i="5" s="1"/>
  <c r="N72" i="4"/>
  <c r="A374" i="5" l="1"/>
  <c r="B374" i="5" s="1"/>
  <c r="H72" i="4"/>
  <c r="A375" i="5" l="1"/>
  <c r="B375" i="5" s="1"/>
  <c r="N73" i="4"/>
  <c r="A376" i="5" l="1"/>
  <c r="B376" i="5" s="1"/>
  <c r="H73" i="4"/>
  <c r="A377" i="5" l="1"/>
  <c r="B377" i="5" s="1"/>
  <c r="N74" i="4"/>
  <c r="H74" i="4" l="1"/>
  <c r="N75" i="4" l="1"/>
  <c r="H75" i="4" l="1"/>
  <c r="N76" i="4" l="1"/>
  <c r="H76" i="4" l="1"/>
  <c r="N77" i="4" l="1"/>
  <c r="H77" i="4" l="1"/>
  <c r="N78" i="4" l="1"/>
  <c r="H78" i="4" l="1"/>
  <c r="N79" i="4" l="1"/>
  <c r="H79" i="4" l="1"/>
  <c r="N80" i="4" l="1"/>
  <c r="H80" i="4" l="1"/>
  <c r="N81" i="4" l="1"/>
  <c r="H81" i="4" l="1"/>
  <c r="N82" i="4" l="1"/>
  <c r="H82" i="4" l="1"/>
  <c r="N83" i="4" l="1"/>
  <c r="H83" i="4" l="1"/>
  <c r="N84" i="4" l="1"/>
  <c r="H84" i="4" l="1"/>
  <c r="N85" i="4" l="1"/>
  <c r="H85" i="4" l="1"/>
  <c r="N86" i="4" l="1"/>
  <c r="H86" i="4" l="1"/>
  <c r="N87" i="4" l="1"/>
  <c r="H87" i="4" l="1"/>
  <c r="N88" i="4" l="1"/>
  <c r="H88" i="4" l="1"/>
  <c r="N89" i="4" l="1"/>
  <c r="H89" i="4" l="1"/>
  <c r="N90" i="4" l="1"/>
  <c r="H90" i="4" l="1"/>
  <c r="N91" i="4" l="1"/>
  <c r="H91" i="4" l="1"/>
  <c r="N92" i="4" l="1"/>
  <c r="H92" i="4" l="1"/>
  <c r="N93" i="4" l="1"/>
  <c r="H93" i="4" l="1"/>
  <c r="N94" i="4" l="1"/>
  <c r="H94" i="4" l="1"/>
  <c r="N95" i="4" l="1"/>
  <c r="H95" i="4" l="1"/>
  <c r="N96" i="4" l="1"/>
  <c r="H96" i="4" l="1"/>
  <c r="N97" i="4" l="1"/>
  <c r="H97" i="4" l="1"/>
  <c r="N98" i="4" l="1"/>
  <c r="H98" i="4" l="1"/>
  <c r="N99" i="4" l="1"/>
  <c r="H99" i="4" l="1"/>
  <c r="N100" i="4" l="1"/>
  <c r="H100" i="4" l="1"/>
  <c r="N101" i="4" l="1"/>
  <c r="H101" i="4" l="1"/>
  <c r="N102" i="4" l="1"/>
  <c r="H102" i="4" l="1"/>
  <c r="N103" i="4" l="1"/>
  <c r="H103" i="4" l="1"/>
  <c r="N104" i="4" l="1"/>
  <c r="H104" i="4" l="1"/>
  <c r="N105" i="4" l="1"/>
  <c r="H105" i="4" l="1"/>
  <c r="N106" i="4" l="1"/>
  <c r="H106" i="4" l="1"/>
  <c r="N107" i="4" l="1"/>
  <c r="H107" i="4" l="1"/>
  <c r="N108" i="4" l="1"/>
  <c r="H108" i="4" l="1"/>
  <c r="N109" i="4" l="1"/>
  <c r="H109" i="4" l="1"/>
  <c r="N110" i="4" l="1"/>
  <c r="H110" i="4" l="1"/>
  <c r="N111" i="4" l="1"/>
  <c r="H111" i="4" l="1"/>
  <c r="N112" i="4" l="1"/>
  <c r="H112" i="4" l="1"/>
  <c r="N113" i="4" l="1"/>
  <c r="H113" i="4" l="1"/>
</calcChain>
</file>

<file path=xl/comments1.xml><?xml version="1.0" encoding="utf-8"?>
<comments xmlns="http://schemas.openxmlformats.org/spreadsheetml/2006/main">
  <authors>
    <author>John, Michael - RSCH AMRS</author>
    <author>Neha Khoda</author>
  </authors>
  <commentList>
    <comment ref="J4" authorId="0" shapeId="0">
      <text>
        <r>
          <rPr>
            <sz val="9"/>
            <color indexed="81"/>
            <rFont val="Tahoma"/>
            <family val="2"/>
          </rPr>
          <t>Select ReportDate, sum(faceValueUSD)
from tblHysIndexMLMemberlistNew a left join tblHysBondStatic c on a.Cusip = c.Cusip 
where (tickerindex = 'hw00' or tickerindex = 'h544') 
and a.country = 'US'
and a.ReportDate = (select max(ReportDate) from tblHysIndexMLMemberListNew)
Group by ReportDate</t>
        </r>
      </text>
    </comment>
    <comment ref="B5" authorId="1" shapeId="0">
      <text>
        <r>
          <rPr>
            <b/>
            <sz val="8"/>
            <color indexed="81"/>
            <rFont val="Tahoma"/>
            <family val="2"/>
          </rPr>
          <t>BAML US HY DR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1" shapeId="0">
      <text>
        <r>
          <rPr>
            <sz val="8"/>
            <color indexed="81"/>
            <rFont val="Tahoma"/>
            <family val="2"/>
          </rPr>
          <t xml:space="preserve">Moodys Global Sr Unsecured
</t>
        </r>
      </text>
    </comment>
    <comment ref="D161" authorId="1" shapeId="0">
      <text>
        <r>
          <rPr>
            <sz val="10"/>
            <color indexed="81"/>
            <rFont val="Tahoma"/>
            <family val="2"/>
          </rPr>
          <t xml:space="preserve">SELECT
defaultedamount
FROM (
SELECT ReportDate, 
left(Case When tblHysBondStatic.CINS is null then a.Cusip Else tblHysBondStatic.CINS End, 6) as Cusip6
FROM tblHysIndexMLMemberlistNew a INNER JOIN tblHysMapCountries ON a.Country = tblHysMapCountries.Country 
left join tblHysBondStatic on a.Cusip=tblHysBondStatic.Cusip
WHERE ((tickerindex= 'HW00' or tickerindex= 'H544' or tickerIndex = 'HW00.MissedDefault') and a.country = 'US') 
and reportdate&gt;='1/31/1997'
GROUP BY ReportDate, left(Case When tblHysBondStatic.CINS is null then a.Cusip Else tblHysBondStatic.CINS End, 6)
) a LEFT JOIN
(
SELECT (DATEADD(d, -DAY(DATEADD(m,1,DATEADD(yyyy, 1, b.ReportDate))),DATEADD(m,1,DATEADD(yyyy, 1, b.ReportDate)))) AS DefaultMonth, 
sum(defaultedamount) as defaultedamount
FROM tblHysDefaultsMaster a INNER JOIN
(
SELECT ReportDate, 
left(Case When tblHysBondStatic.CINS is null then a.Cusip Else tblHysBondStatic.CINS End, 6) as Cusip6
FROM tblHysIndexMLMemberlistNew a INNER JOIN tblHysMapCountries ON a.Country = tblHysMapCountries.Country 
left join tblHysBondStatic on a.Cusip=tblHysBondStatic.Cusip
WHERE ((tickerindex= 'HW00' or tickerindex= 'H544' or TickerIndex = 'HW00.MissedDefault') and a.country = 'US') 
GROUP BY ReportDate, left(Case When tblHysBondStatic.CINS is null then a.Cusip Else tblHysBondStatic.CINS End, 6)
) b ON a.IndexCusip6digits = b.Cusip6 
WHERE a.DebtTypeFlag = 'Corp' and a.MonthEndDate = (DATEADD(d, -DAY(DATEADD(m,1,DATEADD(yyyy, 1, b.ReportDate))),DATEADD(m,1,DATEADD(yyyy, 1, b.ReportDate))))
group by (DATEADD(d, -DAY(DATEADD(m,1,DATEADD(yyyy, 1, b.ReportDate))),DATEADD(m,1,DATEADD(yyyy, 1, b.ReportDate))))
) c ON (DATEADD(d, -DAY(DATEADD(m,1,DATEADD(yyyy, 1, a.ReportDate))),DATEADD(m,1,DATEADD(yyyy, 1, a.ReportDate))))=DefaultMonth
WHERE (DATEADD(d, -DAY(DATEADD(m,1,DATEADD(yyyy, 1, a.ReportDate))),DATEADD(m,1,DATEADD(yyyy, 1, a.ReportDate))))&lt;=DATEADD(dd, -DAY(DATEADD(m,1,getdate())), DATEADD(m,1,getdate()))
GROUP BY (DATEADD(d, -DAY(DATEADD(m,1,DATEADD(yyyy, 1, a.ReportDate))),DATEADD(m,1,DATEADD(yyyy, 1, a.ReportDate)))), defaultedamount
ORDER BY (DATEADD(d, -DAY(DATEADD(m,1,DATEADD(yyyy, 1, a.ReportDate))),DATEADD(m,1,DATEADD(yyyy, 1, a.ReportDate))))
</t>
        </r>
      </text>
    </comment>
    <comment ref="F173" authorId="1" shapeId="0">
      <text>
        <r>
          <rPr>
            <sz val="10"/>
            <color indexed="81"/>
            <rFont val="Tahoma"/>
            <family val="2"/>
          </rPr>
          <t>SELECT sum(b.price*b.defaultedamount)/sum(b.defaultedamount) as SrUnsec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</commentList>
</comments>
</file>

<file path=xl/comments2.xml><?xml version="1.0" encoding="utf-8"?>
<comments xmlns="http://schemas.openxmlformats.org/spreadsheetml/2006/main">
  <authors>
    <author>John, Michael - RSCH AMRS</author>
    <author>Neha Khoda</author>
  </authors>
  <commentList>
    <comment ref="I4" authorId="0" shapeId="0">
      <text>
        <r>
          <rPr>
            <sz val="9"/>
            <color indexed="81"/>
            <rFont val="Tahoma"/>
            <family val="2"/>
          </rPr>
          <t xml:space="preserve">Select count(Universe) as IssuerSize from
(
Select distinct(Cusip6) as Universe from
(
Select ReportDate, left(a.Cusip, 6) as Cusip6 
from tblHysIndexMLMemberlistNew a left join tblHysBondStatic c on a.Cusip = c.Cusip 
where (tickerindex = 'hw00' or tickerindex = 'h544') 
and a.country = 'US'
and a.ReportDate = (select max(ReportDate) from tblHysIndexMLMemberListNew)
))
</t>
        </r>
      </text>
    </comment>
    <comment ref="B5" authorId="1" shapeId="0">
      <text>
        <r>
          <rPr>
            <b/>
            <sz val="8"/>
            <color indexed="81"/>
            <rFont val="Tahoma"/>
            <family val="2"/>
          </rPr>
          <t>BAML US HY DR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1" shapeId="0">
      <text>
        <r>
          <rPr>
            <sz val="8"/>
            <color indexed="81"/>
            <rFont val="Tahoma"/>
            <family val="2"/>
          </rPr>
          <t xml:space="preserve">Moodys Global Sr Unsecured
</t>
        </r>
      </text>
    </comment>
    <comment ref="D173" authorId="1" shapeId="0">
      <text>
        <r>
          <rPr>
            <sz val="10"/>
            <color indexed="81"/>
            <rFont val="Tahoma"/>
            <family val="2"/>
          </rPr>
          <t xml:space="preserve">SELECT DefaultCount
FROM (
SELECT ReportDate, 
left(Case When tblHysBondStatic.CINS is null then a.Cusip Else tblHysBondStatic.CINS End, 6) as Cusip6
FROM tblHysIndexMLMemberlistNew a INNER JOIN tblHysMapCountries ON a.Country = tblHysMapCountries.Country 
left join tblHysBondStatic on a.Cusip=tblHysBondStatic.Cusip
WHERE ((tickerindex= 'HW00' or tickerindex= 'H544' or tickerIndex = 'HW00.MissedDefault') and a.country = 'US') 
and reportdate&gt;='1/31/1998'
GROUP BY ReportDate, left(Case When tblHysBondStatic.CINS is null then a.Cusip Else tblHysBondStatic.CINS End, 6)
) a LEFT JOIN
(
SELECT (DATEADD(d, -DAY(DATEADD(m,1,DATEADD(yyyy, 1, b.ReportDate))),DATEADD(m,1,DATEADD(yyyy, 1, b.ReportDate)))) AS DefaultMonth, 
COUNT(DISTINCT a.IndexCusip6digits) AS DefaultCount
FROM tblHysDefaultsMaster a INNER JOIN
(
SELECT ReportDate, 
left(Case When tblHysBondStatic.CINS is null then a.Cusip Else tblHysBondStatic.CINS End, 6) as Cusip6
FROM tblHysIndexMLMemberlistNew a INNER JOIN tblHysMapCountries ON a.Country = tblHysMapCountries.Country 
left join tblHysBondStatic on a.Cusip=tblHysBondStatic.Cusip
WHERE ((tickerindex= 'HW00' or tickerindex= 'H544' or TickerIndex = 'HW00.MissedDefault') and a.country = 'US') 
GROUP BY ReportDate, left(Case When tblHysBondStatic.CINS is null then a.Cusip Else tblHysBondStatic.CINS End, 6)
) b ON a.IndexCusip6digits = b.Cusip6 
WHERE a.DebtTypeFlag = 'Corp' and a.MonthEndDate = (DATEADD(d, -DAY(DATEADD(m,1,DATEADD(yyyy, 1, b.ReportDate))),DATEADD(m,1,DATEADD(yyyy, 1, b.ReportDate))))
group by (DATEADD(d, -DAY(DATEADD(m,1,DATEADD(yyyy, 1, b.ReportDate))),DATEADD(m,1,DATEADD(yyyy, 1, b.ReportDate))))
) c ON (DATEADD(d, -DAY(DATEADD(m,1,DATEADD(yyyy, 1, a.ReportDate))),DATEADD(m,1,DATEADD(yyyy, 1, a.ReportDate))))=DefaultMonth
WHERE (DATEADD(d, -DAY(DATEADD(m,1,DATEADD(yyyy, 1, a.ReportDate))),DATEADD(m,1,DATEADD(yyyy, 1, a.ReportDate))))&lt;=DATEADD(dd, -DAY(DATEADD(m,1,getdate())), DATEADD(m,1,getdate()))
GROUP BY (DATEADD(d, -DAY(DATEADD(m,1,DATEADD(yyyy, 1, a.ReportDate))),DATEADD(m,1,DATEADD(yyyy, 1, a.ReportDate)))), DefaultCount
ORDER BY (DATEADD(d, -DAY(DATEADD(m,1,DATEADD(yyyy, 1, a.ReportDate))),DATEADD(m,1,DATEADD(yyyy, 1, a.ReportDate))))
</t>
        </r>
      </text>
    </comment>
    <comment ref="F173" authorId="1" shapeId="0">
      <text>
        <r>
          <rPr>
            <sz val="10"/>
            <color indexed="81"/>
            <rFont val="Tahoma"/>
            <family val="2"/>
          </rPr>
          <t>SELECT sum(b.price*b.defaultedamount)/sum(b.defaultedamount) as SrUnsec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</commentList>
</comments>
</file>

<file path=xl/comments3.xml><?xml version="1.0" encoding="utf-8"?>
<comments xmlns="http://schemas.openxmlformats.org/spreadsheetml/2006/main">
  <authors>
    <author>Oleg Melentyev</author>
  </authors>
  <commentList>
    <comment ref="AJ114" authorId="0" shapeId="0">
      <text>
        <r>
          <rPr>
            <sz val="10"/>
            <color indexed="81"/>
            <rFont val="Tahoma"/>
            <family val="2"/>
          </rPr>
          <t>(select 'US', count(distinct a.tickerbond) as Issuer_Count
from tblHysIndexMLMemberlistNew a
inner join tblHysMapRatings b on a.rating=b.ratingmlalphanumeric
inner join tblHysMapCountries c on a.country=c.country 
where (a.tickerindex='HW00' and a.parcurrency='USD' and a.country='US') and (a.reportdate=(select max(reportdate) from tblhysindexmlmemberlistnew))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union
select 'EU', count(distinct a.tickerbond) as Issuer_Count
from tblHysIndexMLMemberlistNew a
inner join tblHysMapRatings b on a.rating=b.ratingmlalphanumeric
inner join tblHysMapCountries c on a.country=c.country 
where (a.tickerindex='HW00' and a.parcurrency='EUR' and c.SubRegion='Europe' and c.EMDMFlag='DM')
and (a.reportdate= (select max(reportdate) from tblhysindexmlmemberlistnew)))
order by Issuer_Count desc</t>
        </r>
      </text>
    </comment>
    <comment ref="AJ130" authorId="0" shapeId="0">
      <text>
        <r>
          <rPr>
            <sz val="10"/>
            <color indexed="81"/>
            <rFont val="Tahoma"/>
            <family val="2"/>
          </rPr>
          <t>select c.region, count(distinct a.tickerbond) as Issuer_Count
from tblHysIndexMLMemberlistNew a
inner join tblHysMapRatings b on a.rating=b.ratingmlalphanumeric
inner join tblHysMapCountries c on a.country=c.country 
where (tickerindex='EMCB') and (b.ratingcategory='HY') and (reportdate= (select max(reportdate) from tblhysindexmlmemberlistnew))
group by c.region
order by c.region desc</t>
        </r>
      </text>
    </comment>
  </commentList>
</comments>
</file>

<file path=xl/comments4.xml><?xml version="1.0" encoding="utf-8"?>
<comments xmlns="http://schemas.openxmlformats.org/spreadsheetml/2006/main">
  <authors>
    <author>Khoda, Neha - RSCH AMRS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Moodys</t>
        </r>
      </text>
    </comment>
  </commentList>
</comments>
</file>

<file path=xl/comments5.xml><?xml version="1.0" encoding="utf-8"?>
<comments xmlns="http://schemas.openxmlformats.org/spreadsheetml/2006/main">
  <authors>
    <author>Oleg Melentyev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 xml:space="preserve">declare @dtStart smalldatetime, @dtEnd smalldatetime
set @dtStart='12/31/1996'
select h.ReportDate, sum(-f.RatingNumericChange) as RatingMigrationScore, h.TickerCount, (sum(-f.RatingNumericChange)/h.TickerCount*100) as MigrationRate
from 
(
/* full universe ticker count */
select g.ReportDate, count(g.TickerBond) as TickerCount
from 
(
select m.ReportDate, m.TickerBond
from tblHysIndexMLMemberlistNew m
inner join tblHysMapRatings r on m.Rating=r.RatingMLAlphaNumeric
inner join tblHysMapCountries c on m.Country=c.Country
inner join tblHysMapSectors s on m.SectorMLILevel4=s.SectorMLILevel4
where m.TickerIndex='HW00' and m.ParCurrency='USD' and c.Country='US'
and m.ReportDate&gt;@dtStart
group by m.ReportDate, m.TickerBond
) g
group by g.ReportDate
) h
left join
(
/* average migration score for affected tickers */
select a.ReportDate, a.TickerBond, avg(e.RatingNumeric-b.RatingNumeric) as RatingNumericChange
from tblHysIndexMLMemberlistNew a
inner join tblHysMapRatings e
on a.Rating=e.RatingMLAlphaNumeric
inner join
(
select m.ReportDate, m.Cusip, m.Rating, r.RatingNumeric
from tblHysIndexMLMemberlistNew m
inner join tblHysMapRatings r on m.Rating=r.RatingMLAlphaNumeric
inner join tblHysMapCountries c on m.Country=c.Country
inner join tblHysMapSectors s on m.SectorMLILevel4=s.SectorMLILevel4
where m.TickerIndex='HW00' and m.ParCurrency='USD' and c.Country='US'
and m.ReportDate&gt;@dtStart and m.ReportDate&lt;&gt;'11/30/2004' and m.ReportDate&lt;&gt;'2/29/2008'
) b
on a.Cusip=b.Cusip
where a.TickerIndex='HW00'
and a.ReportDate=cast((DATEADD(s,-1,DATEADD(mm, DATEDIFF(m,0,b.ReportDate)+2,0))-1) as smalldatetime)
and a.Rating&lt;&gt;b.Rating
group by a.ReportDate, a.TickerBond
) f
on h.ReportDate=f.ReportDate
group by h.ReportDate, h.TickerCount
order by h.ReportDate
</t>
        </r>
      </text>
    </comment>
    <comment ref="N3" authorId="0" shapeId="0">
      <text>
        <r>
          <rPr>
            <sz val="10"/>
            <color indexed="81"/>
            <rFont val="Tahoma"/>
            <family val="2"/>
          </rPr>
          <t xml:space="preserve">declare @dtStart smalldatetime, @dtEnd smalldatetime
set @dtStart='12/31/1997'
select h.ReportDate, sum(-f.RatingNumericChange) as RatingMigrationScore, h.TickerCount, (sum(-f.RatingNumericChange)/h.TickerCount*100) as MigrationRate
from 
(
/* full universe ticker count */
select g.ReportDate, count(g.TickerBond) as TickerCount
from 
(
select m.ReportDate, m.TickerBond
from tblHysIndexMLMemberlistNew m
inner join tblHysMapRatings r on m.Rating=r.RatingMLAlphaNumeric
inner join tblHysMapCountries c on m.Country=c.Country
inner join tblHysMapSectors s on m.SectorMLILevel4=s.SectorMLILevel4
where m.TickerIndex='HW00' and m.ParCurrency='EUR' and c.SubRegion='Europe' and c.EMDMFlag='DM' 
and m.ReportDate&gt;@dtStart
group by m.ReportDate, m.TickerBond
) g
group by g.ReportDate
union
select ReportDate, NULL as TickerCount
from tblHysIndexMLMemberlistNew 
where TickerIndex='HW00' and ReportDate&lt;'12/31/1998' and ReportDate&gt;'12/31/1996'
group by ReportDate
) h
left join
(
/* average migration score for affected tickers */
select a.ReportDate, a.TickerBond, avg(e.RatingNumeric-b.RatingNumeric) as RatingNumericChange
from tblHysIndexMLMemberlistNew a
inner join tblHysMapRatings e
on a.Rating=e.RatingMLAlphaNumeric
inner join
(
select m.ReportDate, m.Cusip, m.Rating, r.RatingNumeric
from tblHysIndexMLMemberlistNew m
inner join tblHysMapRatings r on m.Rating=r.RatingMLAlphaNumeric
inner join tblHysMapCountries c on m.Country=c.Country
inner join tblHysMapSectors s on m.SectorMLILevel4=s.SectorMLILevel4
where m.TickerIndex='HW00' and m.ParCurrency='EUR' and c.SubRegion='Europe' and c.EMDMFlag='DM' 
and m.ReportDate&gt;@dtStart 
) b
on a.Cusip=b.Cusip
where a.TickerIndex='HW00'
and a.ReportDate=cast((DATEADD(s,-1,DATEADD(mm, DATEDIFF(m,0,b.ReportDate)+2,0))-1) as smalldatetime)
and a.Rating&lt;&gt;b.Rating
group by a.ReportDate, a.TickerBond
) f
on h.ReportDate=f.ReportDate
group by h.ReportDate, h.TickerCount
order by h.ReportDate
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 xml:space="preserve">declare @dtStart smalldatetime, @dtEnd smalldatetime
set @dtStart='12/31/1996'
select h.ReportDate, sum(-f.RatingNumericChange) as RatingMigrationScore, h.TickerCount, (sum(-f.RatingNumericChange)/h.TickerCount*100) as MigrationRate
from 
(
/* full universe ticker count */
select g.ReportDate, count(g.TickerBond) as TickerCount
from 
(
select m.ReportDate, m.TickerBond
from tblHysIndexMLMemberlistNew m
inner join tblHysMapRatings r on m.Rating=r.RatingMLAlphaNumeric
inner join tblHysMapCountries c on m.Country=c.Country
inner join tblHysMapSectors s on m.SectorMLILevel4=s.SectorMLILevel4
where m.TickerIndex='EMCB' and (m.rating not like 'A%' and m.rating not like 'BBB%') 
and m.ReportDate&gt;@dtStart
group by m.ReportDate, m.TickerBond
) g
group by g.ReportDate
union
select ReportDate, NULL as TickerCount
from tblHysIndexMLMemberlistNew 
where TickerIndex='HW00' and ReportDate&lt;'12/31/1998' and ReportDate&gt;'12/31/1996'
group by ReportDate
) h
left join
(
/* average migration score for affected tickers */
select a.ReportDate, a.TickerBond, avg(e.RatingNumeric-b.RatingNumeric) as RatingNumericChange
from tblHysIndexMLMemberlistNew a
inner join tblHysMapRatings e
on a.Rating=e.RatingMLAlphaNumeric
inner join
(
select m.ReportDate, m.Cusip, m.Rating, r.RatingNumeric
from tblHysIndexMLMemberlistNew m
inner join tblHysMapRatings r on m.Rating=r.RatingMLAlphaNumeric
inner join tblHysMapCountries c on m.Country=c.Country
inner join tblHysMapSectors s on m.SectorMLILevel4=s.SectorMLILevel4
where m.TickerIndex='EMCB' and (m.rating not like 'A%' and m.rating not like 'BBB%') 
and m.ReportDate&gt;@dtStart 
) b
on a.Cusip=b.Cusip
where a.TickerIndex='EMCB'
and a.ReportDate=cast((DATEADD(s,-1,DATEADD(mm, DATEDIFF(m,0,b.ReportDate)+2,0))-1) as smalldatetime)
and a.Rating&lt;&gt;b.Rating
group by a.ReportDate, a.TickerBond
) f
on h.ReportDate=f.ReportDate
group by h.ReportDate, h.TickerCount
order by h.ReportDate
</t>
        </r>
      </text>
    </comment>
  </commentList>
</comments>
</file>

<file path=xl/comments6.xml><?xml version="1.0" encoding="utf-8"?>
<comments xmlns="http://schemas.openxmlformats.org/spreadsheetml/2006/main">
  <authors>
    <author>Neha Khoda</author>
  </authors>
  <commentList>
    <comment ref="B2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1, a.reportdate))),DATEADD(m,1,DATEADD(yyyy, 1, a.reportdate)))) as ReportDate, d.DefaultCount, count(a.Cusip6) as Universe FROM 
(SELECT ReportDate, 
left(Case When c.CINS is null then a.Cusip Else c.CINS End, 6) as Cusip6
FROM tblHysIndexMLMemberlistNew a 
left join tblHysBondStatic c on a.Cusip=c.Cusip
WHERE ((tickerindex= 'HW00' or tickerindex= 'H544' or tickerIndex = 'HW00.MissedDefault') and a.country = 'US') 
and reportdate&gt;='1/31/1997'
GROUP BY ReportDate, left(Case When c.CINS is null then a.Cusip Else c.CINS End, 6)
) a
left join
(SELECT ReportDate, count(distinct def.IndexCusip6digits) AS DefaultCount FROM 
(SELECT ReportDate, (Case When c.CINS is null then a.Cusip Else c.CINS End) as Cusip
FROM tblHysIndexMLMemberlistNew a 
left join tblHysBondStatic c on a.Cusip=c.Cusip
WHERE ((tickerindex= 'HW00' or tickerindex= 'H544' or tickerIndex = 'HW00.MissedDefault') and a.country = 'US') 
GROUP BY ReportDate, (Case When c.CINS is null then a.Cusip Else c.CINS End)
union
(select distinct a.ReportDate, (Case When c.CINS is null then d.Cusip Else c.CINS End) 
from tblHysIndexMLMemberlistNew d 
cross join tblHysIndexMLMemberlistNew a 
left join tblHysBondStatic c on d.Cusip=c.Cusip
where a.Reportdate &gt;= d.reportdate
and a.reportdate &lt;  (DATEADD(d, -DAY(DATEADD(m,1,DATEADD(yyyy, 1, d.reportdate))),DATEADD(m,1,DATEADD(yyyy, 1, d.reportdate))))
and d.TickerIndex = 'HW00.MissedDefault' and d.Country = 'US' )
) uni 
inner join
(SELECT MonthEndDate, IndexCusip6digits
FROM tblHysDefaultsMaster 
where DebtTypeFlag = 'Corp'
group by MonthEndDate, IndexCusip6digits 
) def ON def.IndexCusip6digits = LEFT(uni.Cusip, 6)  
WHERE def.MonthEndDate &gt; uni.reportdate
and def.MonthEndDate &lt;= (DATEADD(d, -DAY(DATEADD(m,1,DATEADD(yyyy, 1, uni.reportdate))),DATEADD(m,1,DATEADD(yyyy, 1, uni.reportdate))))
group by ReportDate
) d on a.reportdate = d.reportdate
where a.reportdate &lt; (DATEADD(d, -DAY(DATEADD(m,1,DATEADD(mm, -13, getdate()))),DATEADD(m,1,DATEADD(mm, -13, getdate()))))
and a.reportdate &gt; '12/31/1996'
group by a.ReportDate, d.defaultCount
order by a.ReportDate
</t>
        </r>
      </text>
    </comment>
    <comment ref="G2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1, a.reportdate))),DATEADD(m,1,DATEADD(yyyy, 1, a.reportdate)))) as ReportDate, d.DefaultCount, count(a.Cusip6) as Universe FROM 
(SELECT ReportDate, 
left(Case When c.CINS is null then a.Cusip Else c.CINS End, 6) as Cusip6
FROM tblHysIndexMLMemberlistNew a INNER JOIN tblHysMapCountries m ON a.Country = m.Country 
left join tblHysBondStatic c on a.Cusip=c.Cusip
WHERE ((tickerindex= 'HW00' or tickerindex= 'HE0A' or tickerIndex = 'HW00.MissedDefault') and m.Region = 'EMEA' and  m.EMDMFlag='DM' ) 
and reportdate&gt;='1/31/1997'
GROUP BY ReportDate, left(Case When c.CINS is null then a.Cusip Else c.CINS End, 6)
) a
left join
(SELECT ReportDate, count(distinct def.IndexCusip6digits) AS DefaultCount FROM 
(SELECT ReportDate, (Case When c.CINS is null then a.Cusip Else c.CINS End) as Cusip
FROM tblHysIndexMLMemberlistNew a INNER JOIN tblHysMapCountries m ON a.Country = m.Country 
left join tblHysBondStatic c on a.Cusip=c.Cusip
WHERE ((tickerindex= 'HW00' or tickerindex= 'HE0A' or tickerIndex = 'HW00.MissedDefault') and m.Region = 'EMEA' and m.EMDMFlag='DM' ) 
GROUP BY ReportDate, (Case When c.CINS is null then a.Cusip Else c.CINS End)
union
(select distinct a.ReportDate, (Case When c.CINS is null then d.Cusip Else c.CINS End) 
from tblHysIndexMLMemberlistNew d 
cross join tblHysIndexMLMemberlistNew a 
inner join tblHysMapCountries m on d.Country=m.Country
left join tblHysBondStatic c on d.Cusip=c.Cusip
where a.Reportdate &gt;= d.reportdate
and a.reportdate &lt;  (DATEADD(d, -DAY(DATEADD(m,1,DATEADD(yyyy, 1, d.reportdate))),DATEADD(m,1,DATEADD(yyyy, 1, d.reportdate))))
and d.TickerIndex = 'HW00.MissedDefault' and m.EMDMFlag = 'DM' and m.Region = 'EMEA' )
) uni 
inner join
(SELECT MonthEndDate, IndexCusip6digits
FROM tblHysDefaultsMaster 
where DebtTypeFlag = 'Corp'
group by MonthEndDate, IndexCusip6digits 
) def ON def.IndexCusip6digits = LEFT(uni.Cusip, 6)  
WHERE def.MonthEndDate &gt; uni.reportdate
and def.MonthEndDate &lt;= (DATEADD(d, -DAY(DATEADD(m,1,DATEADD(yyyy, 1, uni.reportdate))),DATEADD(m,1,DATEADD(yyyy, 1, uni.reportdate))))
group by ReportDate
) d on a.reportdate = d.reportdate
where a.reportdate &lt; (DATEADD(d, -DAY(DATEADD(m,1,DATEADD(mm, -13, getdate()))),DATEADD(m,1,DATEADD(mm, -13, getdate()))))
and a.reportdate &gt; '12/31/1996'
group by a.ReportDate, d.defaultCount
order by a.ReportDate
</t>
        </r>
      </text>
    </comment>
    <comment ref="Q2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1, a.reportdate))),DATEADD(m,1,DATEADD(yyyy, 1, a.reportdate)))) as ReportDate, d.DefaultedAmount, a.Universe FROM 
(SELECT ReportDate, sum(FaceValueUSD) as Universe
FROM tblHysIndexMLMemberlistNew INNER JOIN tblHysMapRatings ON tblHysIndexMLMemberlistNew.Rating = tblHysMapRatings.RatingMLAlphaNumeric
WHERE (tickerindex= 'HW00' or tickerindex= 'H544' or TickerIndex = 'HW00.MissedDefault') and country = 'US' 
and Tickerbond not in ('WCOM','CIT','RESCAP','WAMU','AIB','GLBIR','BKIR','FNV') /*exclude Fallen Angels that defaulted within a year of transition of &gt;$3bn par*/
GROUP BY ReportDate) a
left join
(SELECT ReportDate, sum(b.DefaultedAmount) AS DefaultedAmount
FROM tblHysIndexMLMemberlistNew a INNER JOIN tblHysMapRatings m ON a.Rating = m.RatingMLAlphaNumeric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b.MonthEndDate &gt; a.reportdate
and b.MonthEndDate &lt;= (DATEADD(d, -DAY(DATEADD(m,1,DATEADD(yyyy, 1, a.reportdate))),DATEADD(m,1,DATEADD(yyyy, 1, a.reportdate))))
group by a.ReportDate
) d on a.reportdate = d.reportdate
where a.reportdate &lt; (DATEADD(d, -DAY(DATEADD(m,1,DATEADD(mm, -13, getdate()))),DATEADD(m,1,DATEADD(mm, -13, getdate()))))
and a.reportdate &gt; '12/31/1996'
order by a.ReportDate
</t>
        </r>
      </text>
    </comment>
    <comment ref="L2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1, a.reportdate))),DATEADD(m,1,DATEADD(yyyy, 1, a.reportdate)))) as ReportDate, d.DefaultCount, count(a.Cusip6) as Universe FROM 
(SELECT ReportDate, 
left(Case When c.CINS is null then a.Cusip Else c.CINS End, 6) as Cusip6
FROM tblHysIndexMLMemberlistNew a INNER JOIN tblHysMapCountries m ON a.Country = m.Country 
left join tblHysBondStatic c on a.Cusip=c.Cusip
WHERE ((TickerIndex='EMCB' or TickerIndex = 'EMCB.MissedDefault') and rating not like 'A%' and rating not like 'BBB%' )
and m.EMDMFlag='EM' 
and reportdate&gt;='1/31/1997'
GROUP BY ReportDate, left(Case When c.CINS is null then a.Cusip Else c.CINS End, 6)
) a
left join
(SELECT ReportDate, count(distinct def.IndexCusip6digits) AS DefaultCount FROM 
(SELECT ReportDate, (Case When c.CINS is null then a.Cusip Else c.CINS End) as Cusip
FROM tblHysIndexMLMemberlistNew a INNER JOIN tblHysMapCountries m ON a.Country = m.Country 
left join tblHysBondStatic c on a.Cusip=c.Cusip
WHERE ((TickerIndex='EMCB' or TickerIndex = 'EMCB.MissedDefault') and m.EMDMFlag='EM' ) 
GROUP BY ReportDate, (Case When c.CINS is null then a.Cusip Else c.CINS End)
union
(select distinct a.ReportDate, (Case When c.CINS is null then d.Cusip Else c.CINS End) 
from tblHysIndexMLMemberlistNew d 
cross join tblHysIndexMLMemberlistNew a 
inner join tblHysMapCountries m on d.Country=m.Country
left join tblHysBondStatic c on d.Cusip=c.Cusip
where a.Reportdate &gt;= d.reportdate
and a.reportdate &lt;  (DATEADD(d, -DAY(DATEADD(m,1,DATEADD(yyyy, 1, d.reportdate))),DATEADD(m,1,DATEADD(yyyy, 1, d.reportdate))))
and d.TickerIndex = 'emcb.MissedDefault' and m.EMDMFlag = 'EM')
) uni 
inner join
(SELECT MonthEndDate, IndexCusip6digits
FROM tblHysDefaultsMaster 
where DebtTypeFlag = 'Corp'
group by MonthEndDate, IndexCusip6digits 
) def ON def.IndexCusip6digits = LEFT(uni.Cusip, 6)  
WHERE def.MonthEndDate &gt; uni.reportdate
and def.MonthEndDate &lt;= (DATEADD(d, -DAY(DATEADD(m,1,DATEADD(yyyy, 1, uni.reportdate))),DATEADD(m,1,DATEADD(yyyy, 1, uni.reportdate))))
group by ReportDate
) d on a.reportdate = d.reportdate
where a.reportdate &lt; (DATEADD(d, -DAY(DATEADD(m,1,DATEADD(mm, -13, getdate()))),DATEADD(m,1,DATEADD(mm, -13, getdate()))))
and a.reportdate &gt; '12/31/1996'
group by a.ReportDate, d.defaultCount
order by a.ReportDate</t>
        </r>
      </text>
    </comment>
  </commentList>
</comments>
</file>

<file path=xl/sharedStrings.xml><?xml version="1.0" encoding="utf-8"?>
<sst xmlns="http://schemas.openxmlformats.org/spreadsheetml/2006/main" count="328" uniqueCount="120">
  <si>
    <t>Quality trends</t>
  </si>
  <si>
    <t>US</t>
  </si>
  <si>
    <t>ReportDate</t>
  </si>
  <si>
    <t>RatingNumericChange</t>
  </si>
  <si>
    <t>TickerCount</t>
  </si>
  <si>
    <t>MigrationRate</t>
  </si>
  <si>
    <t>Last3mo Rating Migration</t>
  </si>
  <si>
    <t>Europe</t>
  </si>
  <si>
    <t>EM</t>
  </si>
  <si>
    <t>Lending standards</t>
  </si>
  <si>
    <t>SLDETIGT</t>
  </si>
  <si>
    <t>Value</t>
  </si>
  <si>
    <t>EBLS11NC</t>
  </si>
  <si>
    <t>Core real rate</t>
  </si>
  <si>
    <t>EURR002W</t>
  </si>
  <si>
    <t>CPALEMU</t>
  </si>
  <si>
    <t>FDTR</t>
  </si>
  <si>
    <t>CPUPAXFE</t>
  </si>
  <si>
    <t>SLDETGTS</t>
  </si>
  <si>
    <t>US real rate</t>
  </si>
  <si>
    <t>CPI</t>
  </si>
  <si>
    <t>Date</t>
  </si>
  <si>
    <t>BofA Merrill Lynch HY Default Forecasting Model</t>
  </si>
  <si>
    <t>Hide and protect col</t>
  </si>
  <si>
    <t>Lending Standards (Fed)</t>
  </si>
  <si>
    <t>Quality Trends</t>
  </si>
  <si>
    <t>Core Real Rate</t>
  </si>
  <si>
    <t>BofAML US HY default rate</t>
  </si>
  <si>
    <t>Predicted default rate</t>
  </si>
  <si>
    <t>Lending Standards (ECB)</t>
  </si>
  <si>
    <t>BofAML EU HY Default Rate</t>
  </si>
  <si>
    <t>Lending standards (IIF)</t>
  </si>
  <si>
    <t>BofAML EM HY Default Rate</t>
  </si>
  <si>
    <t>Moody's Forecast</t>
  </si>
  <si>
    <t>For publishing</t>
  </si>
  <si>
    <t>X_0</t>
  </si>
  <si>
    <t>X_1</t>
  </si>
  <si>
    <t>X_2</t>
  </si>
  <si>
    <t>X_3</t>
  </si>
  <si>
    <t>Coefficients</t>
  </si>
  <si>
    <t>EU</t>
  </si>
  <si>
    <t>Source: BofA Merrill Lynch Global Research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</si>
  <si>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</si>
  <si>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</si>
  <si>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</si>
  <si>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</si>
  <si>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</si>
  <si>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</si>
  <si>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</si>
  <si>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</si>
  <si>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</si>
  <si>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</si>
  <si>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</si>
  <si>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</si>
  <si>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</si>
  <si>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</si>
  <si>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</si>
  <si>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</si>
  <si>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</si>
  <si>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</si>
  <si>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</si>
  <si>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</si>
  <si>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</si>
  <si>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</si>
  <si>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</si>
  <si>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</si>
  <si>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</si>
  <si>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Actual Default Rate</t>
  </si>
  <si>
    <t>BofA ML Forecast</t>
  </si>
  <si>
    <t>Actual Monthly Default Count</t>
  </si>
  <si>
    <t>Actual Recovery Rate</t>
  </si>
  <si>
    <t>LTM Quarterly</t>
  </si>
  <si>
    <t>INLNEMER</t>
  </si>
  <si>
    <t>region</t>
  </si>
  <si>
    <t>Issuer_Count</t>
  </si>
  <si>
    <t>Latin America</t>
  </si>
  <si>
    <t>EMEA</t>
  </si>
  <si>
    <t>Asia/Pacific</t>
  </si>
  <si>
    <t>Weight</t>
  </si>
  <si>
    <t>EU real rate</t>
  </si>
  <si>
    <t>Emerging Markets</t>
  </si>
  <si>
    <t xml:space="preserve"> </t>
  </si>
  <si>
    <t>Month</t>
  </si>
  <si>
    <t>LTM Defaults</t>
  </si>
  <si>
    <t>Universe</t>
  </si>
  <si>
    <t>BofA-ML US HY</t>
  </si>
  <si>
    <t>US Issuer Basis, LTM Monthly</t>
  </si>
  <si>
    <t>Count</t>
  </si>
  <si>
    <t>Current universe Size:</t>
  </si>
  <si>
    <t>BofA Merrill Lynch US HY Default Forecasting Model</t>
  </si>
  <si>
    <t>EU HY</t>
  </si>
  <si>
    <t>EM HY</t>
  </si>
  <si>
    <t>UnitedStates</t>
  </si>
  <si>
    <t>US basis, LTM Quarterly</t>
  </si>
  <si>
    <t>BofA Merrill Lynch loan default forecasting model</t>
  </si>
  <si>
    <t>US loans</t>
  </si>
  <si>
    <t>SUMMARY OUTPUT - bonds</t>
  </si>
  <si>
    <t>US par Basis, LTM Monthly</t>
  </si>
  <si>
    <t>LTM DefaultedAmount</t>
  </si>
  <si>
    <t>US par</t>
  </si>
  <si>
    <t>Actual Monthly Defaulted amount</t>
  </si>
  <si>
    <t>Defaulted amount</t>
  </si>
  <si>
    <t>Recovery rate values are based on trailing 2 years</t>
  </si>
  <si>
    <t>BofAML ex-comm default rate</t>
  </si>
  <si>
    <t>Actual loan DR (M)</t>
  </si>
  <si>
    <t>Actual Loan Dr (S&amp;P)</t>
  </si>
  <si>
    <t>SUMMARY OUTPUT</t>
  </si>
  <si>
    <t>S&amp;P</t>
  </si>
  <si>
    <t>SUMMARY OUTPUT - LOANS 3X</t>
  </si>
  <si>
    <t>SUMMARY OUTPUT - LOANS 2X</t>
  </si>
  <si>
    <t>Moodys 2X</t>
  </si>
  <si>
    <t>Implied loan DR 2X</t>
  </si>
  <si>
    <t>Moodys 3X</t>
  </si>
  <si>
    <t>Implied loan DR S&amp;P</t>
  </si>
  <si>
    <t>Moodys 2X New</t>
  </si>
  <si>
    <t>S&amp;P 2X New</t>
  </si>
  <si>
    <t>Implied DR Moodys New</t>
  </si>
  <si>
    <t>Implied DR S&amp;P New</t>
  </si>
  <si>
    <t>SUMMARY OUTPUT - Moodys New 2X</t>
  </si>
  <si>
    <t>SUMMARY OUTPUT - S&amp;P New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</si>
</sst>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mm/dd/yyyy"/>
    <numFmt numFmtId="165" formatCode="#,##0.0"/>
    <numFmt numFmtId="166" formatCode="0.0"/>
    <numFmt numFmtId="167" formatCode="\€#,##0_);\(\€#,##0\)"/>
    <numFmt numFmtId="168" formatCode="#,##0.000"/>
  </numFmts>
  <fonts count="50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indexed="81"/>
      <name val="Tahoma"/>
      <family val="2"/>
    </font>
    <font>
      <b/>
      <sz val="14"/>
      <name val="Verdan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9"/>
      <name val="Helvetica-Narrow"/>
    </font>
    <font>
      <sz val="11"/>
      <color indexed="1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1"/>
      <color indexed="20"/>
      <name val="Calibri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b/>
      <sz val="10"/>
      <color indexed="63"/>
      <name val="Arial"/>
      <family val="2"/>
    </font>
    <font>
      <sz val="10"/>
      <name val="Arial Narrow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10"/>
      <name val="Arial"/>
      <family val="2"/>
    </font>
    <font>
      <i/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horizontal="left" wrapText="1"/>
    </xf>
    <xf numFmtId="0" fontId="2" fillId="0" borderId="0" applyNumberFormat="0" applyFill="0" applyBorder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 applyNumberFormat="0" applyFill="0" applyBorder="0" applyAlignment="0" applyProtection="0"/>
    <xf numFmtId="0" fontId="2" fillId="0" borderId="0">
      <alignment horizontal="left" wrapText="1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4" fillId="0" borderId="0">
      <alignment horizontal="center"/>
    </xf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/>
    </xf>
    <xf numFmtId="0" fontId="17" fillId="22" borderId="9" applyNumberFormat="0" applyAlignment="0" applyProtection="0"/>
    <xf numFmtId="0" fontId="18" fillId="22" borderId="9" applyNumberFormat="0" applyAlignment="0" applyProtection="0"/>
    <xf numFmtId="0" fontId="19" fillId="0" borderId="10" applyNumberFormat="0" applyFill="0" applyAlignment="0" applyProtection="0"/>
    <xf numFmtId="0" fontId="7" fillId="23" borderId="11" applyNumberFormat="0" applyAlignment="0" applyProtection="0"/>
    <xf numFmtId="0" fontId="2" fillId="24" borderId="12" applyNumberFormat="0" applyFont="0" applyAlignment="0" applyProtection="0"/>
    <xf numFmtId="44" fontId="2" fillId="0" borderId="0" applyFont="0" applyFill="0" applyBorder="0" applyAlignment="0" applyProtection="0"/>
    <xf numFmtId="0" fontId="20" fillId="9" borderId="9" applyNumberFormat="0" applyAlignment="0" applyProtection="0"/>
    <xf numFmtId="167" fontId="21" fillId="0" borderId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9" borderId="9" applyNumberFormat="0" applyAlignment="0" applyProtection="0"/>
    <xf numFmtId="0" fontId="28" fillId="5" borderId="0" applyNumberFormat="0" applyBorder="0" applyAlignment="0" applyProtection="0"/>
    <xf numFmtId="0" fontId="29" fillId="0" borderId="10" applyNumberFormat="0" applyFill="0" applyAlignment="0" applyProtection="0"/>
    <xf numFmtId="0" fontId="30" fillId="25" borderId="0" applyNumberFormat="0" applyBorder="0" applyAlignment="0" applyProtection="0"/>
    <xf numFmtId="0" fontId="31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" fillId="24" borderId="12" applyNumberFormat="0" applyFont="0" applyAlignment="0" applyProtection="0"/>
    <xf numFmtId="166" fontId="2" fillId="0" borderId="0">
      <alignment horizontal="right"/>
    </xf>
    <xf numFmtId="0" fontId="33" fillId="22" borderId="16" applyNumberFormat="0" applyAlignment="0" applyProtection="0"/>
    <xf numFmtId="37" fontId="34" fillId="26" borderId="0" applyAlignment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" fontId="2" fillId="0" borderId="0" applyFont="0" applyFill="0" applyBorder="0" applyProtection="0">
      <alignment horizontal="right"/>
    </xf>
    <xf numFmtId="0" fontId="35" fillId="6" borderId="0" applyNumberFormat="0" applyBorder="0" applyAlignment="0" applyProtection="0"/>
    <xf numFmtId="0" fontId="36" fillId="22" borderId="16" applyNumberFormat="0" applyAlignment="0" applyProtection="0"/>
    <xf numFmtId="0" fontId="2" fillId="0" borderId="0" applyNumberFormat="0" applyFill="0" applyBorder="0" applyAlignment="0" applyProtection="0"/>
    <xf numFmtId="0" fontId="2" fillId="0" borderId="0">
      <alignment horizontal="left" wrapText="1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23" borderId="11" applyNumberFormat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49" fillId="0" borderId="0"/>
  </cellStyleXfs>
  <cellXfs count="174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4" fontId="3" fillId="2" borderId="4" xfId="0" applyNumberFormat="1" applyFont="1" applyFill="1" applyBorder="1"/>
    <xf numFmtId="0" fontId="3" fillId="2" borderId="0" xfId="0" applyFont="1" applyFill="1" applyBorder="1"/>
    <xf numFmtId="0" fontId="3" fillId="2" borderId="0" xfId="0" applyNumberFormat="1" applyFont="1" applyFill="1" applyBorder="1"/>
    <xf numFmtId="0" fontId="3" fillId="2" borderId="5" xfId="0" applyNumberFormat="1" applyFont="1" applyFill="1" applyBorder="1"/>
    <xf numFmtId="2" fontId="3" fillId="2" borderId="0" xfId="0" applyNumberFormat="1" applyFont="1" applyFill="1" applyBorder="1"/>
    <xf numFmtId="14" fontId="0" fillId="0" borderId="0" xfId="0" applyNumberFormat="1"/>
    <xf numFmtId="164" fontId="3" fillId="2" borderId="1" xfId="0" applyNumberFormat="1" applyFont="1" applyFill="1" applyBorder="1"/>
    <xf numFmtId="164" fontId="3" fillId="2" borderId="4" xfId="0" applyNumberFormat="1" applyFont="1" applyFill="1" applyBorder="1"/>
    <xf numFmtId="164" fontId="0" fillId="0" borderId="0" xfId="0" applyNumberFormat="1"/>
    <xf numFmtId="0" fontId="3" fillId="0" borderId="7" xfId="0" applyFont="1" applyBorder="1"/>
    <xf numFmtId="0" fontId="3" fillId="0" borderId="3" xfId="0" applyFont="1" applyBorder="1"/>
    <xf numFmtId="14" fontId="3" fillId="0" borderId="4" xfId="0" applyNumberFormat="1" applyFont="1" applyBorder="1"/>
    <xf numFmtId="0" fontId="3" fillId="0" borderId="0" xfId="0" applyFont="1"/>
    <xf numFmtId="164" fontId="3" fillId="0" borderId="6" xfId="0" applyNumberFormat="1" applyFont="1" applyBorder="1"/>
    <xf numFmtId="164" fontId="3" fillId="0" borderId="4" xfId="0" applyNumberFormat="1" applyFont="1" applyBorder="1"/>
    <xf numFmtId="2" fontId="3" fillId="2" borderId="5" xfId="0" applyNumberFormat="1" applyFont="1" applyFill="1" applyBorder="1"/>
    <xf numFmtId="164" fontId="3" fillId="2" borderId="2" xfId="0" applyNumberFormat="1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2" borderId="0" xfId="0" applyFont="1" applyFill="1"/>
    <xf numFmtId="0" fontId="3" fillId="2" borderId="5" xfId="0" applyFont="1" applyFill="1" applyBorder="1"/>
    <xf numFmtId="0" fontId="3" fillId="2" borderId="7" xfId="0" applyFont="1" applyFill="1" applyBorder="1"/>
    <xf numFmtId="164" fontId="5" fillId="0" borderId="0" xfId="1" applyNumberFormat="1" applyFont="1" applyFill="1" applyBorder="1" applyAlignment="1">
      <alignment horizontal="left"/>
    </xf>
    <xf numFmtId="165" fontId="2" fillId="0" borderId="0" xfId="2" applyNumberFormat="1" applyAlignment="1">
      <alignment horizontal="right"/>
    </xf>
    <xf numFmtId="4" fontId="2" fillId="0" borderId="0" xfId="2" applyNumberFormat="1" applyAlignment="1">
      <alignment horizontal="right"/>
    </xf>
    <xf numFmtId="0" fontId="2" fillId="0" borderId="0" xfId="2" applyAlignment="1"/>
    <xf numFmtId="164" fontId="2" fillId="0" borderId="0" xfId="2" applyNumberFormat="1" applyFont="1" applyBorder="1" applyAlignment="1">
      <alignment horizontal="left"/>
    </xf>
    <xf numFmtId="164" fontId="2" fillId="0" borderId="0" xfId="2" applyNumberFormat="1" applyAlignment="1">
      <alignment horizontal="left"/>
    </xf>
    <xf numFmtId="165" fontId="2" fillId="0" borderId="0" xfId="2" applyNumberFormat="1" applyFill="1" applyAlignment="1">
      <alignment horizontal="right"/>
    </xf>
    <xf numFmtId="165" fontId="2" fillId="3" borderId="0" xfId="2" applyNumberFormat="1" applyFont="1" applyFill="1" applyAlignment="1">
      <alignment horizontal="right"/>
    </xf>
    <xf numFmtId="0" fontId="2" fillId="0" borderId="0" xfId="2" applyFill="1" applyAlignment="1">
      <alignment horizontal="centerContinuous"/>
    </xf>
    <xf numFmtId="165" fontId="2" fillId="0" borderId="0" xfId="2" applyNumberFormat="1" applyFont="1" applyAlignment="1">
      <alignment horizontal="right"/>
    </xf>
    <xf numFmtId="164" fontId="2" fillId="0" borderId="2" xfId="2" applyNumberFormat="1" applyBorder="1" applyAlignment="1">
      <alignment horizontal="left"/>
    </xf>
    <xf numFmtId="14" fontId="3" fillId="0" borderId="2" xfId="2" applyNumberFormat="1" applyFont="1" applyFill="1" applyBorder="1"/>
    <xf numFmtId="165" fontId="2" fillId="0" borderId="0" xfId="2" applyNumberFormat="1" applyBorder="1" applyAlignment="1">
      <alignment horizontal="right"/>
    </xf>
    <xf numFmtId="165" fontId="2" fillId="0" borderId="0" xfId="2" applyNumberFormat="1" applyFont="1" applyBorder="1" applyAlignment="1">
      <alignment horizontal="right"/>
    </xf>
    <xf numFmtId="165" fontId="2" fillId="3" borderId="0" xfId="2" applyNumberFormat="1" applyFill="1" applyAlignment="1">
      <alignment horizontal="right"/>
    </xf>
    <xf numFmtId="4" fontId="2" fillId="0" borderId="0" xfId="2" applyNumberFormat="1" applyFill="1" applyAlignment="1">
      <alignment horizontal="right"/>
    </xf>
    <xf numFmtId="164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horizontal="left"/>
    </xf>
    <xf numFmtId="164" fontId="2" fillId="0" borderId="0" xfId="2" applyNumberFormat="1" applyFill="1"/>
    <xf numFmtId="4" fontId="2" fillId="0" borderId="0" xfId="2" applyNumberFormat="1" applyBorder="1" applyAlignment="1">
      <alignment horizontal="right"/>
    </xf>
    <xf numFmtId="165" fontId="2" fillId="0" borderId="0" xfId="2" applyNumberForma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 wrapText="1"/>
    </xf>
    <xf numFmtId="165" fontId="2" fillId="0" borderId="0" xfId="2" applyNumberFormat="1" applyFont="1" applyFill="1" applyBorder="1" applyAlignment="1">
      <alignment horizontal="right"/>
    </xf>
    <xf numFmtId="164" fontId="6" fillId="0" borderId="0" xfId="2" applyNumberFormat="1" applyFont="1" applyAlignment="1">
      <alignment horizontal="left"/>
    </xf>
    <xf numFmtId="166" fontId="2" fillId="0" borderId="0" xfId="2" applyNumberFormat="1" applyFont="1" applyFill="1" applyBorder="1" applyAlignment="1"/>
    <xf numFmtId="0" fontId="2" fillId="0" borderId="0" xfId="2" applyFont="1" applyFill="1" applyBorder="1" applyAlignment="1"/>
    <xf numFmtId="0" fontId="6" fillId="0" borderId="0" xfId="2" applyFont="1" applyAlignment="1">
      <alignment wrapText="1"/>
    </xf>
    <xf numFmtId="0" fontId="2" fillId="0" borderId="0" xfId="2" applyFont="1" applyBorder="1" applyAlignment="1"/>
    <xf numFmtId="164" fontId="3" fillId="2" borderId="19" xfId="0" applyNumberFormat="1" applyFont="1" applyFill="1" applyBorder="1"/>
    <xf numFmtId="0" fontId="0" fillId="0" borderId="0" xfId="0" applyFill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/>
    <xf numFmtId="0" fontId="3" fillId="0" borderId="0" xfId="0" applyNumberFormat="1" applyFont="1" applyFill="1" applyBorder="1"/>
    <xf numFmtId="0" fontId="3" fillId="0" borderId="0" xfId="0" applyFont="1" applyBorder="1"/>
    <xf numFmtId="14" fontId="3" fillId="0" borderId="0" xfId="0" applyNumberFormat="1" applyFont="1" applyBorder="1"/>
    <xf numFmtId="166" fontId="3" fillId="0" borderId="0" xfId="0" applyNumberFormat="1" applyFont="1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2" fillId="0" borderId="0" xfId="2" applyBorder="1" applyAlignment="1"/>
    <xf numFmtId="165" fontId="2" fillId="0" borderId="0" xfId="2" applyNumberFormat="1" applyBorder="1" applyAlignment="1">
      <alignment horizontal="left"/>
    </xf>
    <xf numFmtId="165" fontId="2" fillId="0" borderId="0" xfId="1" applyNumberFormat="1" applyFont="1" applyFill="1" applyBorder="1" applyAlignment="1">
      <alignment horizontal="right"/>
    </xf>
    <xf numFmtId="1" fontId="2" fillId="0" borderId="0" xfId="2" applyNumberFormat="1" applyFont="1" applyBorder="1" applyAlignment="1"/>
    <xf numFmtId="164" fontId="42" fillId="0" borderId="2" xfId="106" applyNumberFormat="1" applyFont="1" applyFill="1" applyBorder="1" applyAlignment="1">
      <alignment horizontal="left"/>
    </xf>
    <xf numFmtId="1" fontId="6" fillId="0" borderId="2" xfId="2" applyNumberFormat="1" applyFont="1" applyBorder="1" applyAlignment="1">
      <alignment horizontal="right"/>
    </xf>
    <xf numFmtId="0" fontId="6" fillId="0" borderId="0" xfId="2" applyFont="1" applyBorder="1" applyAlignment="1">
      <alignment horizontal="right"/>
    </xf>
    <xf numFmtId="0" fontId="6" fillId="0" borderId="2" xfId="2" applyFont="1" applyBorder="1" applyAlignment="1">
      <alignment horizontal="right"/>
    </xf>
    <xf numFmtId="3" fontId="6" fillId="0" borderId="2" xfId="2" applyNumberFormat="1" applyFont="1" applyBorder="1" applyAlignment="1">
      <alignment horizontal="right"/>
    </xf>
    <xf numFmtId="164" fontId="12" fillId="0" borderId="0" xfId="106" applyNumberFormat="1" applyFont="1" applyFill="1" applyBorder="1" applyAlignment="1">
      <alignment horizontal="left"/>
    </xf>
    <xf numFmtId="165" fontId="12" fillId="0" borderId="0" xfId="106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/>
    <xf numFmtId="165" fontId="2" fillId="0" borderId="0" xfId="2" applyNumberFormat="1" applyFont="1" applyBorder="1" applyAlignment="1"/>
    <xf numFmtId="0" fontId="12" fillId="0" borderId="0" xfId="2" applyFont="1" applyFill="1" applyBorder="1" applyAlignment="1">
      <alignment horizontal="right" wrapText="1"/>
    </xf>
    <xf numFmtId="4" fontId="12" fillId="0" borderId="0" xfId="106" applyNumberFormat="1" applyFont="1" applyFill="1" applyBorder="1" applyAlignment="1">
      <alignment horizontal="right"/>
    </xf>
    <xf numFmtId="2" fontId="2" fillId="0" borderId="0" xfId="2" applyNumberFormat="1" applyAlignment="1">
      <alignment horizontal="right"/>
    </xf>
    <xf numFmtId="168" fontId="2" fillId="0" borderId="0" xfId="2" applyNumberFormat="1" applyAlignment="1">
      <alignment horizontal="right"/>
    </xf>
    <xf numFmtId="164" fontId="3" fillId="2" borderId="7" xfId="0" applyNumberFormat="1" applyFont="1" applyFill="1" applyBorder="1"/>
    <xf numFmtId="0" fontId="3" fillId="0" borderId="8" xfId="0" applyFont="1" applyBorder="1"/>
    <xf numFmtId="0" fontId="3" fillId="0" borderId="5" xfId="0" applyFont="1" applyBorder="1"/>
    <xf numFmtId="164" fontId="3" fillId="2" borderId="6" xfId="0" applyNumberFormat="1" applyFont="1" applyFill="1" applyBorder="1"/>
    <xf numFmtId="2" fontId="3" fillId="0" borderId="0" xfId="0" applyNumberFormat="1" applyFont="1"/>
    <xf numFmtId="165" fontId="0" fillId="0" borderId="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2" fontId="46" fillId="0" borderId="2" xfId="91" applyNumberFormat="1" applyFont="1" applyBorder="1" applyAlignment="1">
      <alignment horizontal="left"/>
    </xf>
    <xf numFmtId="2" fontId="2" fillId="0" borderId="0" xfId="2" applyNumberFormat="1" applyAlignment="1"/>
    <xf numFmtId="0" fontId="0" fillId="0" borderId="0" xfId="0" applyBorder="1"/>
    <xf numFmtId="0" fontId="45" fillId="0" borderId="0" xfId="0" applyFont="1" applyFill="1" applyBorder="1" applyAlignment="1">
      <alignment horizontal="centerContinuous"/>
    </xf>
    <xf numFmtId="0" fontId="45" fillId="0" borderId="0" xfId="0" applyFont="1" applyFill="1" applyBorder="1" applyAlignment="1">
      <alignment horizontal="center"/>
    </xf>
    <xf numFmtId="166" fontId="3" fillId="0" borderId="5" xfId="0" applyNumberFormat="1" applyFont="1" applyBorder="1"/>
    <xf numFmtId="14" fontId="3" fillId="0" borderId="5" xfId="0" applyNumberFormat="1" applyFont="1" applyBorder="1"/>
    <xf numFmtId="2" fontId="0" fillId="0" borderId="0" xfId="0" applyNumberFormat="1" applyAlignment="1">
      <alignment horizontal="right"/>
    </xf>
    <xf numFmtId="164" fontId="0" fillId="29" borderId="0" xfId="0" applyNumberFormat="1" applyFill="1" applyAlignment="1">
      <alignment horizontal="right"/>
    </xf>
    <xf numFmtId="165" fontId="0" fillId="29" borderId="0" xfId="0" applyNumberFormat="1" applyFill="1" applyAlignment="1">
      <alignment horizontal="left"/>
    </xf>
    <xf numFmtId="164" fontId="6" fillId="29" borderId="0" xfId="0" applyNumberFormat="1" applyFont="1" applyFill="1" applyAlignment="1">
      <alignment horizontal="left"/>
    </xf>
    <xf numFmtId="3" fontId="6" fillId="29" borderId="0" xfId="0" applyNumberFormat="1" applyFont="1" applyFill="1" applyAlignment="1">
      <alignment horizontal="right"/>
    </xf>
    <xf numFmtId="0" fontId="6" fillId="29" borderId="0" xfId="0" applyFont="1" applyFill="1" applyAlignment="1">
      <alignment horizontal="left"/>
    </xf>
    <xf numFmtId="4" fontId="0" fillId="0" borderId="0" xfId="0" applyNumberFormat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2" applyNumberFormat="1" applyFont="1" applyBorder="1" applyAlignment="1"/>
    <xf numFmtId="164" fontId="6" fillId="0" borderId="0" xfId="2" applyNumberFormat="1" applyFont="1" applyBorder="1" applyAlignment="1">
      <alignment horizontal="right"/>
    </xf>
    <xf numFmtId="164" fontId="2" fillId="0" borderId="0" xfId="2" applyNumberFormat="1" applyFont="1" applyFill="1" applyBorder="1" applyAlignment="1"/>
    <xf numFmtId="3" fontId="6" fillId="0" borderId="0" xfId="0" applyNumberFormat="1" applyFont="1" applyFill="1" applyAlignment="1">
      <alignment horizontal="right"/>
    </xf>
    <xf numFmtId="0" fontId="6" fillId="29" borderId="0" xfId="0" applyFont="1" applyFill="1" applyAlignment="1"/>
    <xf numFmtId="0" fontId="0" fillId="0" borderId="0" xfId="0" applyAlignment="1"/>
    <xf numFmtId="164" fontId="2" fillId="0" borderId="0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 applyAlignment="1"/>
    <xf numFmtId="0" fontId="45" fillId="0" borderId="20" xfId="0" applyFont="1" applyFill="1" applyBorder="1" applyAlignment="1">
      <alignment horizontal="center"/>
    </xf>
    <xf numFmtId="0" fontId="45" fillId="0" borderId="20" xfId="0" applyFont="1" applyFill="1" applyBorder="1" applyAlignment="1">
      <alignment horizontal="centerContinuous"/>
    </xf>
    <xf numFmtId="4" fontId="2" fillId="27" borderId="18" xfId="2" applyNumberFormat="1" applyFont="1" applyFill="1" applyBorder="1" applyAlignment="1">
      <alignment horizontal="right"/>
    </xf>
    <xf numFmtId="2" fontId="2" fillId="0" borderId="0" xfId="2" applyNumberFormat="1" applyFont="1" applyBorder="1" applyAlignment="1"/>
    <xf numFmtId="1" fontId="3" fillId="2" borderId="0" xfId="0" applyNumberFormat="1" applyFont="1" applyFill="1" applyBorder="1"/>
    <xf numFmtId="1" fontId="3" fillId="0" borderId="0" xfId="0" applyNumberFormat="1" applyFont="1"/>
    <xf numFmtId="2" fontId="46" fillId="0" borderId="0" xfId="91" applyNumberFormat="1" applyFont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165" fontId="6" fillId="29" borderId="0" xfId="0" applyNumberFormat="1" applyFont="1" applyFill="1" applyAlignment="1">
      <alignment horizontal="right"/>
    </xf>
    <xf numFmtId="14" fontId="2" fillId="0" borderId="0" xfId="2" applyNumberFormat="1" applyFont="1" applyFill="1" applyBorder="1" applyAlignment="1"/>
    <xf numFmtId="14" fontId="2" fillId="0" borderId="0" xfId="2" applyNumberFormat="1" applyFont="1" applyBorder="1" applyAlignment="1"/>
    <xf numFmtId="3" fontId="6" fillId="29" borderId="0" xfId="0" applyNumberFormat="1" applyFont="1" applyFill="1" applyAlignment="1">
      <alignment horizontal="left"/>
    </xf>
    <xf numFmtId="3" fontId="0" fillId="0" borderId="0" xfId="0" applyNumberFormat="1" applyAlignment="1">
      <alignment horizontal="right"/>
    </xf>
    <xf numFmtId="4" fontId="2" fillId="0" borderId="0" xfId="1" applyNumberFormat="1" applyAlignment="1">
      <alignment horizontal="right"/>
    </xf>
    <xf numFmtId="3" fontId="2" fillId="0" borderId="0" xfId="2" applyNumberFormat="1" applyFont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12" fillId="0" borderId="0" xfId="2" applyNumberFormat="1" applyFont="1" applyFill="1" applyBorder="1" applyAlignment="1">
      <alignment horizontal="right"/>
    </xf>
    <xf numFmtId="164" fontId="2" fillId="0" borderId="0" xfId="2" applyNumberFormat="1" applyFont="1" applyBorder="1" applyAlignment="1">
      <alignment horizontal="right"/>
    </xf>
    <xf numFmtId="3" fontId="2" fillId="0" borderId="2" xfId="2" applyNumberFormat="1" applyFont="1" applyBorder="1" applyAlignment="1">
      <alignment horizontal="right"/>
    </xf>
    <xf numFmtId="0" fontId="3" fillId="0" borderId="5" xfId="0" applyFont="1" applyFill="1" applyBorder="1"/>
    <xf numFmtId="2" fontId="46" fillId="0" borderId="0" xfId="91" applyNumberFormat="1" applyFont="1" applyFill="1" applyBorder="1" applyAlignment="1">
      <alignment horizontal="left"/>
    </xf>
    <xf numFmtId="165" fontId="8" fillId="28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165" fontId="8" fillId="28" borderId="0" xfId="0" applyNumberFormat="1" applyFont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 applyAlignment="1"/>
    <xf numFmtId="2" fontId="0" fillId="0" borderId="0" xfId="0" applyNumberFormat="1" applyAlignment="1"/>
    <xf numFmtId="4" fontId="0" fillId="30" borderId="0" xfId="0" applyNumberFormat="1" applyFill="1" applyAlignment="1">
      <alignment horizontal="right"/>
    </xf>
    <xf numFmtId="164" fontId="6" fillId="0" borderId="0" xfId="2" applyNumberFormat="1" applyFont="1" applyFill="1" applyBorder="1" applyAlignment="1">
      <alignment horizontal="left"/>
    </xf>
    <xf numFmtId="165" fontId="6" fillId="0" borderId="0" xfId="2" applyNumberFormat="1" applyFont="1" applyFill="1" applyBorder="1" applyAlignment="1">
      <alignment horizontal="right"/>
    </xf>
    <xf numFmtId="164" fontId="2" fillId="0" borderId="0" xfId="2" applyNumberFormat="1" applyFill="1" applyBorder="1" applyAlignment="1"/>
    <xf numFmtId="0" fontId="2" fillId="0" borderId="0" xfId="2" applyFill="1" applyBorder="1" applyAlignment="1"/>
    <xf numFmtId="165" fontId="7" fillId="0" borderId="0" xfId="2" applyNumberFormat="1" applyFont="1" applyFill="1" applyBorder="1" applyAlignment="1">
      <alignment horizontal="left"/>
    </xf>
    <xf numFmtId="4" fontId="7" fillId="0" borderId="0" xfId="2" applyNumberFormat="1" applyFont="1" applyFill="1" applyBorder="1" applyAlignment="1">
      <alignment horizontal="left"/>
    </xf>
    <xf numFmtId="164" fontId="0" fillId="0" borderId="0" xfId="0" applyNumberFormat="1" applyFill="1" applyAlignment="1">
      <alignment horizontal="right"/>
    </xf>
    <xf numFmtId="165" fontId="0" fillId="0" borderId="0" xfId="0" applyNumberFormat="1" applyFill="1" applyAlignment="1"/>
    <xf numFmtId="0" fontId="0" fillId="0" borderId="0" xfId="0" applyFill="1" applyBorder="1"/>
    <xf numFmtId="14" fontId="3" fillId="0" borderId="4" xfId="0" applyNumberFormat="1" applyFont="1" applyFill="1" applyBorder="1"/>
    <xf numFmtId="164" fontId="3" fillId="0" borderId="4" xfId="0" applyNumberFormat="1" applyFont="1" applyFill="1" applyBorder="1"/>
    <xf numFmtId="165" fontId="8" fillId="28" borderId="0" xfId="0" applyNumberFormat="1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8" fillId="28" borderId="0" xfId="0" applyFont="1" applyFill="1" applyAlignment="1">
      <alignment horizontal="center"/>
    </xf>
  </cellXfs>
  <cellStyles count="131">
    <cellStyle name="_x000a_bidires=100_x000d_" xfId="3"/>
    <cellStyle name="_x000a_bidires=100_x000d_ 2" xfId="4"/>
    <cellStyle name="_x000a_bidires=100_x000d__1.02" xfId="5"/>
    <cellStyle name="_chasing elusive beta" xfId="6"/>
    <cellStyle name="_correlations &amp; betas" xfId="7"/>
    <cellStyle name="_default forecast" xfId="8"/>
    <cellStyle name="_defaulted issuers" xfId="9"/>
    <cellStyle name="_DefaultRates" xfId="10"/>
    <cellStyle name="_defaults" xfId="11"/>
    <cellStyle name="_EPFR Fund Flows" xfId="12"/>
    <cellStyle name="_HY Credit Chartbook Sep 2012" xfId="13"/>
    <cellStyle name="_Liquidity" xfId="14"/>
    <cellStyle name="_paired spreads" xfId="15"/>
    <cellStyle name="_S&amp;P Trailing-12-Month Default Rate" xfId="16"/>
    <cellStyle name="_spread &amp; return forecast" xfId="17"/>
    <cellStyle name="20 % - Accent1" xfId="18"/>
    <cellStyle name="20 % - Accent2" xfId="19"/>
    <cellStyle name="20 % - Accent3" xfId="20"/>
    <cellStyle name="20 % - Accent4" xfId="21"/>
    <cellStyle name="20 % - Accent5" xfId="22"/>
    <cellStyle name="20 % - Accent6" xfId="23"/>
    <cellStyle name="20% - Accent1 2" xfId="24"/>
    <cellStyle name="20% - Accent2 2" xfId="25"/>
    <cellStyle name="20% - Accent3 2" xfId="26"/>
    <cellStyle name="20% - Accent4 2" xfId="27"/>
    <cellStyle name="20% - Accent5 2" xfId="28"/>
    <cellStyle name="20% - Accent6 2" xfId="29"/>
    <cellStyle name="40 % - Accent1" xfId="30"/>
    <cellStyle name="40 % - Accent2" xfId="31"/>
    <cellStyle name="40 % - Accent3" xfId="32"/>
    <cellStyle name="40 % - Accent4" xfId="33"/>
    <cellStyle name="40 % - Accent5" xfId="34"/>
    <cellStyle name="40 % - Accent6" xfId="35"/>
    <cellStyle name="40% - Accent1 2" xfId="36"/>
    <cellStyle name="40% - Accent2 2" xfId="37"/>
    <cellStyle name="40% - Accent3 2" xfId="38"/>
    <cellStyle name="40% - Accent4 2" xfId="39"/>
    <cellStyle name="40% - Accent5 2" xfId="40"/>
    <cellStyle name="40% - Accent6 2" xfId="41"/>
    <cellStyle name="60 % - Accent1" xfId="42"/>
    <cellStyle name="60 % - Accent2" xfId="43"/>
    <cellStyle name="60 % - Accent3" xfId="44"/>
    <cellStyle name="60 % - Accent4" xfId="45"/>
    <cellStyle name="60 % - Accent5" xfId="46"/>
    <cellStyle name="60 % - Accent6" xfId="47"/>
    <cellStyle name="60% - Accent1 2" xfId="48"/>
    <cellStyle name="60% - Accent2 2" xfId="49"/>
    <cellStyle name="60% - Accent3 2" xfId="50"/>
    <cellStyle name="60% - Accent4 2" xfId="51"/>
    <cellStyle name="60% - Accent5 2" xfId="52"/>
    <cellStyle name="60% - Accent6 2" xfId="53"/>
    <cellStyle name="ABC" xfId="54"/>
    <cellStyle name="Accent1 2" xfId="55"/>
    <cellStyle name="Accent2 2" xfId="56"/>
    <cellStyle name="Accent3 2" xfId="57"/>
    <cellStyle name="Accent4 2" xfId="58"/>
    <cellStyle name="Accent5 2" xfId="59"/>
    <cellStyle name="Accent6 2" xfId="60"/>
    <cellStyle name="Avertissement" xfId="61"/>
    <cellStyle name="Bad 2" xfId="62"/>
    <cellStyle name="Bold" xfId="63"/>
    <cellStyle name="BoldRight" xfId="64"/>
    <cellStyle name="Calcul" xfId="65"/>
    <cellStyle name="Calculation 2" xfId="66"/>
    <cellStyle name="Cellule liée" xfId="67"/>
    <cellStyle name="Check Cell 2" xfId="68"/>
    <cellStyle name="Commentaire" xfId="69"/>
    <cellStyle name="Currency 2" xfId="70"/>
    <cellStyle name="Entrée" xfId="71"/>
    <cellStyle name="Euro" xfId="72"/>
    <cellStyle name="Explanatory Text 2" xfId="73"/>
    <cellStyle name="Good 2" xfId="74"/>
    <cellStyle name="Heading 1 2" xfId="75"/>
    <cellStyle name="Heading 2 2" xfId="76"/>
    <cellStyle name="Heading 3 2" xfId="77"/>
    <cellStyle name="Heading 4 2" xfId="78"/>
    <cellStyle name="Input 2" xfId="79"/>
    <cellStyle name="Insatisfaisant" xfId="80"/>
    <cellStyle name="Linked Cell 2" xfId="81"/>
    <cellStyle name="Neutral 2" xfId="82"/>
    <cellStyle name="Neutre" xfId="83"/>
    <cellStyle name="Normal" xfId="0" builtinId="0"/>
    <cellStyle name="Normal 10" xfId="129"/>
    <cellStyle name="Normal 2" xfId="2"/>
    <cellStyle name="Normal 2 2" xfId="130"/>
    <cellStyle name="Normal 3" xfId="84"/>
    <cellStyle name="Normal 3 2" xfId="85"/>
    <cellStyle name="Normal 3 2 2" xfId="86"/>
    <cellStyle name="Normal 3 2_3.02" xfId="87"/>
    <cellStyle name="Normal 3 3" xfId="88"/>
    <cellStyle name="Normal 3_3.02" xfId="89"/>
    <cellStyle name="Normal 4" xfId="90"/>
    <cellStyle name="Normal 4 2" xfId="91"/>
    <cellStyle name="Normal 4_3.02" xfId="92"/>
    <cellStyle name="Normal 5" xfId="93"/>
    <cellStyle name="Normal 6" xfId="94"/>
    <cellStyle name="Normal 6 2" xfId="95"/>
    <cellStyle name="Normal 6_3.02" xfId="96"/>
    <cellStyle name="Normal 7" xfId="97"/>
    <cellStyle name="Normal 7 2" xfId="98"/>
    <cellStyle name="Normal 7_3.02" xfId="99"/>
    <cellStyle name="Normal 8" xfId="100"/>
    <cellStyle name="Normal 8 2" xfId="101"/>
    <cellStyle name="Normal 8_3.02" xfId="102"/>
    <cellStyle name="Normal 9" xfId="103"/>
    <cellStyle name="Normal 9 2" xfId="104"/>
    <cellStyle name="Normal 9_3.02" xfId="105"/>
    <cellStyle name="Normal_Sheet1" xfId="106"/>
    <cellStyle name="Note 2" xfId="107"/>
    <cellStyle name="Number" xfId="108"/>
    <cellStyle name="Output 2" xfId="109"/>
    <cellStyle name="OutputPlain" xfId="110"/>
    <cellStyle name="Percent 2" xfId="1"/>
    <cellStyle name="Percent 3" xfId="111"/>
    <cellStyle name="Percent 3 2" xfId="112"/>
    <cellStyle name="Percent 4" xfId="113"/>
    <cellStyle name="Percent 4 2" xfId="114"/>
    <cellStyle name="RightNumber" xfId="115"/>
    <cellStyle name="Satisfaisant" xfId="116"/>
    <cellStyle name="Sortie" xfId="117"/>
    <cellStyle name="Style 1" xfId="118"/>
    <cellStyle name="Style 1 2" xfId="119"/>
    <cellStyle name="Texte explicatif" xfId="120"/>
    <cellStyle name="Titre" xfId="121"/>
    <cellStyle name="Titre 1" xfId="122"/>
    <cellStyle name="Titre 2" xfId="123"/>
    <cellStyle name="Titre 3" xfId="124"/>
    <cellStyle name="Titre 4" xfId="125"/>
    <cellStyle name="Total 2" xfId="126"/>
    <cellStyle name="Vérification" xfId="127"/>
    <cellStyle name="Warning Text 2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Limit: Monthly</v>
        <stp/>
        <stp>##V3_BDHV12</stp>
        <stp>SLDETIGT index</stp>
        <stp>Px_last</stp>
        <stp>12/31/1990</stp>
        <stp>10/8/2019</stp>
        <stp>[BAML_USHY_Default_Forecasting_Model_10.03.2019.xlsx]Source data!R3C51</stp>
        <tr r="AY3" s="1"/>
      </tp>
      <tp t="s">
        <v>#N/A Limit: Monthly</v>
        <stp/>
        <stp>##V3_BDHV12</stp>
        <stp>EURR002W index</stp>
        <stp>px_last</stp>
        <stp>12/31/1990</stp>
        <stp>10/8/2019</stp>
        <stp>[BAML_USHY_Default_Forecasting_Model_10.03.2019.xlsx]Source data!R3C39</stp>
        <stp>per=m</stp>
        <tr r="AM3" s="1"/>
      </tp>
      <tp t="s">
        <v>#N/A Limit: Monthly</v>
        <stp/>
        <stp>##V3_BDHV12</stp>
        <stp>EBLS11NC index</stp>
        <stp>px_last</stp>
        <stp>12/31/1980</stp>
        <stp>10/8/2019</stp>
        <stp>[BAML_USHY_Default_Forecasting_Model_10.03.2019.xlsx]Source data!R4C3</stp>
        <tr r="C4" s="1"/>
      </tp>
      <tp t="s">
        <v>#N/A Limit: Monthly</v>
        <stp/>
        <stp>##V3_BDHV12</stp>
        <stp>SLDETIGT index</stp>
        <stp>px_last</stp>
        <stp>12/31/1980</stp>
        <stp>10/8/2019</stp>
        <stp>[BAML_USHY_Default_Forecasting_Model_10.03.2019.xlsx]Source data!R4C1</stp>
        <tr r="A4" s="1"/>
      </tp>
      <tp t="s">
        <v>#N/A Limit: Monthly</v>
        <stp/>
        <stp>##V3_BDHV12</stp>
        <stp>EBLS11NC index</stp>
        <stp>px_last</stp>
        <stp>12/31/1990</stp>
        <stp>10/8/2019</stp>
        <stp>[BAML_USHY_Default_Forecasting_Model_10.03.2019.xlsx]Source data!R3C43</stp>
        <tr r="AQ3" s="1"/>
      </tp>
      <tp t="s">
        <v>#N/A Limit: Monthly</v>
        <stp/>
        <stp>##V3_BDHV12</stp>
        <stp>EBLS11NC index</stp>
        <stp>px_last</stp>
        <stp>12/31/1990</stp>
        <stp>10/8/2019</stp>
        <stp>[BAML_USHY_Default_Forecasting_Model_10.03.2019.xlsx]Source data!R3C53</stp>
        <tr r="BA3" s="1"/>
      </tp>
      <tp t="s">
        <v>#N/A Limit: Monthly</v>
        <stp/>
        <stp>##V3_BDHV12</stp>
        <stp>CPALEMU index</stp>
        <stp>px_last</stp>
        <stp>12/31/1990</stp>
        <stp>10/8/2019</stp>
        <stp>[BAML_USHY_Default_Forecasting_Model_10.03.2019.xlsx]Source data!R3C41</stp>
        <tr r="AO3" s="1"/>
      </tp>
      <tp t="s">
        <v>#N/A Limit: Monthly</v>
        <stp/>
        <stp>##V3_BDHV12</stp>
        <stp>CPUPAXFE index</stp>
        <stp>px_last</stp>
        <stp>12/31/1990</stp>
        <stp>10/8/2019</stp>
        <stp>[BAML_USHY_Default_Forecasting_Model_10.03.2019.xlsx]Source data!R3C47</stp>
        <tr r="AU3" s="1"/>
      </tp>
      <tp t="s">
        <v>#N/A Limit: Monthly</v>
        <stp/>
        <stp>##V3_BDHV12</stp>
        <stp>SLDETGTS index</stp>
        <stp>px_last</stp>
        <stp>12/31/1990</stp>
        <stp>10/8/2019</stp>
        <stp>[BAML_USHY_Default_Forecasting_Model_10.03.2019.xlsx]Source data!R3C49</stp>
        <tr r="AW3" s="1"/>
      </tp>
      <tp t="s">
        <v>#N/A Limit: Monthly</v>
        <stp/>
        <stp>##V3_BDHV12</stp>
        <stp>INLNEMER index</stp>
        <stp>px_last</stp>
        <stp>12/31/1980</stp>
        <stp>10/8/2019</stp>
        <stp>[BAML_USHY_Default_Forecasting_Model_10.03.2019.xlsx]Source data!R4C5</stp>
        <tr r="E4" s="1"/>
      </tp>
      <tp t="s">
        <v>#N/A Limit: Monthly</v>
        <stp/>
        <stp>##V3_BDHV12</stp>
        <stp>FDTR index</stp>
        <stp>px_last</stp>
        <stp>12/31/1990</stp>
        <stp>10/8/2019</stp>
        <stp>[BAML_USHY_Default_Forecasting_Model_10.03.2019.xlsx]Source data!R3C45</stp>
        <stp>per=m</stp>
        <tr r="AS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styles" Target="styles.xml"/><Relationship Id="rId46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45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6686966888169"/>
          <c:y val="8.1885574239145428E-2"/>
          <c:w val="0.83500135905169115"/>
          <c:h val="0.7987606452484408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C2B53"/>
              </a:solidFill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1.737179780300179E-3"/>
                  <c:y val="-0.576444517475410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'US forecast (par)'!$B$7:$B$422</c:f>
              <c:numCache>
                <c:formatCode>#,##0.0</c:formatCode>
                <c:ptCount val="416"/>
                <c:pt idx="0">
                  <c:v>3.57</c:v>
                </c:pt>
                <c:pt idx="1">
                  <c:v>3.82</c:v>
                </c:pt>
                <c:pt idx="2">
                  <c:v>3.8</c:v>
                </c:pt>
                <c:pt idx="3">
                  <c:v>3.47</c:v>
                </c:pt>
                <c:pt idx="4">
                  <c:v>4.22</c:v>
                </c:pt>
                <c:pt idx="5">
                  <c:v>4.71</c:v>
                </c:pt>
                <c:pt idx="6">
                  <c:v>5.14</c:v>
                </c:pt>
                <c:pt idx="7">
                  <c:v>4.88</c:v>
                </c:pt>
                <c:pt idx="8">
                  <c:v>4.03</c:v>
                </c:pt>
                <c:pt idx="9">
                  <c:v>4.55</c:v>
                </c:pt>
                <c:pt idx="10">
                  <c:v>3.99</c:v>
                </c:pt>
                <c:pt idx="11">
                  <c:v>4.4400000000000004</c:v>
                </c:pt>
                <c:pt idx="12">
                  <c:v>4.17</c:v>
                </c:pt>
                <c:pt idx="13">
                  <c:v>4.2300000000000004</c:v>
                </c:pt>
                <c:pt idx="14">
                  <c:v>5.98</c:v>
                </c:pt>
                <c:pt idx="15">
                  <c:v>6.55</c:v>
                </c:pt>
                <c:pt idx="16">
                  <c:v>6.5</c:v>
                </c:pt>
                <c:pt idx="17">
                  <c:v>6.34</c:v>
                </c:pt>
                <c:pt idx="18">
                  <c:v>6.28</c:v>
                </c:pt>
                <c:pt idx="19">
                  <c:v>6.17</c:v>
                </c:pt>
                <c:pt idx="20">
                  <c:v>6.02</c:v>
                </c:pt>
                <c:pt idx="21">
                  <c:v>5.88</c:v>
                </c:pt>
                <c:pt idx="22">
                  <c:v>5.81</c:v>
                </c:pt>
                <c:pt idx="23">
                  <c:v>5.75</c:v>
                </c:pt>
                <c:pt idx="24">
                  <c:v>5.82</c:v>
                </c:pt>
                <c:pt idx="25">
                  <c:v>5.96</c:v>
                </c:pt>
                <c:pt idx="26">
                  <c:v>5.91</c:v>
                </c:pt>
                <c:pt idx="27">
                  <c:v>3.73</c:v>
                </c:pt>
                <c:pt idx="28">
                  <c:v>3.77</c:v>
                </c:pt>
                <c:pt idx="29">
                  <c:v>3.5</c:v>
                </c:pt>
                <c:pt idx="30">
                  <c:v>3.57</c:v>
                </c:pt>
                <c:pt idx="31">
                  <c:v>3.81</c:v>
                </c:pt>
                <c:pt idx="32">
                  <c:v>4.2</c:v>
                </c:pt>
                <c:pt idx="33">
                  <c:v>4.22</c:v>
                </c:pt>
                <c:pt idx="34">
                  <c:v>4.32</c:v>
                </c:pt>
                <c:pt idx="35">
                  <c:v>4.71</c:v>
                </c:pt>
                <c:pt idx="36">
                  <c:v>5.01</c:v>
                </c:pt>
                <c:pt idx="37">
                  <c:v>4.71</c:v>
                </c:pt>
                <c:pt idx="38">
                  <c:v>4.66</c:v>
                </c:pt>
                <c:pt idx="39">
                  <c:v>5.2</c:v>
                </c:pt>
                <c:pt idx="40">
                  <c:v>4.68</c:v>
                </c:pt>
                <c:pt idx="41">
                  <c:v>4.47</c:v>
                </c:pt>
                <c:pt idx="42">
                  <c:v>4.58</c:v>
                </c:pt>
                <c:pt idx="43">
                  <c:v>4.21</c:v>
                </c:pt>
                <c:pt idx="44">
                  <c:v>4.33</c:v>
                </c:pt>
                <c:pt idx="45">
                  <c:v>3.98</c:v>
                </c:pt>
                <c:pt idx="46">
                  <c:v>3.53</c:v>
                </c:pt>
                <c:pt idx="47">
                  <c:v>3.67</c:v>
                </c:pt>
                <c:pt idx="48">
                  <c:v>3.06</c:v>
                </c:pt>
                <c:pt idx="49">
                  <c:v>2.92</c:v>
                </c:pt>
                <c:pt idx="50">
                  <c:v>2.54</c:v>
                </c:pt>
                <c:pt idx="51">
                  <c:v>2.15</c:v>
                </c:pt>
                <c:pt idx="52">
                  <c:v>2.65</c:v>
                </c:pt>
                <c:pt idx="53">
                  <c:v>3.14</c:v>
                </c:pt>
                <c:pt idx="54">
                  <c:v>3.65</c:v>
                </c:pt>
                <c:pt idx="55">
                  <c:v>4.22</c:v>
                </c:pt>
                <c:pt idx="56">
                  <c:v>4.1900000000000004</c:v>
                </c:pt>
                <c:pt idx="57">
                  <c:v>4.6500000000000004</c:v>
                </c:pt>
                <c:pt idx="58">
                  <c:v>5.76</c:v>
                </c:pt>
                <c:pt idx="59">
                  <c:v>5.89</c:v>
                </c:pt>
                <c:pt idx="60">
                  <c:v>6.56</c:v>
                </c:pt>
                <c:pt idx="61">
                  <c:v>6.51</c:v>
                </c:pt>
                <c:pt idx="62">
                  <c:v>7.57</c:v>
                </c:pt>
                <c:pt idx="63">
                  <c:v>7.88</c:v>
                </c:pt>
                <c:pt idx="64">
                  <c:v>7.93</c:v>
                </c:pt>
                <c:pt idx="65">
                  <c:v>8.2200000000000006</c:v>
                </c:pt>
                <c:pt idx="66">
                  <c:v>8.65</c:v>
                </c:pt>
                <c:pt idx="67">
                  <c:v>8.99</c:v>
                </c:pt>
                <c:pt idx="68">
                  <c:v>9.48</c:v>
                </c:pt>
                <c:pt idx="69">
                  <c:v>9.58</c:v>
                </c:pt>
                <c:pt idx="70">
                  <c:v>9.74</c:v>
                </c:pt>
                <c:pt idx="71">
                  <c:v>11.3</c:v>
                </c:pt>
                <c:pt idx="72">
                  <c:v>11.35</c:v>
                </c:pt>
                <c:pt idx="73">
                  <c:v>12.28</c:v>
                </c:pt>
                <c:pt idx="74">
                  <c:v>11.97</c:v>
                </c:pt>
                <c:pt idx="75">
                  <c:v>12.52</c:v>
                </c:pt>
                <c:pt idx="76">
                  <c:v>13</c:v>
                </c:pt>
                <c:pt idx="77">
                  <c:v>12.79</c:v>
                </c:pt>
                <c:pt idx="78">
                  <c:v>12.21</c:v>
                </c:pt>
                <c:pt idx="79">
                  <c:v>11.97</c:v>
                </c:pt>
                <c:pt idx="80">
                  <c:v>11.13</c:v>
                </c:pt>
                <c:pt idx="81">
                  <c:v>10.98</c:v>
                </c:pt>
                <c:pt idx="82">
                  <c:v>10.42</c:v>
                </c:pt>
                <c:pt idx="83">
                  <c:v>9.24</c:v>
                </c:pt>
                <c:pt idx="84">
                  <c:v>8.68</c:v>
                </c:pt>
                <c:pt idx="85">
                  <c:v>7.76</c:v>
                </c:pt>
                <c:pt idx="86">
                  <c:v>7.08</c:v>
                </c:pt>
                <c:pt idx="87">
                  <c:v>6.72</c:v>
                </c:pt>
                <c:pt idx="88">
                  <c:v>6.19</c:v>
                </c:pt>
                <c:pt idx="89">
                  <c:v>5.97</c:v>
                </c:pt>
                <c:pt idx="90">
                  <c:v>6.02</c:v>
                </c:pt>
                <c:pt idx="91">
                  <c:v>5.58</c:v>
                </c:pt>
                <c:pt idx="92">
                  <c:v>6.12</c:v>
                </c:pt>
                <c:pt idx="93">
                  <c:v>5.68</c:v>
                </c:pt>
                <c:pt idx="94">
                  <c:v>5.16</c:v>
                </c:pt>
                <c:pt idx="95">
                  <c:v>4.1100000000000003</c:v>
                </c:pt>
                <c:pt idx="96">
                  <c:v>4.3</c:v>
                </c:pt>
                <c:pt idx="97">
                  <c:v>4.9800000000000004</c:v>
                </c:pt>
                <c:pt idx="98">
                  <c:v>5.26</c:v>
                </c:pt>
                <c:pt idx="99">
                  <c:v>4.92</c:v>
                </c:pt>
                <c:pt idx="100">
                  <c:v>4.59</c:v>
                </c:pt>
                <c:pt idx="101">
                  <c:v>4.74</c:v>
                </c:pt>
                <c:pt idx="102">
                  <c:v>4.25</c:v>
                </c:pt>
                <c:pt idx="103">
                  <c:v>4.2300000000000004</c:v>
                </c:pt>
                <c:pt idx="104">
                  <c:v>3.54</c:v>
                </c:pt>
                <c:pt idx="105">
                  <c:v>3.49</c:v>
                </c:pt>
                <c:pt idx="106">
                  <c:v>3.84</c:v>
                </c:pt>
                <c:pt idx="107">
                  <c:v>3.95</c:v>
                </c:pt>
                <c:pt idx="108">
                  <c:v>3.78</c:v>
                </c:pt>
                <c:pt idx="109">
                  <c:v>3.14</c:v>
                </c:pt>
                <c:pt idx="110">
                  <c:v>2.6</c:v>
                </c:pt>
                <c:pt idx="111">
                  <c:v>2.21</c:v>
                </c:pt>
                <c:pt idx="112">
                  <c:v>2.02</c:v>
                </c:pt>
                <c:pt idx="113">
                  <c:v>2.12</c:v>
                </c:pt>
                <c:pt idx="114">
                  <c:v>2.0499999999999998</c:v>
                </c:pt>
                <c:pt idx="115">
                  <c:v>2.33</c:v>
                </c:pt>
                <c:pt idx="116">
                  <c:v>2.41</c:v>
                </c:pt>
                <c:pt idx="117">
                  <c:v>2.23</c:v>
                </c:pt>
                <c:pt idx="118">
                  <c:v>2.06</c:v>
                </c:pt>
                <c:pt idx="119">
                  <c:v>2.0099999999999998</c:v>
                </c:pt>
                <c:pt idx="120">
                  <c:v>1.56</c:v>
                </c:pt>
                <c:pt idx="121">
                  <c:v>1.39</c:v>
                </c:pt>
                <c:pt idx="122">
                  <c:v>1.77</c:v>
                </c:pt>
                <c:pt idx="123">
                  <c:v>2.02</c:v>
                </c:pt>
                <c:pt idx="124">
                  <c:v>2.37</c:v>
                </c:pt>
                <c:pt idx="125">
                  <c:v>2.48</c:v>
                </c:pt>
                <c:pt idx="126">
                  <c:v>2.44</c:v>
                </c:pt>
                <c:pt idx="127">
                  <c:v>2.56</c:v>
                </c:pt>
                <c:pt idx="128">
                  <c:v>3.02</c:v>
                </c:pt>
                <c:pt idx="129">
                  <c:v>3.64</c:v>
                </c:pt>
                <c:pt idx="130">
                  <c:v>3.63</c:v>
                </c:pt>
                <c:pt idx="131">
                  <c:v>3.65</c:v>
                </c:pt>
                <c:pt idx="132">
                  <c:v>3.78</c:v>
                </c:pt>
                <c:pt idx="133">
                  <c:v>3.78</c:v>
                </c:pt>
                <c:pt idx="134">
                  <c:v>3.51</c:v>
                </c:pt>
                <c:pt idx="135">
                  <c:v>3.08</c:v>
                </c:pt>
                <c:pt idx="136">
                  <c:v>3.07</c:v>
                </c:pt>
                <c:pt idx="137">
                  <c:v>2.82</c:v>
                </c:pt>
                <c:pt idx="138">
                  <c:v>2.3199999999999998</c:v>
                </c:pt>
                <c:pt idx="139">
                  <c:v>2.2799999999999998</c:v>
                </c:pt>
                <c:pt idx="140">
                  <c:v>2.02</c:v>
                </c:pt>
                <c:pt idx="141">
                  <c:v>1.78</c:v>
                </c:pt>
                <c:pt idx="142">
                  <c:v>1.92</c:v>
                </c:pt>
                <c:pt idx="143">
                  <c:v>2.02</c:v>
                </c:pt>
                <c:pt idx="144">
                  <c:v>1.85</c:v>
                </c:pt>
                <c:pt idx="145">
                  <c:v>1.84</c:v>
                </c:pt>
                <c:pt idx="146">
                  <c:v>1.71</c:v>
                </c:pt>
                <c:pt idx="147">
                  <c:v>2</c:v>
                </c:pt>
                <c:pt idx="148">
                  <c:v>1.88</c:v>
                </c:pt>
                <c:pt idx="149">
                  <c:v>2.2000000000000002</c:v>
                </c:pt>
                <c:pt idx="150">
                  <c:v>2.2999999999999998</c:v>
                </c:pt>
                <c:pt idx="151">
                  <c:v>2.39</c:v>
                </c:pt>
                <c:pt idx="152">
                  <c:v>2.4900000000000002</c:v>
                </c:pt>
                <c:pt idx="153">
                  <c:v>2.4700000000000002</c:v>
                </c:pt>
                <c:pt idx="154">
                  <c:v>2.16</c:v>
                </c:pt>
                <c:pt idx="155">
                  <c:v>1.6890364634129744</c:v>
                </c:pt>
                <c:pt idx="156">
                  <c:v>2.3379100223604588</c:v>
                </c:pt>
                <c:pt idx="157">
                  <c:v>1.5908400981725794</c:v>
                </c:pt>
                <c:pt idx="158">
                  <c:v>1.6494398476458234</c:v>
                </c:pt>
                <c:pt idx="159">
                  <c:v>1.5753880681529628</c:v>
                </c:pt>
                <c:pt idx="160">
                  <c:v>1.4684088846783532</c:v>
                </c:pt>
                <c:pt idx="161">
                  <c:v>1.3962420169517633</c:v>
                </c:pt>
                <c:pt idx="162">
                  <c:v>1.4107720856542874</c:v>
                </c:pt>
                <c:pt idx="163">
                  <c:v>1.5570829341621466</c:v>
                </c:pt>
                <c:pt idx="164">
                  <c:v>1.5192868601666882</c:v>
                </c:pt>
                <c:pt idx="165">
                  <c:v>1.5319113718022366</c:v>
                </c:pt>
                <c:pt idx="166">
                  <c:v>2.4585761094561924</c:v>
                </c:pt>
                <c:pt idx="167">
                  <c:v>2.0966892467629505</c:v>
                </c:pt>
                <c:pt idx="168">
                  <c:v>1.6769123308037845</c:v>
                </c:pt>
                <c:pt idx="169">
                  <c:v>1.9877519120665785</c:v>
                </c:pt>
                <c:pt idx="170">
                  <c:v>3.1513682300084387</c:v>
                </c:pt>
                <c:pt idx="171">
                  <c:v>3.3787173875037086</c:v>
                </c:pt>
                <c:pt idx="172">
                  <c:v>4.0785001900952844</c:v>
                </c:pt>
                <c:pt idx="173">
                  <c:v>4.093731472850564</c:v>
                </c:pt>
                <c:pt idx="174">
                  <c:v>4.2095467901176811</c:v>
                </c:pt>
                <c:pt idx="175">
                  <c:v>4.1380114785242572</c:v>
                </c:pt>
                <c:pt idx="176">
                  <c:v>4.7200085589592691</c:v>
                </c:pt>
                <c:pt idx="177">
                  <c:v>5.4216564904450006</c:v>
                </c:pt>
                <c:pt idx="178">
                  <c:v>5.1801352606478828</c:v>
                </c:pt>
                <c:pt idx="179">
                  <c:v>6.2349439254581958</c:v>
                </c:pt>
                <c:pt idx="180">
                  <c:v>6.2219424804703198</c:v>
                </c:pt>
                <c:pt idx="181">
                  <c:v>6.4092805514969236</c:v>
                </c:pt>
                <c:pt idx="182">
                  <c:v>5.4464357314079326</c:v>
                </c:pt>
                <c:pt idx="183">
                  <c:v>5.7301575362379005</c:v>
                </c:pt>
                <c:pt idx="184">
                  <c:v>4.9118052436161701</c:v>
                </c:pt>
                <c:pt idx="185">
                  <c:v>4.5115311676445096</c:v>
                </c:pt>
                <c:pt idx="186">
                  <c:v>5.1267445062279</c:v>
                </c:pt>
                <c:pt idx="187">
                  <c:v>5.0665518393375404</c:v>
                </c:pt>
                <c:pt idx="188">
                  <c:v>4.6537644228566704</c:v>
                </c:pt>
                <c:pt idx="189">
                  <c:v>5.3013289782121342</c:v>
                </c:pt>
                <c:pt idx="190">
                  <c:v>5.4122693460421436</c:v>
                </c:pt>
                <c:pt idx="191">
                  <c:v>5.7412403143739539</c:v>
                </c:pt>
                <c:pt idx="192">
                  <c:v>5.9156522945348238</c:v>
                </c:pt>
                <c:pt idx="193">
                  <c:v>5.5889000814573482</c:v>
                </c:pt>
                <c:pt idx="194">
                  <c:v>6.0882284966064004</c:v>
                </c:pt>
                <c:pt idx="195">
                  <c:v>6.9870373874418981</c:v>
                </c:pt>
                <c:pt idx="196">
                  <c:v>7.6492864070053264</c:v>
                </c:pt>
                <c:pt idx="197">
                  <c:v>8.6305323501523699</c:v>
                </c:pt>
                <c:pt idx="198">
                  <c:v>8.8643386366487125</c:v>
                </c:pt>
                <c:pt idx="199">
                  <c:v>9.1855392923129759</c:v>
                </c:pt>
                <c:pt idx="200">
                  <c:v>9.7635915289528441</c:v>
                </c:pt>
                <c:pt idx="201">
                  <c:v>10.936047492609795</c:v>
                </c:pt>
                <c:pt idx="202">
                  <c:v>11.302768527982195</c:v>
                </c:pt>
                <c:pt idx="203">
                  <c:v>13.756087117962174</c:v>
                </c:pt>
                <c:pt idx="204">
                  <c:v>14.055893018105731</c:v>
                </c:pt>
                <c:pt idx="205">
                  <c:v>14.526937144224195</c:v>
                </c:pt>
                <c:pt idx="206">
                  <c:v>15.655052849311851</c:v>
                </c:pt>
                <c:pt idx="207">
                  <c:v>16.248022828370711</c:v>
                </c:pt>
                <c:pt idx="208">
                  <c:v>16.566563993639999</c:v>
                </c:pt>
                <c:pt idx="209">
                  <c:v>15.749874537455572</c:v>
                </c:pt>
                <c:pt idx="210">
                  <c:v>15.597175264902175</c:v>
                </c:pt>
                <c:pt idx="211">
                  <c:v>15.170818456740593</c:v>
                </c:pt>
                <c:pt idx="212">
                  <c:v>14.367639528710482</c:v>
                </c:pt>
                <c:pt idx="213">
                  <c:v>12.962334319802693</c:v>
                </c:pt>
                <c:pt idx="214">
                  <c:v>12.64191131702564</c:v>
                </c:pt>
                <c:pt idx="215">
                  <c:v>10.38869548673684</c:v>
                </c:pt>
                <c:pt idx="216">
                  <c:v>9.7579340967802217</c:v>
                </c:pt>
                <c:pt idx="217">
                  <c:v>9.4433069435821082</c:v>
                </c:pt>
                <c:pt idx="218">
                  <c:v>7.3251758494225703</c:v>
                </c:pt>
                <c:pt idx="219">
                  <c:v>5.1526805346959703</c:v>
                </c:pt>
                <c:pt idx="220">
                  <c:v>5.2627513744224208</c:v>
                </c:pt>
                <c:pt idx="221">
                  <c:v>6.8745646076796385</c:v>
                </c:pt>
                <c:pt idx="222">
                  <c:v>6.7880199627565929</c:v>
                </c:pt>
                <c:pt idx="223">
                  <c:v>5.4686299239473026</c:v>
                </c:pt>
                <c:pt idx="224">
                  <c:v>5.3118785048028689</c:v>
                </c:pt>
                <c:pt idx="225">
                  <c:v>5.0605029141819822</c:v>
                </c:pt>
                <c:pt idx="226">
                  <c:v>4.4117933713155724</c:v>
                </c:pt>
                <c:pt idx="227">
                  <c:v>4.8560646882545573</c:v>
                </c:pt>
                <c:pt idx="228">
                  <c:v>4.5929384489349827</c:v>
                </c:pt>
                <c:pt idx="229">
                  <c:v>3.3890368230433037</c:v>
                </c:pt>
                <c:pt idx="230">
                  <c:v>2.964813109325402</c:v>
                </c:pt>
                <c:pt idx="231">
                  <c:v>2.6393100216635084</c:v>
                </c:pt>
                <c:pt idx="232">
                  <c:v>2.5403976658621019</c:v>
                </c:pt>
                <c:pt idx="233">
                  <c:v>1.6939586760117402</c:v>
                </c:pt>
                <c:pt idx="234">
                  <c:v>1.5318057542091745</c:v>
                </c:pt>
                <c:pt idx="235">
                  <c:v>1.343525123523174</c:v>
                </c:pt>
                <c:pt idx="236">
                  <c:v>1.3461477902750139</c:v>
                </c:pt>
                <c:pt idx="237">
                  <c:v>1.5032748894596855</c:v>
                </c:pt>
                <c:pt idx="238">
                  <c:v>1.5380787577355024</c:v>
                </c:pt>
                <c:pt idx="239">
                  <c:v>1.2788987628851485</c:v>
                </c:pt>
                <c:pt idx="240">
                  <c:v>1.3076447210491271</c:v>
                </c:pt>
                <c:pt idx="241">
                  <c:v>1.2381505816141605</c:v>
                </c:pt>
                <c:pt idx="242">
                  <c:v>1.2112792183611845</c:v>
                </c:pt>
                <c:pt idx="243">
                  <c:v>1.217119633114063</c:v>
                </c:pt>
                <c:pt idx="244">
                  <c:v>1.0989429052525626</c:v>
                </c:pt>
                <c:pt idx="245">
                  <c:v>1.1078151536992522</c:v>
                </c:pt>
                <c:pt idx="246">
                  <c:v>1.32480039350104</c:v>
                </c:pt>
                <c:pt idx="247">
                  <c:v>3.375281236689228</c:v>
                </c:pt>
                <c:pt idx="248">
                  <c:v>3.3487469700086341</c:v>
                </c:pt>
                <c:pt idx="249">
                  <c:v>2.9543466484204672</c:v>
                </c:pt>
                <c:pt idx="250">
                  <c:v>3.5550279644150211</c:v>
                </c:pt>
                <c:pt idx="251">
                  <c:v>3.5526638947750766</c:v>
                </c:pt>
                <c:pt idx="252">
                  <c:v>3.4230959179684302</c:v>
                </c:pt>
                <c:pt idx="253">
                  <c:v>4.0392458780406928</c:v>
                </c:pt>
                <c:pt idx="254">
                  <c:v>4.0234804360761345</c:v>
                </c:pt>
                <c:pt idx="255">
                  <c:v>3.4663387462807651</c:v>
                </c:pt>
                <c:pt idx="256">
                  <c:v>3.4889639901312961</c:v>
                </c:pt>
                <c:pt idx="257">
                  <c:v>3.4360118893318545</c:v>
                </c:pt>
                <c:pt idx="258">
                  <c:v>3.2435002677273799</c:v>
                </c:pt>
                <c:pt idx="259">
                  <c:v>1.5472259817301028</c:v>
                </c:pt>
                <c:pt idx="260">
                  <c:v>1.4529779778087344</c:v>
                </c:pt>
                <c:pt idx="261">
                  <c:v>1.5058039299829125</c:v>
                </c:pt>
                <c:pt idx="262">
                  <c:v>0.85182459263253796</c:v>
                </c:pt>
                <c:pt idx="263">
                  <c:v>0.99148269596491223</c:v>
                </c:pt>
                <c:pt idx="264">
                  <c:v>0.97899815476675511</c:v>
                </c:pt>
                <c:pt idx="265">
                  <c:v>0.72949991646697221</c:v>
                </c:pt>
                <c:pt idx="266">
                  <c:v>0.74836137391852164</c:v>
                </c:pt>
                <c:pt idx="267">
                  <c:v>0.82731646734417741</c:v>
                </c:pt>
                <c:pt idx="268">
                  <c:v>0.76800835040070603</c:v>
                </c:pt>
                <c:pt idx="269">
                  <c:v>0.7853905130393003</c:v>
                </c:pt>
                <c:pt idx="270">
                  <c:v>0.77116555703040668</c:v>
                </c:pt>
                <c:pt idx="271">
                  <c:v>0.65700135018994255</c:v>
                </c:pt>
                <c:pt idx="272">
                  <c:v>0.46603294531244266</c:v>
                </c:pt>
                <c:pt idx="273">
                  <c:v>0.47383245588997175</c:v>
                </c:pt>
                <c:pt idx="274">
                  <c:v>0.4491340143012103</c:v>
                </c:pt>
                <c:pt idx="275">
                  <c:v>0.5868967815140087</c:v>
                </c:pt>
                <c:pt idx="276">
                  <c:v>0.58971764119582126</c:v>
                </c:pt>
                <c:pt idx="277">
                  <c:v>0.62507645849777582</c:v>
                </c:pt>
                <c:pt idx="278">
                  <c:v>0.65134221922805535</c:v>
                </c:pt>
                <c:pt idx="279">
                  <c:v>0.8132793488158041</c:v>
                </c:pt>
                <c:pt idx="280">
                  <c:v>0.98549266070954245</c:v>
                </c:pt>
                <c:pt idx="281">
                  <c:v>1.1101190243572563</c:v>
                </c:pt>
                <c:pt idx="282">
                  <c:v>1.2467615938637635</c:v>
                </c:pt>
                <c:pt idx="283">
                  <c:v>1.2118361185697673</c:v>
                </c:pt>
                <c:pt idx="284">
                  <c:v>1.3229587477878728</c:v>
                </c:pt>
                <c:pt idx="285">
                  <c:v>1.4609235165660239</c:v>
                </c:pt>
                <c:pt idx="286">
                  <c:v>5.1356096015007253</c:v>
                </c:pt>
                <c:pt idx="287">
                  <c:v>5.388189821018706</c:v>
                </c:pt>
                <c:pt idx="288">
                  <c:v>6.9961548466128303</c:v>
                </c:pt>
                <c:pt idx="289">
                  <c:v>10.846366357244873</c:v>
                </c:pt>
                <c:pt idx="290">
                  <c:v>11.918255046398125</c:v>
                </c:pt>
                <c:pt idx="291">
                  <c:v>12.020052042048309</c:v>
                </c:pt>
                <c:pt idx="292">
                  <c:v>14.815013584492814</c:v>
                </c:pt>
                <c:pt idx="293">
                  <c:v>15.20224373671118</c:v>
                </c:pt>
                <c:pt idx="294">
                  <c:v>15.165086983406297</c:v>
                </c:pt>
                <c:pt idx="295">
                  <c:v>15.85412052067846</c:v>
                </c:pt>
                <c:pt idx="296">
                  <c:v>15.853638453672986</c:v>
                </c:pt>
                <c:pt idx="297">
                  <c:v>15.828727177899198</c:v>
                </c:pt>
                <c:pt idx="298">
                  <c:v>12.466906256778602</c:v>
                </c:pt>
                <c:pt idx="299">
                  <c:v>12.617319570471007</c:v>
                </c:pt>
                <c:pt idx="300">
                  <c:v>11.168222505725062</c:v>
                </c:pt>
                <c:pt idx="301">
                  <c:v>7.1365647658514701</c:v>
                </c:pt>
                <c:pt idx="302">
                  <c:v>6.0260715863960499</c:v>
                </c:pt>
                <c:pt idx="303">
                  <c:v>4.3889357260386594</c:v>
                </c:pt>
                <c:pt idx="304">
                  <c:v>2.0530940490681471</c:v>
                </c:pt>
                <c:pt idx="305">
                  <c:v>1.5792334481875323</c:v>
                </c:pt>
                <c:pt idx="306">
                  <c:v>1.9742540509796471</c:v>
                </c:pt>
                <c:pt idx="307">
                  <c:v>1.302472506848092</c:v>
                </c:pt>
                <c:pt idx="308">
                  <c:v>1.0621511734327884</c:v>
                </c:pt>
                <c:pt idx="309">
                  <c:v>1.6254269541407926</c:v>
                </c:pt>
                <c:pt idx="310">
                  <c:v>1.5330603344286307</c:v>
                </c:pt>
                <c:pt idx="311">
                  <c:v>1.4521773601991808</c:v>
                </c:pt>
                <c:pt idx="312">
                  <c:v>1.4724038960995223</c:v>
                </c:pt>
                <c:pt idx="313">
                  <c:v>1.4920205335476813</c:v>
                </c:pt>
                <c:pt idx="314">
                  <c:v>1.4315616531888875</c:v>
                </c:pt>
                <c:pt idx="315">
                  <c:v>1.4512489896884135</c:v>
                </c:pt>
                <c:pt idx="316">
                  <c:v>1.4814705350842026</c:v>
                </c:pt>
                <c:pt idx="317">
                  <c:v>1.3494751546334811</c:v>
                </c:pt>
                <c:pt idx="318">
                  <c:v>0.78911835401399255</c:v>
                </c:pt>
                <c:pt idx="319">
                  <c:v>1.0739829501736129</c:v>
                </c:pt>
                <c:pt idx="320">
                  <c:v>1.056415154150117</c:v>
                </c:pt>
                <c:pt idx="321">
                  <c:v>1.2324080534263266</c:v>
                </c:pt>
                <c:pt idx="322">
                  <c:v>1.3528945957765577</c:v>
                </c:pt>
                <c:pt idx="323">
                  <c:v>1.4793778534870001</c:v>
                </c:pt>
                <c:pt idx="324">
                  <c:v>1.6690274836993062</c:v>
                </c:pt>
                <c:pt idx="325">
                  <c:v>1.7370492442435312</c:v>
                </c:pt>
                <c:pt idx="326">
                  <c:v>1.7865663568697201</c:v>
                </c:pt>
                <c:pt idx="327">
                  <c:v>1.8162072357119288</c:v>
                </c:pt>
                <c:pt idx="328">
                  <c:v>1.7616031805998473</c:v>
                </c:pt>
                <c:pt idx="329">
                  <c:v>1.7991732805676681</c:v>
                </c:pt>
                <c:pt idx="330">
                  <c:v>2.0127899784984922</c:v>
                </c:pt>
                <c:pt idx="331">
                  <c:v>1.722363244953961</c:v>
                </c:pt>
                <c:pt idx="332">
                  <c:v>1.6864384346329739</c:v>
                </c:pt>
                <c:pt idx="333">
                  <c:v>0.96808577628342085</c:v>
                </c:pt>
                <c:pt idx="334">
                  <c:v>1.4979794063125318</c:v>
                </c:pt>
                <c:pt idx="335">
                  <c:v>1.5393715617389665</c:v>
                </c:pt>
                <c:pt idx="336">
                  <c:v>1.3190935798875867</c:v>
                </c:pt>
                <c:pt idx="337">
                  <c:v>1.3394303554715923</c:v>
                </c:pt>
                <c:pt idx="338">
                  <c:v>1.2876778786187073</c:v>
                </c:pt>
                <c:pt idx="339">
                  <c:v>1.2926245064091826</c:v>
                </c:pt>
                <c:pt idx="340">
                  <c:v>1.4701502764520604</c:v>
                </c:pt>
                <c:pt idx="341">
                  <c:v>1.6329314272694999</c:v>
                </c:pt>
                <c:pt idx="342">
                  <c:v>1.4426798185861569</c:v>
                </c:pt>
                <c:pt idx="343">
                  <c:v>1.448522855234228</c:v>
                </c:pt>
                <c:pt idx="344">
                  <c:v>1.4395907115877813</c:v>
                </c:pt>
                <c:pt idx="345">
                  <c:v>1.3961264599131404</c:v>
                </c:pt>
                <c:pt idx="346">
                  <c:v>0.7481963280133046</c:v>
                </c:pt>
                <c:pt idx="347">
                  <c:v>0.58778766415739647</c:v>
                </c:pt>
                <c:pt idx="348">
                  <c:v>0.57993695048977434</c:v>
                </c:pt>
                <c:pt idx="349">
                  <c:v>0.53445410006327954</c:v>
                </c:pt>
                <c:pt idx="350">
                  <c:v>2.4167764865518375</c:v>
                </c:pt>
                <c:pt idx="351">
                  <c:v>2.3579437292668493</c:v>
                </c:pt>
                <c:pt idx="352">
                  <c:v>2.2500607142954272</c:v>
                </c:pt>
                <c:pt idx="353">
                  <c:v>2.098878070377721</c:v>
                </c:pt>
                <c:pt idx="354">
                  <c:v>2.0328266278635083</c:v>
                </c:pt>
                <c:pt idx="355">
                  <c:v>2.3903357682087436</c:v>
                </c:pt>
                <c:pt idx="356">
                  <c:v>2.447298042791719</c:v>
                </c:pt>
                <c:pt idx="357">
                  <c:v>2.4459839347751791</c:v>
                </c:pt>
                <c:pt idx="358">
                  <c:v>2.4487300217065422</c:v>
                </c:pt>
                <c:pt idx="359">
                  <c:v>3.5573289324805719</c:v>
                </c:pt>
                <c:pt idx="360">
                  <c:v>3.5689589928634886</c:v>
                </c:pt>
                <c:pt idx="361">
                  <c:v>3.6108539417301309</c:v>
                </c:pt>
                <c:pt idx="362">
                  <c:v>1.8637040865311181</c:v>
                </c:pt>
                <c:pt idx="363">
                  <c:v>2.0287735270470457</c:v>
                </c:pt>
                <c:pt idx="364">
                  <c:v>2.107095368843197</c:v>
                </c:pt>
                <c:pt idx="365">
                  <c:v>2.4754628192644734</c:v>
                </c:pt>
                <c:pt idx="366">
                  <c:v>2.8157260458808957</c:v>
                </c:pt>
                <c:pt idx="367">
                  <c:v>2.7913053789484463</c:v>
                </c:pt>
                <c:pt idx="368">
                  <c:v>2.8255454401634563</c:v>
                </c:pt>
                <c:pt idx="369">
                  <c:v>2.959999418616754</c:v>
                </c:pt>
                <c:pt idx="370">
                  <c:v>3.5169424252207371</c:v>
                </c:pt>
                <c:pt idx="371">
                  <c:v>2.8524817162084402</c:v>
                </c:pt>
                <c:pt idx="372">
                  <c:v>3.0025481796899989</c:v>
                </c:pt>
                <c:pt idx="373">
                  <c:v>3.0592140806663988</c:v>
                </c:pt>
                <c:pt idx="374">
                  <c:v>4.0314650908171421</c:v>
                </c:pt>
                <c:pt idx="375">
                  <c:v>5.1669924299307475</c:v>
                </c:pt>
                <c:pt idx="376">
                  <c:v>5.4837416339490224</c:v>
                </c:pt>
                <c:pt idx="377">
                  <c:v>5.3424676549636754</c:v>
                </c:pt>
                <c:pt idx="378">
                  <c:v>5.3783719323750567</c:v>
                </c:pt>
                <c:pt idx="379">
                  <c:v>5.394781118246109</c:v>
                </c:pt>
                <c:pt idx="380">
                  <c:v>5.4807472312082401</c:v>
                </c:pt>
                <c:pt idx="381">
                  <c:v>5.4283753086243394</c:v>
                </c:pt>
                <c:pt idx="382">
                  <c:v>4.8645013419801355</c:v>
                </c:pt>
                <c:pt idx="383">
                  <c:v>4.817194797527609</c:v>
                </c:pt>
                <c:pt idx="384">
                  <c:v>4.4996663466226501</c:v>
                </c:pt>
                <c:pt idx="385">
                  <c:v>4.2138391919598783</c:v>
                </c:pt>
                <c:pt idx="386">
                  <c:v>3.3363633443959602</c:v>
                </c:pt>
                <c:pt idx="387">
                  <c:v>2.158624730161768</c:v>
                </c:pt>
                <c:pt idx="388">
                  <c:v>2.2303204594904864</c:v>
                </c:pt>
                <c:pt idx="389">
                  <c:v>2.2783540165844398</c:v>
                </c:pt>
                <c:pt idx="390">
                  <c:v>1.9479343655178845</c:v>
                </c:pt>
                <c:pt idx="391">
                  <c:v>1.6724230117294132</c:v>
                </c:pt>
                <c:pt idx="392">
                  <c:v>1.5214106681751505</c:v>
                </c:pt>
                <c:pt idx="393">
                  <c:v>1.7266489622633872</c:v>
                </c:pt>
                <c:pt idx="394">
                  <c:v>1.7462581493444849</c:v>
                </c:pt>
                <c:pt idx="395">
                  <c:v>1.3664766889973894</c:v>
                </c:pt>
                <c:pt idx="396">
                  <c:v>1.4109993319483813</c:v>
                </c:pt>
                <c:pt idx="397">
                  <c:v>1.6931030616916531</c:v>
                </c:pt>
                <c:pt idx="398">
                  <c:v>1.6334689976469314</c:v>
                </c:pt>
                <c:pt idx="399">
                  <c:v>1.4046447635015811</c:v>
                </c:pt>
                <c:pt idx="400">
                  <c:v>1.2508683025392815</c:v>
                </c:pt>
                <c:pt idx="401">
                  <c:v>1.1458811083620881</c:v>
                </c:pt>
                <c:pt idx="402">
                  <c:v>1.1387857535226165</c:v>
                </c:pt>
                <c:pt idx="403">
                  <c:v>1.08338220002917</c:v>
                </c:pt>
                <c:pt idx="404">
                  <c:v>1.317012694454752</c:v>
                </c:pt>
                <c:pt idx="405">
                  <c:v>1.0872298899677331</c:v>
                </c:pt>
                <c:pt idx="406">
                  <c:v>0.90806402166907807</c:v>
                </c:pt>
                <c:pt idx="407">
                  <c:v>0.85552631348174091</c:v>
                </c:pt>
                <c:pt idx="408">
                  <c:v>0.88293965713475386</c:v>
                </c:pt>
                <c:pt idx="409">
                  <c:v>0.58073858466740291</c:v>
                </c:pt>
                <c:pt idx="410">
                  <c:v>0.68988801015086221</c:v>
                </c:pt>
                <c:pt idx="411">
                  <c:v>0.85153278297112089</c:v>
                </c:pt>
                <c:pt idx="412">
                  <c:v>0.940521758939597</c:v>
                </c:pt>
                <c:pt idx="413">
                  <c:v>1.3847292122736745</c:v>
                </c:pt>
                <c:pt idx="414">
                  <c:v>1.6204832853914042</c:v>
                </c:pt>
                <c:pt idx="415">
                  <c:v>1.671520169764388</c:v>
                </c:pt>
              </c:numCache>
            </c:numRef>
          </c:xVal>
          <c:yVal>
            <c:numRef>
              <c:f>'US forecast (par)'!$F$6:$F$422</c:f>
              <c:numCache>
                <c:formatCode>#,##0.0</c:formatCode>
                <c:ptCount val="417"/>
                <c:pt idx="0">
                  <c:v>49.512966666666664</c:v>
                </c:pt>
                <c:pt idx="1">
                  <c:v>47.295837499999998</c:v>
                </c:pt>
                <c:pt idx="2">
                  <c:v>49.765744444444444</c:v>
                </c:pt>
                <c:pt idx="3">
                  <c:v>52.77095555555556</c:v>
                </c:pt>
                <c:pt idx="4">
                  <c:v>54.030677777777775</c:v>
                </c:pt>
                <c:pt idx="5">
                  <c:v>52.845488888888887</c:v>
                </c:pt>
                <c:pt idx="6">
                  <c:v>51.210940000000008</c:v>
                </c:pt>
                <c:pt idx="7">
                  <c:v>51.540110000000006</c:v>
                </c:pt>
                <c:pt idx="8">
                  <c:v>49.793563636363636</c:v>
                </c:pt>
                <c:pt idx="9">
                  <c:v>47.296927272727274</c:v>
                </c:pt>
                <c:pt idx="10">
                  <c:v>47.475909090909106</c:v>
                </c:pt>
                <c:pt idx="11">
                  <c:v>47.18954545454546</c:v>
                </c:pt>
                <c:pt idx="12">
                  <c:v>45.972681818181826</c:v>
                </c:pt>
                <c:pt idx="13">
                  <c:v>47.110424999999999</c:v>
                </c:pt>
                <c:pt idx="14">
                  <c:v>46.103200000000008</c:v>
                </c:pt>
                <c:pt idx="15">
                  <c:v>47.050683333333332</c:v>
                </c:pt>
                <c:pt idx="16">
                  <c:v>47.493308333333339</c:v>
                </c:pt>
                <c:pt idx="17">
                  <c:v>47.337674999999997</c:v>
                </c:pt>
                <c:pt idx="18">
                  <c:v>46.991324999999996</c:v>
                </c:pt>
                <c:pt idx="19">
                  <c:v>48.502391666666661</c:v>
                </c:pt>
                <c:pt idx="20">
                  <c:v>52.136508333333332</c:v>
                </c:pt>
                <c:pt idx="21">
                  <c:v>53.445924999999995</c:v>
                </c:pt>
                <c:pt idx="22">
                  <c:v>53.264258333333338</c:v>
                </c:pt>
                <c:pt idx="23">
                  <c:v>54.176383333333327</c:v>
                </c:pt>
                <c:pt idx="24">
                  <c:v>53.200691666666664</c:v>
                </c:pt>
                <c:pt idx="25">
                  <c:v>52.549808333333338</c:v>
                </c:pt>
                <c:pt idx="26">
                  <c:v>51.120158333333336</c:v>
                </c:pt>
                <c:pt idx="27">
                  <c:v>48.929183333333327</c:v>
                </c:pt>
                <c:pt idx="28">
                  <c:v>51.71029166666667</c:v>
                </c:pt>
                <c:pt idx="29">
                  <c:v>51.853736363636365</c:v>
                </c:pt>
                <c:pt idx="30">
                  <c:v>53.224909090909087</c:v>
                </c:pt>
                <c:pt idx="31">
                  <c:v>52.337836363636363</c:v>
                </c:pt>
                <c:pt idx="32">
                  <c:v>49.667381818181816</c:v>
                </c:pt>
                <c:pt idx="33">
                  <c:v>50.143136363636359</c:v>
                </c:pt>
                <c:pt idx="34">
                  <c:v>50.275572727272724</c:v>
                </c:pt>
                <c:pt idx="35">
                  <c:v>48.040918181818171</c:v>
                </c:pt>
                <c:pt idx="36">
                  <c:v>46.071218181818175</c:v>
                </c:pt>
                <c:pt idx="37">
                  <c:v>46.607909090909082</c:v>
                </c:pt>
                <c:pt idx="38">
                  <c:v>46.868936363636358</c:v>
                </c:pt>
                <c:pt idx="39">
                  <c:v>46.069045454545446</c:v>
                </c:pt>
                <c:pt idx="40">
                  <c:v>41.267563636363633</c:v>
                </c:pt>
                <c:pt idx="41">
                  <c:v>40.1631</c:v>
                </c:pt>
                <c:pt idx="42">
                  <c:v>39.551650000000002</c:v>
                </c:pt>
                <c:pt idx="43">
                  <c:v>39.634983333333331</c:v>
                </c:pt>
                <c:pt idx="44">
                  <c:v>40.025608333333331</c:v>
                </c:pt>
                <c:pt idx="45">
                  <c:v>37.730699999999999</c:v>
                </c:pt>
                <c:pt idx="46">
                  <c:v>36.438308333333332</c:v>
                </c:pt>
                <c:pt idx="47">
                  <c:v>36.218783333333334</c:v>
                </c:pt>
                <c:pt idx="48">
                  <c:v>37.628508333333336</c:v>
                </c:pt>
                <c:pt idx="49">
                  <c:v>34.547791666666669</c:v>
                </c:pt>
                <c:pt idx="50">
                  <c:v>31.972474999999999</c:v>
                </c:pt>
                <c:pt idx="51">
                  <c:v>35.936458333333334</c:v>
                </c:pt>
                <c:pt idx="52">
                  <c:v>38.00568333333333</c:v>
                </c:pt>
                <c:pt idx="53">
                  <c:v>36.662158333333331</c:v>
                </c:pt>
                <c:pt idx="54">
                  <c:v>36.633783333333334</c:v>
                </c:pt>
                <c:pt idx="55">
                  <c:v>34.832416666666667</c:v>
                </c:pt>
                <c:pt idx="56">
                  <c:v>33.40645833333334</c:v>
                </c:pt>
                <c:pt idx="57">
                  <c:v>34.087325</c:v>
                </c:pt>
                <c:pt idx="58">
                  <c:v>34.449008333333332</c:v>
                </c:pt>
                <c:pt idx="59">
                  <c:v>33.943233333333332</c:v>
                </c:pt>
                <c:pt idx="60">
                  <c:v>33.453183333333335</c:v>
                </c:pt>
                <c:pt idx="61">
                  <c:v>35.02256666666667</c:v>
                </c:pt>
                <c:pt idx="62">
                  <c:v>36.220050000000001</c:v>
                </c:pt>
                <c:pt idx="63">
                  <c:v>33.870899999999999</c:v>
                </c:pt>
                <c:pt idx="64">
                  <c:v>31.140083333333333</c:v>
                </c:pt>
                <c:pt idx="65">
                  <c:v>32.069250000000004</c:v>
                </c:pt>
                <c:pt idx="66">
                  <c:v>30.894366666666667</c:v>
                </c:pt>
                <c:pt idx="67">
                  <c:v>31.430408333333332</c:v>
                </c:pt>
                <c:pt idx="68">
                  <c:v>30.60810833333333</c:v>
                </c:pt>
                <c:pt idx="69">
                  <c:v>31.060658333333333</c:v>
                </c:pt>
                <c:pt idx="70">
                  <c:v>29.86515</c:v>
                </c:pt>
                <c:pt idx="71">
                  <c:v>28.184575000000006</c:v>
                </c:pt>
                <c:pt idx="72">
                  <c:v>28.37551666666667</c:v>
                </c:pt>
                <c:pt idx="73">
                  <c:v>27.482758333333337</c:v>
                </c:pt>
                <c:pt idx="74">
                  <c:v>27.092758333333332</c:v>
                </c:pt>
                <c:pt idx="75">
                  <c:v>25.387666666666661</c:v>
                </c:pt>
                <c:pt idx="76">
                  <c:v>26.259174999999999</c:v>
                </c:pt>
                <c:pt idx="77">
                  <c:v>27.84366666666666</c:v>
                </c:pt>
                <c:pt idx="78">
                  <c:v>30.533524999999997</c:v>
                </c:pt>
                <c:pt idx="79">
                  <c:v>31.925033333333332</c:v>
                </c:pt>
                <c:pt idx="80">
                  <c:v>33.592558333333336</c:v>
                </c:pt>
                <c:pt idx="81">
                  <c:v>33.508216666666669</c:v>
                </c:pt>
                <c:pt idx="82">
                  <c:v>36.949908333333333</c:v>
                </c:pt>
                <c:pt idx="83">
                  <c:v>39.616858333333333</c:v>
                </c:pt>
                <c:pt idx="84">
                  <c:v>39.340074999999999</c:v>
                </c:pt>
                <c:pt idx="85">
                  <c:v>41.315116666666661</c:v>
                </c:pt>
                <c:pt idx="86">
                  <c:v>43.538883333333331</c:v>
                </c:pt>
                <c:pt idx="87">
                  <c:v>45.497791666666664</c:v>
                </c:pt>
                <c:pt idx="88">
                  <c:v>45.958208333333324</c:v>
                </c:pt>
                <c:pt idx="89">
                  <c:v>46.609825000000001</c:v>
                </c:pt>
                <c:pt idx="90">
                  <c:v>45.886616666666669</c:v>
                </c:pt>
                <c:pt idx="91">
                  <c:v>45.829563636363638</c:v>
                </c:pt>
                <c:pt idx="92">
                  <c:v>44.163845454545452</c:v>
                </c:pt>
                <c:pt idx="93">
                  <c:v>44.60020909090909</c:v>
                </c:pt>
                <c:pt idx="94">
                  <c:v>40.749072727272726</c:v>
                </c:pt>
                <c:pt idx="95">
                  <c:v>41.53569090909091</c:v>
                </c:pt>
                <c:pt idx="96">
                  <c:v>44.089127272727268</c:v>
                </c:pt>
                <c:pt idx="97">
                  <c:v>43.423672727272724</c:v>
                </c:pt>
                <c:pt idx="98">
                  <c:v>42.940718181818177</c:v>
                </c:pt>
                <c:pt idx="99">
                  <c:v>41.692990909090902</c:v>
                </c:pt>
                <c:pt idx="100">
                  <c:v>40.731627272727273</c:v>
                </c:pt>
                <c:pt idx="101">
                  <c:v>40.137881818181818</c:v>
                </c:pt>
                <c:pt idx="102">
                  <c:v>38.478790909090904</c:v>
                </c:pt>
                <c:pt idx="103">
                  <c:v>38.053474999999999</c:v>
                </c:pt>
                <c:pt idx="104">
                  <c:v>39.890283333333336</c:v>
                </c:pt>
                <c:pt idx="105">
                  <c:v>40.056950000000001</c:v>
                </c:pt>
                <c:pt idx="106">
                  <c:v>43.567891666666661</c:v>
                </c:pt>
                <c:pt idx="107">
                  <c:v>42.983154545454546</c:v>
                </c:pt>
                <c:pt idx="108">
                  <c:v>45.247354545454549</c:v>
                </c:pt>
                <c:pt idx="109">
                  <c:v>45.770081818181822</c:v>
                </c:pt>
                <c:pt idx="110">
                  <c:v>48.468945454545455</c:v>
                </c:pt>
                <c:pt idx="111">
                  <c:v>48.921218181818176</c:v>
                </c:pt>
                <c:pt idx="112">
                  <c:v>50.713340000000002</c:v>
                </c:pt>
                <c:pt idx="113">
                  <c:v>51.532177777777775</c:v>
                </c:pt>
                <c:pt idx="114">
                  <c:v>54.098700000000001</c:v>
                </c:pt>
                <c:pt idx="115">
                  <c:v>53.958075000000001</c:v>
                </c:pt>
                <c:pt idx="116">
                  <c:v>53.708075000000001</c:v>
                </c:pt>
                <c:pt idx="117">
                  <c:v>54.231512500000001</c:v>
                </c:pt>
                <c:pt idx="118">
                  <c:v>50.627600000000001</c:v>
                </c:pt>
                <c:pt idx="119">
                  <c:v>49.724533333333333</c:v>
                </c:pt>
                <c:pt idx="120">
                  <c:v>44.243055555555557</c:v>
                </c:pt>
                <c:pt idx="121">
                  <c:v>45.798611111111114</c:v>
                </c:pt>
                <c:pt idx="122">
                  <c:v>41.933388888888892</c:v>
                </c:pt>
                <c:pt idx="123">
                  <c:v>42.38708888888889</c:v>
                </c:pt>
                <c:pt idx="124">
                  <c:v>44.798380000000002</c:v>
                </c:pt>
                <c:pt idx="125">
                  <c:v>47.245272727272734</c:v>
                </c:pt>
                <c:pt idx="126">
                  <c:v>45.304000000000009</c:v>
                </c:pt>
                <c:pt idx="127">
                  <c:v>45.667091666666671</c:v>
                </c:pt>
                <c:pt idx="128">
                  <c:v>44.983758333333327</c:v>
                </c:pt>
                <c:pt idx="129">
                  <c:v>45.079241666666661</c:v>
                </c:pt>
                <c:pt idx="130">
                  <c:v>46.236741666666667</c:v>
                </c:pt>
                <c:pt idx="131">
                  <c:v>45.456741666666666</c:v>
                </c:pt>
                <c:pt idx="132">
                  <c:v>45.800908333333332</c:v>
                </c:pt>
                <c:pt idx="133">
                  <c:v>43.300908333333325</c:v>
                </c:pt>
                <c:pt idx="134">
                  <c:v>46.283158333333326</c:v>
                </c:pt>
                <c:pt idx="135">
                  <c:v>43.625383333333332</c:v>
                </c:pt>
                <c:pt idx="136">
                  <c:v>42.812883333333332</c:v>
                </c:pt>
                <c:pt idx="137">
                  <c:v>47.479166666666664</c:v>
                </c:pt>
                <c:pt idx="138">
                  <c:v>45.375</c:v>
                </c:pt>
                <c:pt idx="139">
                  <c:v>45.375</c:v>
                </c:pt>
                <c:pt idx="140">
                  <c:v>47.975000000000001</c:v>
                </c:pt>
                <c:pt idx="141">
                  <c:v>50.5</c:v>
                </c:pt>
                <c:pt idx="142">
                  <c:v>52.5</c:v>
                </c:pt>
                <c:pt idx="143">
                  <c:v>54.55</c:v>
                </c:pt>
                <c:pt idx="144">
                  <c:v>46.26</c:v>
                </c:pt>
                <c:pt idx="145">
                  <c:v>57.90625</c:v>
                </c:pt>
                <c:pt idx="146">
                  <c:v>57.90625</c:v>
                </c:pt>
                <c:pt idx="147">
                  <c:v>54.658339999999995</c:v>
                </c:pt>
                <c:pt idx="148">
                  <c:v>55.33508333333333</c:v>
                </c:pt>
                <c:pt idx="149">
                  <c:v>52.946199999999997</c:v>
                </c:pt>
                <c:pt idx="150">
                  <c:v>51.811028571428565</c:v>
                </c:pt>
                <c:pt idx="151">
                  <c:v>53.256524999999996</c:v>
                </c:pt>
                <c:pt idx="152">
                  <c:v>53.772149999999996</c:v>
                </c:pt>
                <c:pt idx="153">
                  <c:v>54.019688888888886</c:v>
                </c:pt>
                <c:pt idx="154">
                  <c:v>54.019688888888886</c:v>
                </c:pt>
                <c:pt idx="155" formatCode="General">
                  <c:v>54.8</c:v>
                </c:pt>
                <c:pt idx="156">
                  <c:v>58.966160000000002</c:v>
                </c:pt>
                <c:pt idx="157">
                  <c:v>54.531844444444438</c:v>
                </c:pt>
                <c:pt idx="158">
                  <c:v>54.53</c:v>
                </c:pt>
                <c:pt idx="159">
                  <c:v>53.83</c:v>
                </c:pt>
                <c:pt idx="160">
                  <c:v>52.73</c:v>
                </c:pt>
                <c:pt idx="161">
                  <c:v>52.06</c:v>
                </c:pt>
                <c:pt idx="162">
                  <c:v>49.27</c:v>
                </c:pt>
                <c:pt idx="163">
                  <c:v>49.266800000000003</c:v>
                </c:pt>
                <c:pt idx="164">
                  <c:v>45.266800000000003</c:v>
                </c:pt>
                <c:pt idx="165">
                  <c:v>40.095500000000001</c:v>
                </c:pt>
                <c:pt idx="166">
                  <c:v>35.855699999999999</c:v>
                </c:pt>
                <c:pt idx="167">
                  <c:v>34.4</c:v>
                </c:pt>
                <c:pt idx="168">
                  <c:v>59.546730178549936</c:v>
                </c:pt>
                <c:pt idx="169">
                  <c:v>57.763201092282834</c:v>
                </c:pt>
                <c:pt idx="170">
                  <c:v>48.523458010649946</c:v>
                </c:pt>
                <c:pt idx="171">
                  <c:v>48.078340723494932</c:v>
                </c:pt>
                <c:pt idx="172">
                  <c:v>45.910079329822381</c:v>
                </c:pt>
                <c:pt idx="173">
                  <c:v>49.840025618969044</c:v>
                </c:pt>
                <c:pt idx="174">
                  <c:v>49.047435696205852</c:v>
                </c:pt>
                <c:pt idx="175">
                  <c:v>49.047435696205852</c:v>
                </c:pt>
                <c:pt idx="176">
                  <c:v>44.801773641287248</c:v>
                </c:pt>
                <c:pt idx="177">
                  <c:v>44.552515900733617</c:v>
                </c:pt>
                <c:pt idx="178">
                  <c:v>44.552515900733617</c:v>
                </c:pt>
                <c:pt idx="179">
                  <c:v>44.552515900733617</c:v>
                </c:pt>
                <c:pt idx="180">
                  <c:v>42.308496018006302</c:v>
                </c:pt>
                <c:pt idx="181">
                  <c:v>40.17859569345616</c:v>
                </c:pt>
                <c:pt idx="182">
                  <c:v>40.321800757873234</c:v>
                </c:pt>
                <c:pt idx="183">
                  <c:v>40.429442979461811</c:v>
                </c:pt>
                <c:pt idx="184">
                  <c:v>39.164596625226643</c:v>
                </c:pt>
                <c:pt idx="185">
                  <c:v>39.268479344607208</c:v>
                </c:pt>
                <c:pt idx="186">
                  <c:v>39.055073534684098</c:v>
                </c:pt>
                <c:pt idx="187">
                  <c:v>39.123514861093</c:v>
                </c:pt>
                <c:pt idx="188">
                  <c:v>40.060285561464404</c:v>
                </c:pt>
                <c:pt idx="189">
                  <c:v>39.336980954922367</c:v>
                </c:pt>
                <c:pt idx="190">
                  <c:v>37.85891402965462</c:v>
                </c:pt>
                <c:pt idx="191">
                  <c:v>33.823403146293046</c:v>
                </c:pt>
                <c:pt idx="192">
                  <c:v>30.142365191964618</c:v>
                </c:pt>
                <c:pt idx="193">
                  <c:v>29.902211812412116</c:v>
                </c:pt>
                <c:pt idx="194">
                  <c:v>31.098968250546626</c:v>
                </c:pt>
                <c:pt idx="195">
                  <c:v>28.685943158874018</c:v>
                </c:pt>
                <c:pt idx="196">
                  <c:v>24.465443441404439</c:v>
                </c:pt>
                <c:pt idx="197">
                  <c:v>19.264895666620284</c:v>
                </c:pt>
                <c:pt idx="198">
                  <c:v>17.679956347502873</c:v>
                </c:pt>
                <c:pt idx="199">
                  <c:v>17.274754389288972</c:v>
                </c:pt>
                <c:pt idx="200">
                  <c:v>17.200891299601757</c:v>
                </c:pt>
                <c:pt idx="201">
                  <c:v>14.503833032305272</c:v>
                </c:pt>
                <c:pt idx="202">
                  <c:v>13.083007709772204</c:v>
                </c:pt>
                <c:pt idx="203">
                  <c:v>13.94701835740231</c:v>
                </c:pt>
                <c:pt idx="204">
                  <c:v>16.799066966512175</c:v>
                </c:pt>
                <c:pt idx="205">
                  <c:v>16.29226967346645</c:v>
                </c:pt>
                <c:pt idx="206">
                  <c:v>16.966675229706034</c:v>
                </c:pt>
                <c:pt idx="207">
                  <c:v>18.768424936272041</c:v>
                </c:pt>
                <c:pt idx="208">
                  <c:v>23.870700735693088</c:v>
                </c:pt>
                <c:pt idx="209">
                  <c:v>23.868114515352133</c:v>
                </c:pt>
                <c:pt idx="210">
                  <c:v>23.650028290923842</c:v>
                </c:pt>
                <c:pt idx="211">
                  <c:v>23.057283176307752</c:v>
                </c:pt>
                <c:pt idx="212">
                  <c:v>23.508344730056301</c:v>
                </c:pt>
                <c:pt idx="213">
                  <c:v>24.208844772674716</c:v>
                </c:pt>
                <c:pt idx="214">
                  <c:v>24.952175174427111</c:v>
                </c:pt>
                <c:pt idx="215">
                  <c:v>24.600942273175537</c:v>
                </c:pt>
                <c:pt idx="216">
                  <c:v>24.932697311029745</c:v>
                </c:pt>
                <c:pt idx="217">
                  <c:v>25.107889798910819</c:v>
                </c:pt>
                <c:pt idx="218">
                  <c:v>25.482884286937239</c:v>
                </c:pt>
                <c:pt idx="219">
                  <c:v>27.096732989498932</c:v>
                </c:pt>
                <c:pt idx="220">
                  <c:v>28.446270890669691</c:v>
                </c:pt>
                <c:pt idx="221">
                  <c:v>29.031958291230243</c:v>
                </c:pt>
                <c:pt idx="222">
                  <c:v>27.784827874960556</c:v>
                </c:pt>
                <c:pt idx="223">
                  <c:v>28.56626619546288</c:v>
                </c:pt>
                <c:pt idx="224">
                  <c:v>28.935580570064822</c:v>
                </c:pt>
                <c:pt idx="225">
                  <c:v>30.179007733811005</c:v>
                </c:pt>
                <c:pt idx="226">
                  <c:v>33.594513772599967</c:v>
                </c:pt>
                <c:pt idx="227">
                  <c:v>33.45287075640757</c:v>
                </c:pt>
                <c:pt idx="228">
                  <c:v>34.95939830891912</c:v>
                </c:pt>
                <c:pt idx="229">
                  <c:v>37.138790504963715</c:v>
                </c:pt>
                <c:pt idx="230">
                  <c:v>38.491381188593856</c:v>
                </c:pt>
                <c:pt idx="231">
                  <c:v>43.042488026765234</c:v>
                </c:pt>
                <c:pt idx="232">
                  <c:v>31.863587752230821</c:v>
                </c:pt>
                <c:pt idx="233">
                  <c:v>32.902334797530237</c:v>
                </c:pt>
                <c:pt idx="234">
                  <c:v>32.245918639522408</c:v>
                </c:pt>
                <c:pt idx="235">
                  <c:v>34.758426889709462</c:v>
                </c:pt>
                <c:pt idx="236">
                  <c:v>39.00865588073971</c:v>
                </c:pt>
                <c:pt idx="237">
                  <c:v>38.87873506239486</c:v>
                </c:pt>
                <c:pt idx="238">
                  <c:v>39.255430812194518</c:v>
                </c:pt>
                <c:pt idx="239">
                  <c:v>45.693174456239738</c:v>
                </c:pt>
                <c:pt idx="240">
                  <c:v>48.30865996265463</c:v>
                </c:pt>
                <c:pt idx="241">
                  <c:v>49.919120940089243</c:v>
                </c:pt>
                <c:pt idx="242">
                  <c:v>49.598972919084112</c:v>
                </c:pt>
                <c:pt idx="243">
                  <c:v>54.803791539979692</c:v>
                </c:pt>
                <c:pt idx="244">
                  <c:v>56.202778017509345</c:v>
                </c:pt>
                <c:pt idx="245">
                  <c:v>59.900261885059606</c:v>
                </c:pt>
                <c:pt idx="246">
                  <c:v>59.858282194970663</c:v>
                </c:pt>
                <c:pt idx="247">
                  <c:v>62.01414797958688</c:v>
                </c:pt>
                <c:pt idx="248">
                  <c:v>57.281512632544732</c:v>
                </c:pt>
                <c:pt idx="249">
                  <c:v>57.190440502863282</c:v>
                </c:pt>
                <c:pt idx="250">
                  <c:v>55.793447693951983</c:v>
                </c:pt>
                <c:pt idx="251">
                  <c:v>53.892893197586389</c:v>
                </c:pt>
                <c:pt idx="252">
                  <c:v>53.4941010706047</c:v>
                </c:pt>
                <c:pt idx="253">
                  <c:v>53.498803582062749</c:v>
                </c:pt>
                <c:pt idx="254">
                  <c:v>55.177955339503626</c:v>
                </c:pt>
                <c:pt idx="255">
                  <c:v>55.576859268277367</c:v>
                </c:pt>
                <c:pt idx="256">
                  <c:v>55.247912886865315</c:v>
                </c:pt>
                <c:pt idx="257">
                  <c:v>55.499415376810092</c:v>
                </c:pt>
                <c:pt idx="258">
                  <c:v>55.397482400651526</c:v>
                </c:pt>
                <c:pt idx="259">
                  <c:v>55.053367402358859</c:v>
                </c:pt>
                <c:pt idx="260">
                  <c:v>56.552356891843765</c:v>
                </c:pt>
                <c:pt idx="261">
                  <c:v>56.025216240720262</c:v>
                </c:pt>
                <c:pt idx="262">
                  <c:v>56.025216240720262</c:v>
                </c:pt>
                <c:pt idx="263">
                  <c:v>55.346569645185589</c:v>
                </c:pt>
                <c:pt idx="264">
                  <c:v>55.346569645185589</c:v>
                </c:pt>
                <c:pt idx="265">
                  <c:v>55.195080009774749</c:v>
                </c:pt>
                <c:pt idx="266">
                  <c:v>56.384005184492949</c:v>
                </c:pt>
                <c:pt idx="267">
                  <c:v>56.882038368822549</c:v>
                </c:pt>
                <c:pt idx="268">
                  <c:v>58.079064900448479</c:v>
                </c:pt>
                <c:pt idx="269">
                  <c:v>58.283328975557765</c:v>
                </c:pt>
                <c:pt idx="270">
                  <c:v>58.290953167318143</c:v>
                </c:pt>
                <c:pt idx="271">
                  <c:v>57.934005949763026</c:v>
                </c:pt>
                <c:pt idx="272">
                  <c:v>59.052755297156949</c:v>
                </c:pt>
                <c:pt idx="273">
                  <c:v>57.213963089944919</c:v>
                </c:pt>
                <c:pt idx="274">
                  <c:v>57.213963089944919</c:v>
                </c:pt>
                <c:pt idx="275">
                  <c:v>67.100868889983474</c:v>
                </c:pt>
                <c:pt idx="276">
                  <c:v>67.100868889983474</c:v>
                </c:pt>
                <c:pt idx="277">
                  <c:v>67.100868889983474</c:v>
                </c:pt>
                <c:pt idx="278">
                  <c:v>62.20219633350461</c:v>
                </c:pt>
                <c:pt idx="279">
                  <c:v>56.392886615091321</c:v>
                </c:pt>
                <c:pt idx="280">
                  <c:v>53.198142177194981</c:v>
                </c:pt>
                <c:pt idx="281">
                  <c:v>54.537127766868387</c:v>
                </c:pt>
                <c:pt idx="282">
                  <c:v>49.303328299538499</c:v>
                </c:pt>
                <c:pt idx="283">
                  <c:v>50.575077906287099</c:v>
                </c:pt>
                <c:pt idx="284">
                  <c:v>44.398393560030485</c:v>
                </c:pt>
                <c:pt idx="285">
                  <c:v>44.959582834777919</c:v>
                </c:pt>
                <c:pt idx="286">
                  <c:v>39.011919317039265</c:v>
                </c:pt>
                <c:pt idx="287">
                  <c:v>56.862236350422798</c:v>
                </c:pt>
                <c:pt idx="288">
                  <c:v>52.177577033438332</c:v>
                </c:pt>
                <c:pt idx="289">
                  <c:v>51.463254296140583</c:v>
                </c:pt>
                <c:pt idx="290">
                  <c:v>50.085111021779298</c:v>
                </c:pt>
                <c:pt idx="291">
                  <c:v>46.88012381122941</c:v>
                </c:pt>
                <c:pt idx="292">
                  <c:v>45.285105332494801</c:v>
                </c:pt>
                <c:pt idx="293">
                  <c:v>35.66315494491883</c:v>
                </c:pt>
                <c:pt idx="294">
                  <c:v>36.226019654264427</c:v>
                </c:pt>
                <c:pt idx="295">
                  <c:v>35.901239229040655</c:v>
                </c:pt>
                <c:pt idx="296">
                  <c:v>35.97650684342188</c:v>
                </c:pt>
                <c:pt idx="297">
                  <c:v>36.131674266342102</c:v>
                </c:pt>
                <c:pt idx="298">
                  <c:v>36.414298035845242</c:v>
                </c:pt>
                <c:pt idx="299">
                  <c:v>36.191003317179977</c:v>
                </c:pt>
                <c:pt idx="300">
                  <c:v>36.199713635617336</c:v>
                </c:pt>
                <c:pt idx="301">
                  <c:v>37.518163049048688</c:v>
                </c:pt>
                <c:pt idx="302">
                  <c:v>37.518163049048688</c:v>
                </c:pt>
                <c:pt idx="303">
                  <c:v>37.031769585720312</c:v>
                </c:pt>
                <c:pt idx="304">
                  <c:v>37.238091243031796</c:v>
                </c:pt>
                <c:pt idx="305">
                  <c:v>36.94438688178144</c:v>
                </c:pt>
                <c:pt idx="306">
                  <c:v>37.41743781133772</c:v>
                </c:pt>
                <c:pt idx="307">
                  <c:v>37.443312738736225</c:v>
                </c:pt>
                <c:pt idx="308">
                  <c:v>37.237223019630584</c:v>
                </c:pt>
                <c:pt idx="309">
                  <c:v>37.363789010698838</c:v>
                </c:pt>
                <c:pt idx="310">
                  <c:v>37.590169970340312</c:v>
                </c:pt>
                <c:pt idx="311">
                  <c:v>30.188505232834334</c:v>
                </c:pt>
                <c:pt idx="312">
                  <c:v>31.22643683707474</c:v>
                </c:pt>
                <c:pt idx="313">
                  <c:v>31.911205263895663</c:v>
                </c:pt>
                <c:pt idx="314">
                  <c:v>31.173446814633873</c:v>
                </c:pt>
                <c:pt idx="315">
                  <c:v>31.661207353724819</c:v>
                </c:pt>
                <c:pt idx="316">
                  <c:v>31.883854943352961</c:v>
                </c:pt>
                <c:pt idx="317">
                  <c:v>61.061822096902539</c:v>
                </c:pt>
                <c:pt idx="318">
                  <c:v>68.523811836419114</c:v>
                </c:pt>
                <c:pt idx="319">
                  <c:v>71.086287976325181</c:v>
                </c:pt>
                <c:pt idx="320">
                  <c:v>57.282704460345059</c:v>
                </c:pt>
                <c:pt idx="321">
                  <c:v>54.304668578590743</c:v>
                </c:pt>
                <c:pt idx="322">
                  <c:v>57.670481845654493</c:v>
                </c:pt>
                <c:pt idx="323">
                  <c:v>56.462699846220495</c:v>
                </c:pt>
                <c:pt idx="324">
                  <c:v>55.047960252648771</c:v>
                </c:pt>
                <c:pt idx="325">
                  <c:v>54.912820198208436</c:v>
                </c:pt>
                <c:pt idx="326">
                  <c:v>54.912820198208436</c:v>
                </c:pt>
                <c:pt idx="327">
                  <c:v>51.978892046583518</c:v>
                </c:pt>
                <c:pt idx="328">
                  <c:v>52.648806826312018</c:v>
                </c:pt>
                <c:pt idx="329">
                  <c:v>52.721805508430293</c:v>
                </c:pt>
                <c:pt idx="330">
                  <c:v>52.477169246996823</c:v>
                </c:pt>
                <c:pt idx="331">
                  <c:v>50.271638236464618</c:v>
                </c:pt>
                <c:pt idx="332">
                  <c:v>49.95542642349789</c:v>
                </c:pt>
                <c:pt idx="333">
                  <c:v>49.95542642349789</c:v>
                </c:pt>
                <c:pt idx="334">
                  <c:v>49.184399786325343</c:v>
                </c:pt>
                <c:pt idx="335">
                  <c:v>48.432766083575238</c:v>
                </c:pt>
                <c:pt idx="336">
                  <c:v>47.665287244614184</c:v>
                </c:pt>
                <c:pt idx="337">
                  <c:v>48.003101663679907</c:v>
                </c:pt>
                <c:pt idx="338">
                  <c:v>48.634368821846856</c:v>
                </c:pt>
                <c:pt idx="339">
                  <c:v>48.634368821846856</c:v>
                </c:pt>
                <c:pt idx="340">
                  <c:v>49.333628759384418</c:v>
                </c:pt>
                <c:pt idx="341">
                  <c:v>49.333628759384418</c:v>
                </c:pt>
                <c:pt idx="342">
                  <c:v>49.333628759384418</c:v>
                </c:pt>
                <c:pt idx="343">
                  <c:v>48.970986184845401</c:v>
                </c:pt>
                <c:pt idx="344">
                  <c:v>48.970986184845401</c:v>
                </c:pt>
                <c:pt idx="345">
                  <c:v>48.969208481851048</c:v>
                </c:pt>
                <c:pt idx="346">
                  <c:v>44.096417713380561</c:v>
                </c:pt>
                <c:pt idx="347">
                  <c:v>42.707781706053936</c:v>
                </c:pt>
                <c:pt idx="348">
                  <c:v>43.259011351272569</c:v>
                </c:pt>
                <c:pt idx="349">
                  <c:v>44.34287945834317</c:v>
                </c:pt>
                <c:pt idx="350">
                  <c:v>44.704566902485602</c:v>
                </c:pt>
                <c:pt idx="351">
                  <c:v>45.667911244775077</c:v>
                </c:pt>
                <c:pt idx="352">
                  <c:v>44.090893942032523</c:v>
                </c:pt>
                <c:pt idx="353">
                  <c:v>44.090893942032523</c:v>
                </c:pt>
                <c:pt idx="354">
                  <c:v>43.985206059153199</c:v>
                </c:pt>
                <c:pt idx="355" formatCode="0.00">
                  <c:v>42.176651315269673</c:v>
                </c:pt>
                <c:pt idx="356" formatCode="0.00">
                  <c:v>38.639680393353018</c:v>
                </c:pt>
                <c:pt idx="357" formatCode="0.00">
                  <c:v>37.640758894560015</c:v>
                </c:pt>
                <c:pt idx="358" formatCode="0.00">
                  <c:v>37.679646963096523</c:v>
                </c:pt>
                <c:pt idx="359" formatCode="0.00">
                  <c:v>29.018764106157011</c:v>
                </c:pt>
                <c:pt idx="360" formatCode="0.00">
                  <c:v>28.397848668474612</c:v>
                </c:pt>
                <c:pt idx="361" formatCode="0.00">
                  <c:v>32.6945445359096</c:v>
                </c:pt>
                <c:pt idx="362" formatCode="0.00">
                  <c:v>31.486219545525163</c:v>
                </c:pt>
                <c:pt idx="363" formatCode="0.00">
                  <c:v>33.687939113293062</c:v>
                </c:pt>
                <c:pt idx="364" formatCode="0.00">
                  <c:v>36.490336886170141</c:v>
                </c:pt>
                <c:pt idx="365" formatCode="0.00">
                  <c:v>37.371966482993628</c:v>
                </c:pt>
                <c:pt idx="366" formatCode="0.00">
                  <c:v>34.879572883360147</c:v>
                </c:pt>
                <c:pt idx="367" formatCode="0.00">
                  <c:v>33.381595267630189</c:v>
                </c:pt>
                <c:pt idx="368" formatCode="0.00">
                  <c:v>37.327218373131721</c:v>
                </c:pt>
                <c:pt idx="369" formatCode="0.00">
                  <c:v>37.022072846104699</c:v>
                </c:pt>
                <c:pt idx="370" formatCode="0.00">
                  <c:v>34.389674338831263</c:v>
                </c:pt>
                <c:pt idx="371" formatCode="0.00">
                  <c:v>33.053238689807785</c:v>
                </c:pt>
                <c:pt idx="372" formatCode="0.00">
                  <c:v>30.093925576288996</c:v>
                </c:pt>
                <c:pt idx="373" formatCode="0.00">
                  <c:v>30.168278698221918</c:v>
                </c:pt>
                <c:pt idx="374" formatCode="0.00">
                  <c:v>30.516322496268618</c:v>
                </c:pt>
                <c:pt idx="375">
                  <c:v>27.358912412335158</c:v>
                </c:pt>
                <c:pt idx="376">
                  <c:v>26.922969481847726</c:v>
                </c:pt>
                <c:pt idx="377">
                  <c:v>27.367866431570796</c:v>
                </c:pt>
                <c:pt idx="378">
                  <c:v>26.893733063739386</c:v>
                </c:pt>
                <c:pt idx="379">
                  <c:v>26.492096108606166</c:v>
                </c:pt>
                <c:pt idx="380">
                  <c:v>25.939330146803691</c:v>
                </c:pt>
                <c:pt idx="381">
                  <c:v>26.443808624878798</c:v>
                </c:pt>
                <c:pt idx="382">
                  <c:v>26.443808624878798</c:v>
                </c:pt>
                <c:pt idx="383">
                  <c:v>26.901929963736542</c:v>
                </c:pt>
                <c:pt idx="384">
                  <c:v>28.253313996048785</c:v>
                </c:pt>
                <c:pt idx="385">
                  <c:v>29.072762228597973</c:v>
                </c:pt>
                <c:pt idx="386">
                  <c:v>29.092363244004574</c:v>
                </c:pt>
                <c:pt idx="387">
                  <c:v>29.35530927913706</c:v>
                </c:pt>
                <c:pt idx="388">
                  <c:v>30.888286501100371</c:v>
                </c:pt>
                <c:pt idx="389">
                  <c:v>32.581317114415093</c:v>
                </c:pt>
                <c:pt idx="390">
                  <c:v>33.759953588357654</c:v>
                </c:pt>
                <c:pt idx="391">
                  <c:v>33.958142553866125</c:v>
                </c:pt>
                <c:pt idx="392">
                  <c:v>34.370047061703453</c:v>
                </c:pt>
                <c:pt idx="393">
                  <c:v>34.450440942980762</c:v>
                </c:pt>
                <c:pt idx="394">
                  <c:v>34.70212792400077</c:v>
                </c:pt>
                <c:pt idx="395">
                  <c:v>35.898633839687207</c:v>
                </c:pt>
                <c:pt idx="396">
                  <c:v>37.395972854430227</c:v>
                </c:pt>
                <c:pt idx="397">
                  <c:v>37.899509684476691</c:v>
                </c:pt>
                <c:pt idx="398">
                  <c:v>39.08152727125254</c:v>
                </c:pt>
                <c:pt idx="399">
                  <c:v>43.380822211299261</c:v>
                </c:pt>
                <c:pt idx="400">
                  <c:v>52.448975216465122</c:v>
                </c:pt>
                <c:pt idx="401">
                  <c:v>53.616313354595441</c:v>
                </c:pt>
                <c:pt idx="402">
                  <c:v>54.908270696456704</c:v>
                </c:pt>
                <c:pt idx="403">
                  <c:v>53.970327217829393</c:v>
                </c:pt>
                <c:pt idx="404">
                  <c:v>57.131384531995273</c:v>
                </c:pt>
                <c:pt idx="405">
                  <c:v>59.564206679203039</c:v>
                </c:pt>
                <c:pt idx="406">
                  <c:v>59.564206679203039</c:v>
                </c:pt>
                <c:pt idx="407">
                  <c:v>60.740121990623123</c:v>
                </c:pt>
                <c:pt idx="408">
                  <c:v>60.270663877897221</c:v>
                </c:pt>
                <c:pt idx="409">
                  <c:v>58.558597042540043</c:v>
                </c:pt>
                <c:pt idx="410">
                  <c:v>58.862205570786799</c:v>
                </c:pt>
                <c:pt idx="411">
                  <c:v>58.996593215209572</c:v>
                </c:pt>
                <c:pt idx="412">
                  <c:v>60.424639923675237</c:v>
                </c:pt>
                <c:pt idx="413">
                  <c:v>56.083237055292599</c:v>
                </c:pt>
                <c:pt idx="414">
                  <c:v>51.985325448884893</c:v>
                </c:pt>
                <c:pt idx="415">
                  <c:v>51.973232656243013</c:v>
                </c:pt>
                <c:pt idx="416">
                  <c:v>51.973232656243013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5-4D84-A9CF-D0E2704F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08544"/>
        <c:axId val="391247360"/>
      </c:scatterChart>
      <c:valAx>
        <c:axId val="2225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LTM Default rate, %</a:t>
                </a:r>
              </a:p>
            </c:rich>
          </c:tx>
          <c:layout>
            <c:manualLayout>
              <c:xMode val="edge"/>
              <c:yMode val="edge"/>
              <c:x val="0.45508943991670686"/>
              <c:y val="0.929524997028981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91247360"/>
        <c:crosses val="autoZero"/>
        <c:crossBetween val="midCat"/>
        <c:majorUnit val="3"/>
      </c:valAx>
      <c:valAx>
        <c:axId val="391247360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rial Narrow"/>
                    <a:ea typeface="ＭＳ ゴシック"/>
                  </a:defRPr>
                </a:pPr>
                <a:r>
                  <a:rPr lang="en-US" sz="1200" b="1">
                    <a:latin typeface="Arial Narrow"/>
                    <a:ea typeface="ＭＳ ゴシック"/>
                  </a:rPr>
                  <a:t>LTM Average Recovery, %</a:t>
                </a:r>
              </a:p>
            </c:rich>
          </c:tx>
          <c:layout>
            <c:manualLayout>
              <c:xMode val="edge"/>
              <c:yMode val="edge"/>
              <c:x val="1.0000016276068158E-2"/>
              <c:y val="0.232500283813823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22508544"/>
        <c:crosses val="autoZero"/>
        <c:crossBetween val="midCat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Model!$E$5</c:f>
              <c:strCache>
                <c:ptCount val="1"/>
                <c:pt idx="0">
                  <c:v>Core Real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Model!$A$6:$A$237</c:f>
              <c:numCache>
                <c:formatCode>mm/dd/yyyy</c:formatCode>
                <c:ptCount val="232"/>
                <c:pt idx="0">
                  <c:v>32904</c:v>
                </c:pt>
                <c:pt idx="1">
                  <c:v>32993</c:v>
                </c:pt>
                <c:pt idx="2">
                  <c:v>33085</c:v>
                </c:pt>
                <c:pt idx="3">
                  <c:v>33177</c:v>
                </c:pt>
                <c:pt idx="4">
                  <c:v>33269</c:v>
                </c:pt>
                <c:pt idx="5">
                  <c:v>33358</c:v>
                </c:pt>
                <c:pt idx="6">
                  <c:v>33450</c:v>
                </c:pt>
                <c:pt idx="7">
                  <c:v>33542</c:v>
                </c:pt>
                <c:pt idx="8">
                  <c:v>33634</c:v>
                </c:pt>
                <c:pt idx="9">
                  <c:v>33724</c:v>
                </c:pt>
                <c:pt idx="10">
                  <c:v>33816</c:v>
                </c:pt>
                <c:pt idx="11">
                  <c:v>33908</c:v>
                </c:pt>
                <c:pt idx="12">
                  <c:v>34000</c:v>
                </c:pt>
                <c:pt idx="13">
                  <c:v>34089</c:v>
                </c:pt>
                <c:pt idx="14">
                  <c:v>34181</c:v>
                </c:pt>
                <c:pt idx="15">
                  <c:v>34273</c:v>
                </c:pt>
                <c:pt idx="16">
                  <c:v>34365</c:v>
                </c:pt>
                <c:pt idx="17">
                  <c:v>34454</c:v>
                </c:pt>
                <c:pt idx="18">
                  <c:v>34546</c:v>
                </c:pt>
                <c:pt idx="19">
                  <c:v>34638</c:v>
                </c:pt>
                <c:pt idx="20">
                  <c:v>34730</c:v>
                </c:pt>
                <c:pt idx="21">
                  <c:v>34819</c:v>
                </c:pt>
                <c:pt idx="22">
                  <c:v>34911</c:v>
                </c:pt>
                <c:pt idx="23">
                  <c:v>35003</c:v>
                </c:pt>
                <c:pt idx="24">
                  <c:v>35095</c:v>
                </c:pt>
                <c:pt idx="25">
                  <c:v>35185</c:v>
                </c:pt>
                <c:pt idx="26">
                  <c:v>35277</c:v>
                </c:pt>
                <c:pt idx="27">
                  <c:v>35369</c:v>
                </c:pt>
                <c:pt idx="28">
                  <c:v>35461</c:v>
                </c:pt>
                <c:pt idx="29">
                  <c:v>35550</c:v>
                </c:pt>
                <c:pt idx="30">
                  <c:v>35642</c:v>
                </c:pt>
                <c:pt idx="31">
                  <c:v>35734</c:v>
                </c:pt>
                <c:pt idx="32">
                  <c:v>35826</c:v>
                </c:pt>
                <c:pt idx="33">
                  <c:v>35915</c:v>
                </c:pt>
                <c:pt idx="34">
                  <c:v>36007</c:v>
                </c:pt>
                <c:pt idx="35">
                  <c:v>36099</c:v>
                </c:pt>
                <c:pt idx="36">
                  <c:v>36191</c:v>
                </c:pt>
                <c:pt idx="37">
                  <c:v>36280</c:v>
                </c:pt>
                <c:pt idx="38">
                  <c:v>36372</c:v>
                </c:pt>
                <c:pt idx="39">
                  <c:v>36464</c:v>
                </c:pt>
                <c:pt idx="40">
                  <c:v>36556</c:v>
                </c:pt>
                <c:pt idx="41">
                  <c:v>36646</c:v>
                </c:pt>
                <c:pt idx="42">
                  <c:v>36738</c:v>
                </c:pt>
                <c:pt idx="43">
                  <c:v>36830</c:v>
                </c:pt>
                <c:pt idx="44">
                  <c:v>36922</c:v>
                </c:pt>
                <c:pt idx="45">
                  <c:v>37011</c:v>
                </c:pt>
                <c:pt idx="46">
                  <c:v>37103</c:v>
                </c:pt>
                <c:pt idx="47">
                  <c:v>37195</c:v>
                </c:pt>
                <c:pt idx="48">
                  <c:v>37287</c:v>
                </c:pt>
                <c:pt idx="49">
                  <c:v>37376</c:v>
                </c:pt>
                <c:pt idx="50">
                  <c:v>37468</c:v>
                </c:pt>
                <c:pt idx="51">
                  <c:v>37560</c:v>
                </c:pt>
                <c:pt idx="52">
                  <c:v>37652</c:v>
                </c:pt>
                <c:pt idx="53">
                  <c:v>37741</c:v>
                </c:pt>
                <c:pt idx="54">
                  <c:v>37833</c:v>
                </c:pt>
                <c:pt idx="55">
                  <c:v>37925</c:v>
                </c:pt>
                <c:pt idx="56">
                  <c:v>38017</c:v>
                </c:pt>
                <c:pt idx="57">
                  <c:v>38107</c:v>
                </c:pt>
                <c:pt idx="58">
                  <c:v>38199</c:v>
                </c:pt>
                <c:pt idx="59">
                  <c:v>38291</c:v>
                </c:pt>
                <c:pt idx="60">
                  <c:v>38383</c:v>
                </c:pt>
                <c:pt idx="61">
                  <c:v>38472</c:v>
                </c:pt>
                <c:pt idx="62">
                  <c:v>38564</c:v>
                </c:pt>
                <c:pt idx="63">
                  <c:v>38656</c:v>
                </c:pt>
                <c:pt idx="64">
                  <c:v>38748</c:v>
                </c:pt>
                <c:pt idx="65">
                  <c:v>38837</c:v>
                </c:pt>
                <c:pt idx="66">
                  <c:v>38929</c:v>
                </c:pt>
                <c:pt idx="67">
                  <c:v>39021</c:v>
                </c:pt>
                <c:pt idx="68">
                  <c:v>39113</c:v>
                </c:pt>
                <c:pt idx="69">
                  <c:v>39202</c:v>
                </c:pt>
                <c:pt idx="70">
                  <c:v>39294</c:v>
                </c:pt>
                <c:pt idx="71">
                  <c:v>39386</c:v>
                </c:pt>
                <c:pt idx="72">
                  <c:v>39478</c:v>
                </c:pt>
                <c:pt idx="73">
                  <c:v>39568</c:v>
                </c:pt>
                <c:pt idx="74">
                  <c:v>39660</c:v>
                </c:pt>
                <c:pt idx="75">
                  <c:v>39752</c:v>
                </c:pt>
                <c:pt idx="76">
                  <c:v>39844</c:v>
                </c:pt>
                <c:pt idx="77">
                  <c:v>39933</c:v>
                </c:pt>
                <c:pt idx="78">
                  <c:v>40025</c:v>
                </c:pt>
                <c:pt idx="79">
                  <c:v>40117</c:v>
                </c:pt>
                <c:pt idx="80">
                  <c:v>40209</c:v>
                </c:pt>
                <c:pt idx="81">
                  <c:v>40298</c:v>
                </c:pt>
                <c:pt idx="82">
                  <c:v>40390</c:v>
                </c:pt>
                <c:pt idx="83">
                  <c:v>40482</c:v>
                </c:pt>
                <c:pt idx="84">
                  <c:v>40574</c:v>
                </c:pt>
                <c:pt idx="85">
                  <c:v>40663</c:v>
                </c:pt>
                <c:pt idx="86">
                  <c:v>40755</c:v>
                </c:pt>
                <c:pt idx="87">
                  <c:v>40847</c:v>
                </c:pt>
                <c:pt idx="88">
                  <c:v>40939</c:v>
                </c:pt>
                <c:pt idx="89">
                  <c:v>41029</c:v>
                </c:pt>
                <c:pt idx="90">
                  <c:v>41121</c:v>
                </c:pt>
                <c:pt idx="91">
                  <c:v>41213</c:v>
                </c:pt>
                <c:pt idx="92">
                  <c:v>41305</c:v>
                </c:pt>
                <c:pt idx="93">
                  <c:v>41394</c:v>
                </c:pt>
                <c:pt idx="94">
                  <c:v>41486</c:v>
                </c:pt>
                <c:pt idx="95">
                  <c:v>41578</c:v>
                </c:pt>
                <c:pt idx="96">
                  <c:v>41670</c:v>
                </c:pt>
                <c:pt idx="97">
                  <c:v>41759</c:v>
                </c:pt>
                <c:pt idx="98">
                  <c:v>41851</c:v>
                </c:pt>
                <c:pt idx="99">
                  <c:v>41943</c:v>
                </c:pt>
                <c:pt idx="100">
                  <c:v>42035</c:v>
                </c:pt>
                <c:pt idx="101">
                  <c:v>42124</c:v>
                </c:pt>
                <c:pt idx="102">
                  <c:v>42216</c:v>
                </c:pt>
                <c:pt idx="103">
                  <c:v>42308</c:v>
                </c:pt>
                <c:pt idx="104">
                  <c:v>42400</c:v>
                </c:pt>
                <c:pt idx="105">
                  <c:v>42490</c:v>
                </c:pt>
                <c:pt idx="106">
                  <c:v>42582</c:v>
                </c:pt>
                <c:pt idx="107">
                  <c:v>42674</c:v>
                </c:pt>
                <c:pt idx="108">
                  <c:v>42766</c:v>
                </c:pt>
                <c:pt idx="109">
                  <c:v>42855</c:v>
                </c:pt>
                <c:pt idx="110">
                  <c:v>42947</c:v>
                </c:pt>
                <c:pt idx="111">
                  <c:v>43039</c:v>
                </c:pt>
                <c:pt idx="112">
                  <c:v>43131</c:v>
                </c:pt>
                <c:pt idx="113">
                  <c:v>43220</c:v>
                </c:pt>
                <c:pt idx="114">
                  <c:v>43312</c:v>
                </c:pt>
                <c:pt idx="115">
                  <c:v>43404</c:v>
                </c:pt>
                <c:pt idx="116">
                  <c:v>43496</c:v>
                </c:pt>
                <c:pt idx="117">
                  <c:v>43585</c:v>
                </c:pt>
                <c:pt idx="118">
                  <c:v>43677</c:v>
                </c:pt>
              </c:numCache>
            </c:numRef>
          </c:cat>
          <c:val>
            <c:numRef>
              <c:f>Model!$E$6:$E$121</c:f>
              <c:numCache>
                <c:formatCode>#,##0.0</c:formatCode>
                <c:ptCount val="116"/>
                <c:pt idx="0">
                  <c:v>3.8231225296442721</c:v>
                </c:pt>
                <c:pt idx="1">
                  <c:v>3.3986697965571171</c:v>
                </c:pt>
                <c:pt idx="2">
                  <c:v>2.8916408668730504</c:v>
                </c:pt>
                <c:pt idx="3">
                  <c:v>2.3901225114854583</c:v>
                </c:pt>
                <c:pt idx="4">
                  <c:v>1.1481831945495786</c:v>
                </c:pt>
                <c:pt idx="5">
                  <c:v>0.60074626865670488</c:v>
                </c:pt>
                <c:pt idx="6">
                  <c:v>0.96354933726067227</c:v>
                </c:pt>
                <c:pt idx="7">
                  <c:v>0.56686046511628785</c:v>
                </c:pt>
                <c:pt idx="8">
                  <c:v>-1.4336917562721929E-2</c:v>
                </c:pt>
                <c:pt idx="9">
                  <c:v>-8.2505322924073532E-2</c:v>
                </c:pt>
                <c:pt idx="10">
                  <c:v>-0.47452565003511538</c:v>
                </c:pt>
                <c:pt idx="11">
                  <c:v>-0.54906054279751082</c:v>
                </c:pt>
                <c:pt idx="12">
                  <c:v>-0.44589937973811544</c:v>
                </c:pt>
                <c:pt idx="13">
                  <c:v>-0.48598769651400353</c:v>
                </c:pt>
                <c:pt idx="14">
                  <c:v>-0.18428184281844828</c:v>
                </c:pt>
                <c:pt idx="15">
                  <c:v>-9.1397849462351743E-2</c:v>
                </c:pt>
                <c:pt idx="16">
                  <c:v>6.862091938706083E-2</c:v>
                </c:pt>
                <c:pt idx="17">
                  <c:v>1.0419418758256382</c:v>
                </c:pt>
                <c:pt idx="18">
                  <c:v>1.3609652002626556</c:v>
                </c:pt>
                <c:pt idx="19">
                  <c:v>1.8816818774445867</c:v>
                </c:pt>
                <c:pt idx="20">
                  <c:v>2.5873786407767003</c:v>
                </c:pt>
                <c:pt idx="21">
                  <c:v>2.8488745980707444</c:v>
                </c:pt>
                <c:pt idx="22">
                  <c:v>2.7506381620931668</c:v>
                </c:pt>
                <c:pt idx="23">
                  <c:v>2.6448035487959602</c:v>
                </c:pt>
                <c:pt idx="24">
                  <c:v>2.2940251572327162</c:v>
                </c:pt>
                <c:pt idx="25">
                  <c:v>2.6315461346633438</c:v>
                </c:pt>
                <c:pt idx="26">
                  <c:v>2.5858116480793178</c:v>
                </c:pt>
                <c:pt idx="27">
                  <c:v>2.7300245851259906</c:v>
                </c:pt>
                <c:pt idx="28">
                  <c:v>2.7454184483811659</c:v>
                </c:pt>
                <c:pt idx="29">
                  <c:v>2.8876063183475082</c:v>
                </c:pt>
                <c:pt idx="30">
                  <c:v>3.0859987929994066</c:v>
                </c:pt>
                <c:pt idx="31">
                  <c:v>3.221822541966441</c:v>
                </c:pt>
                <c:pt idx="32">
                  <c:v>3.2353992848629449</c:v>
                </c:pt>
                <c:pt idx="33">
                  <c:v>3.3685612788632309</c:v>
                </c:pt>
                <c:pt idx="34">
                  <c:v>3.2607542722451317</c:v>
                </c:pt>
                <c:pt idx="35">
                  <c:v>2.7725674091441954</c:v>
                </c:pt>
                <c:pt idx="36">
                  <c:v>2.4189976689976591</c:v>
                </c:pt>
                <c:pt idx="37">
                  <c:v>2.5471014492753588</c:v>
                </c:pt>
                <c:pt idx="38">
                  <c:v>2.9250720461095181</c:v>
                </c:pt>
                <c:pt idx="39">
                  <c:v>3.1284403669724856</c:v>
                </c:pt>
                <c:pt idx="40">
                  <c:v>#N/A</c:v>
                </c:pt>
                <c:pt idx="41">
                  <c:v>3.7311401020986903</c:v>
                </c:pt>
                <c:pt idx="42">
                  <c:v>4.0155279503105543</c:v>
                </c:pt>
                <c:pt idx="43">
                  <c:v>3.9733295901179186</c:v>
                </c:pt>
                <c:pt idx="44">
                  <c:v>2.9344673731176725</c:v>
                </c:pt>
                <c:pt idx="45">
                  <c:v>1.8377703826955099</c:v>
                </c:pt>
                <c:pt idx="46">
                  <c:v>1.0502754820936566</c:v>
                </c:pt>
                <c:pt idx="47">
                  <c:v>-0.12869660460023358</c:v>
                </c:pt>
                <c:pt idx="48">
                  <c:v>-0.86011419249590482</c:v>
                </c:pt>
                <c:pt idx="49">
                  <c:v>-0.73514316585628503</c:v>
                </c:pt>
                <c:pt idx="50">
                  <c:v>-0.44957081545063549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0-4C13-BC12-F8BC64C1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876288"/>
        <c:axId val="858084480"/>
      </c:lineChart>
      <c:lineChart>
        <c:grouping val="standard"/>
        <c:varyColors val="0"/>
        <c:ser>
          <c:idx val="1"/>
          <c:order val="1"/>
          <c:tx>
            <c:strRef>
              <c:f>Model!$F$5</c:f>
              <c:strCache>
                <c:ptCount val="1"/>
                <c:pt idx="0">
                  <c:v>BofAML US HY default rate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Model!$F$6:$F$115</c:f>
              <c:numCache>
                <c:formatCode>#,##0.0</c:formatCode>
                <c:ptCount val="110"/>
                <c:pt idx="0">
                  <c:v>6.2799997329711914</c:v>
                </c:pt>
                <c:pt idx="1">
                  <c:v>7.9099998474121094</c:v>
                </c:pt>
                <c:pt idx="2">
                  <c:v>8.4499998092651367</c:v>
                </c:pt>
                <c:pt idx="3">
                  <c:v>9.7000007629394531</c:v>
                </c:pt>
                <c:pt idx="4">
                  <c:v>11.24000072479248</c:v>
                </c:pt>
                <c:pt idx="5">
                  <c:v>11.779999732971191</c:v>
                </c:pt>
                <c:pt idx="6">
                  <c:v>12.710000991821289</c:v>
                </c:pt>
                <c:pt idx="7">
                  <c:v>11.079999923706055</c:v>
                </c:pt>
                <c:pt idx="8">
                  <c:v>9.1999998092651367</c:v>
                </c:pt>
                <c:pt idx="9">
                  <c:v>7.3299994468688965</c:v>
                </c:pt>
                <c:pt idx="10">
                  <c:v>6.0799999237060547</c:v>
                </c:pt>
                <c:pt idx="11">
                  <c:v>6.190000057220459</c:v>
                </c:pt>
                <c:pt idx="12">
                  <c:v>3.880000114440918</c:v>
                </c:pt>
                <c:pt idx="13">
                  <c:v>4.9099998474121094</c:v>
                </c:pt>
                <c:pt idx="14">
                  <c:v>4.4200000762939453</c:v>
                </c:pt>
                <c:pt idx="15">
                  <c:v>3.2900002002716064</c:v>
                </c:pt>
                <c:pt idx="16">
                  <c:v>3.6200001239776611</c:v>
                </c:pt>
                <c:pt idx="17">
                  <c:v>2.4700000286102295</c:v>
                </c:pt>
                <c:pt idx="18">
                  <c:v>2.0300002098083496</c:v>
                </c:pt>
                <c:pt idx="19">
                  <c:v>2.2400000095367432</c:v>
                </c:pt>
                <c:pt idx="20">
                  <c:v>1.8600000143051147</c:v>
                </c:pt>
                <c:pt idx="21">
                  <c:v>1.6299999952316284</c:v>
                </c:pt>
                <c:pt idx="22">
                  <c:v>2.2100000381469727</c:v>
                </c:pt>
                <c:pt idx="23">
                  <c:v>2.6599998474121094</c:v>
                </c:pt>
                <c:pt idx="24">
                  <c:v>3.2599999904632568</c:v>
                </c:pt>
                <c:pt idx="25">
                  <c:v>3.2100000381469727</c:v>
                </c:pt>
                <c:pt idx="26">
                  <c:v>2.630000114440918</c:v>
                </c:pt>
                <c:pt idx="27">
                  <c:v>1.9500000476837158</c:v>
                </c:pt>
                <c:pt idx="28">
                  <c:v>1.7100000381469727</c:v>
                </c:pt>
                <c:pt idx="29">
                  <c:v>1.3700000047683716</c:v>
                </c:pt>
                <c:pt idx="30">
                  <c:v>1.8400000333786011</c:v>
                </c:pt>
                <c:pt idx="31">
                  <c:v>2.119999885559082</c:v>
                </c:pt>
                <c:pt idx="32">
                  <c:v>2.1359223300970873</c:v>
                </c:pt>
                <c:pt idx="33">
                  <c:v>2.9795158286778398</c:v>
                </c:pt>
                <c:pt idx="34">
                  <c:v>2.2471910112359552</c:v>
                </c:pt>
                <c:pt idx="35">
                  <c:v>2.3722627737226274</c:v>
                </c:pt>
                <c:pt idx="36">
                  <c:v>2.464788732394366</c:v>
                </c:pt>
                <c:pt idx="37">
                  <c:v>3.2094594594594592</c:v>
                </c:pt>
                <c:pt idx="38">
                  <c:v>5.0590219224283306</c:v>
                </c:pt>
                <c:pt idx="39">
                  <c:v>6.0855263157894735</c:v>
                </c:pt>
                <c:pt idx="40">
                  <c:v>6.467661691542288</c:v>
                </c:pt>
                <c:pt idx="41">
                  <c:v>6.4250411861614491</c:v>
                </c:pt>
                <c:pt idx="42">
                  <c:v>5.3244592346089847</c:v>
                </c:pt>
                <c:pt idx="43">
                  <c:v>5.9870550161812295</c:v>
                </c:pt>
                <c:pt idx="44">
                  <c:v>7.1428571428571423</c:v>
                </c:pt>
                <c:pt idx="45">
                  <c:v>7.3131955484896665</c:v>
                </c:pt>
                <c:pt idx="46">
                  <c:v>9.7288676236044669</c:v>
                </c:pt>
                <c:pt idx="47">
                  <c:v>11.216216216216218</c:v>
                </c:pt>
                <c:pt idx="48">
                  <c:v>12.820512820512819</c:v>
                </c:pt>
                <c:pt idx="49">
                  <c:v>13.557046979865772</c:v>
                </c:pt>
                <c:pt idx="50">
                  <c:v>12.326869806094184</c:v>
                </c:pt>
                <c:pt idx="51">
                  <c:v>10.124826629680998</c:v>
                </c:pt>
                <c:pt idx="52">
                  <c:v>7.7777777777777777</c:v>
                </c:pt>
                <c:pt idx="53">
                  <c:v>6.3623789764868599</c:v>
                </c:pt>
                <c:pt idx="54">
                  <c:v>5.3892215568862278</c:v>
                </c:pt>
                <c:pt idx="55">
                  <c:v>4.8808172531214531</c:v>
                </c:pt>
                <c:pt idx="56">
                  <c:v>4.180064308681672</c:v>
                </c:pt>
                <c:pt idx="57">
                  <c:v>3.5714285714285712</c:v>
                </c:pt>
                <c:pt idx="58">
                  <c:v>2.9441624365482233</c:v>
                </c:pt>
                <c:pt idx="59">
                  <c:v>2.6706231454005933</c:v>
                </c:pt>
                <c:pt idx="60">
                  <c:v>2.3166023166023164</c:v>
                </c:pt>
                <c:pt idx="61">
                  <c:v>1.9792648444863337</c:v>
                </c:pt>
                <c:pt idx="62">
                  <c:v>1.6981132075471699</c:v>
                </c:pt>
                <c:pt idx="63">
                  <c:v>2.0813623462630089</c:v>
                </c:pt>
                <c:pt idx="64">
                  <c:v>2.2265246853823815</c:v>
                </c:pt>
                <c:pt idx="65">
                  <c:v>2.2308438409311346</c:v>
                </c:pt>
                <c:pt idx="66">
                  <c:v>2.1589793915603535</c:v>
                </c:pt>
                <c:pt idx="67">
                  <c:v>1.7034068136272544</c:v>
                </c:pt>
                <c:pt idx="68">
                  <c:v>1.503006012024048</c:v>
                </c:pt>
                <c:pt idx="69">
                  <c:v>1.3026052104208417</c:v>
                </c:pt>
                <c:pt idx="70">
                  <c:v>1.4358974358974359</c:v>
                </c:pt>
                <c:pt idx="71">
                  <c:v>1.0214504596527068</c:v>
                </c:pt>
                <c:pt idx="72">
                  <c:v>1.3388259526261586</c:v>
                </c:pt>
                <c:pt idx="73">
                  <c:v>1.7801047120418849</c:v>
                </c:pt>
                <c:pt idx="74">
                  <c:v>2.3429179978700745</c:v>
                </c:pt>
                <c:pt idx="75">
                  <c:v>3.4371643394199785</c:v>
                </c:pt>
                <c:pt idx="76">
                  <c:v>7.0815450643776829</c:v>
                </c:pt>
                <c:pt idx="77">
                  <c:v>11.61504424778761</c:v>
                </c:pt>
                <c:pt idx="78">
                  <c:v>13.626373626373626</c:v>
                </c:pt>
                <c:pt idx="79">
                  <c:v>14.91031390134529</c:v>
                </c:pt>
                <c:pt idx="80">
                  <c:v>12.107101280558789</c:v>
                </c:pt>
                <c:pt idx="81">
                  <c:v>7.9954954954954953</c:v>
                </c:pt>
                <c:pt idx="82">
                  <c:v>4.5203969128996695</c:v>
                </c:pt>
                <c:pt idx="83">
                  <c:v>1.9845644983461963</c:v>
                </c:pt>
                <c:pt idx="84">
                  <c:v>1.958650707290533</c:v>
                </c:pt>
                <c:pt idx="85">
                  <c:v>1.9507186858316223</c:v>
                </c:pt>
                <c:pt idx="86">
                  <c:v>1.8962075848303395</c:v>
                </c:pt>
                <c:pt idx="87">
                  <c:v>1.5533980582524272</c:v>
                </c:pt>
                <c:pt idx="88">
                  <c:v>2.4856596558317401</c:v>
                </c:pt>
                <c:pt idx="89">
                  <c:v>2.6629935720844813</c:v>
                </c:pt>
                <c:pt idx="90">
                  <c:v>2.9038112522686026</c:v>
                </c:pt>
                <c:pt idx="91">
                  <c:v>2.8518859245630175</c:v>
                </c:pt>
                <c:pt idx="92">
                  <c:v>2.1937842778793417</c:v>
                </c:pt>
                <c:pt idx="93">
                  <c:v>2.0871143375680581</c:v>
                </c:pt>
                <c:pt idx="94">
                  <c:v>2.1998166819431715</c:v>
                </c:pt>
                <c:pt idx="95">
                  <c:v>2.1798365122615802</c:v>
                </c:pt>
                <c:pt idx="96">
                  <c:v>1.1915673693858846</c:v>
                </c:pt>
                <c:pt idx="97">
                  <c:v>1.2832263978001834</c:v>
                </c:pt>
                <c:pt idx="98">
                  <c:v>0.99188458070333629</c:v>
                </c:pt>
                <c:pt idx="99">
                  <c:v>1.323918799646955</c:v>
                </c:pt>
                <c:pt idx="100">
                  <c:v>1.5859030837004406</c:v>
                </c:pt>
                <c:pt idx="101">
                  <c:v>1.4272970561998217</c:v>
                </c:pt>
                <c:pt idx="102">
                  <c:v>2.2222222222222223</c:v>
                </c:pt>
                <c:pt idx="103">
                  <c:v>2.4778761061946901</c:v>
                </c:pt>
                <c:pt idx="104">
                  <c:v>3.125</c:v>
                </c:pt>
                <c:pt idx="105">
                  <c:v>4.9866429207479968</c:v>
                </c:pt>
                <c:pt idx="106">
                  <c:v>6.1427280939476061</c:v>
                </c:pt>
                <c:pt idx="107">
                  <c:v>6.7952249770431585</c:v>
                </c:pt>
                <c:pt idx="108">
                  <c:v>7.0566388115134631</c:v>
                </c:pt>
                <c:pt idx="109">
                  <c:v>5.2385406922357349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0-4C13-BC12-F8BC64C1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639424"/>
        <c:axId val="861635712"/>
      </c:lineChart>
      <c:dateAx>
        <c:axId val="83087628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858084480"/>
        <c:crosses val="autoZero"/>
        <c:auto val="1"/>
        <c:lblOffset val="100"/>
        <c:baseTimeUnit val="months"/>
        <c:majorUnit val="24"/>
        <c:majorTimeUnit val="months"/>
      </c:dateAx>
      <c:valAx>
        <c:axId val="8580844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830876288"/>
        <c:crosses val="autoZero"/>
        <c:crossBetween val="between"/>
      </c:valAx>
      <c:valAx>
        <c:axId val="86163571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861639424"/>
        <c:crosses val="max"/>
        <c:crossBetween val="between"/>
      </c:valAx>
      <c:catAx>
        <c:axId val="86163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861635712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'Model loan'!$G$5</c:f>
              <c:strCache>
                <c:ptCount val="1"/>
                <c:pt idx="0">
                  <c:v>Actual Loan Dr (S&amp;P)</c:v>
                </c:pt>
              </c:strCache>
            </c:strRef>
          </c:tx>
          <c:marker>
            <c:symbol val="none"/>
          </c:marker>
          <c:cat>
            <c:numRef>
              <c:f>'Model loan'!$A$42:$A$117</c:f>
              <c:numCache>
                <c:formatCode>mm/dd/yyyy</c:formatCode>
                <c:ptCount val="76"/>
                <c:pt idx="0">
                  <c:v>36191</c:v>
                </c:pt>
                <c:pt idx="1">
                  <c:v>36280</c:v>
                </c:pt>
                <c:pt idx="2">
                  <c:v>36372</c:v>
                </c:pt>
                <c:pt idx="3">
                  <c:v>36464</c:v>
                </c:pt>
                <c:pt idx="4">
                  <c:v>36556</c:v>
                </c:pt>
                <c:pt idx="5">
                  <c:v>36646</c:v>
                </c:pt>
                <c:pt idx="6">
                  <c:v>36738</c:v>
                </c:pt>
                <c:pt idx="7">
                  <c:v>36830</c:v>
                </c:pt>
                <c:pt idx="8">
                  <c:v>36922</c:v>
                </c:pt>
                <c:pt idx="9">
                  <c:v>37011</c:v>
                </c:pt>
                <c:pt idx="10">
                  <c:v>37103</c:v>
                </c:pt>
                <c:pt idx="11">
                  <c:v>37195</c:v>
                </c:pt>
                <c:pt idx="12">
                  <c:v>37287</c:v>
                </c:pt>
                <c:pt idx="13">
                  <c:v>37376</c:v>
                </c:pt>
                <c:pt idx="14">
                  <c:v>37468</c:v>
                </c:pt>
                <c:pt idx="15">
                  <c:v>37560</c:v>
                </c:pt>
                <c:pt idx="16">
                  <c:v>37652</c:v>
                </c:pt>
                <c:pt idx="17">
                  <c:v>37741</c:v>
                </c:pt>
                <c:pt idx="18">
                  <c:v>37833</c:v>
                </c:pt>
                <c:pt idx="19">
                  <c:v>37925</c:v>
                </c:pt>
                <c:pt idx="20">
                  <c:v>38017</c:v>
                </c:pt>
                <c:pt idx="21">
                  <c:v>38107</c:v>
                </c:pt>
                <c:pt idx="22">
                  <c:v>38199</c:v>
                </c:pt>
                <c:pt idx="23">
                  <c:v>38291</c:v>
                </c:pt>
                <c:pt idx="24">
                  <c:v>38383</c:v>
                </c:pt>
                <c:pt idx="25">
                  <c:v>38472</c:v>
                </c:pt>
                <c:pt idx="26">
                  <c:v>38564</c:v>
                </c:pt>
                <c:pt idx="27">
                  <c:v>38656</c:v>
                </c:pt>
                <c:pt idx="28">
                  <c:v>38748</c:v>
                </c:pt>
                <c:pt idx="29">
                  <c:v>38837</c:v>
                </c:pt>
                <c:pt idx="30">
                  <c:v>38929</c:v>
                </c:pt>
                <c:pt idx="31">
                  <c:v>39021</c:v>
                </c:pt>
                <c:pt idx="32">
                  <c:v>39113</c:v>
                </c:pt>
                <c:pt idx="33">
                  <c:v>39202</c:v>
                </c:pt>
                <c:pt idx="34">
                  <c:v>39294</c:v>
                </c:pt>
                <c:pt idx="35">
                  <c:v>39386</c:v>
                </c:pt>
                <c:pt idx="36">
                  <c:v>39478</c:v>
                </c:pt>
                <c:pt idx="37">
                  <c:v>39568</c:v>
                </c:pt>
                <c:pt idx="38">
                  <c:v>39660</c:v>
                </c:pt>
                <c:pt idx="39">
                  <c:v>39752</c:v>
                </c:pt>
                <c:pt idx="40">
                  <c:v>39844</c:v>
                </c:pt>
                <c:pt idx="41">
                  <c:v>39933</c:v>
                </c:pt>
                <c:pt idx="42">
                  <c:v>40025</c:v>
                </c:pt>
                <c:pt idx="43">
                  <c:v>40117</c:v>
                </c:pt>
                <c:pt idx="44">
                  <c:v>40209</c:v>
                </c:pt>
                <c:pt idx="45">
                  <c:v>40298</c:v>
                </c:pt>
                <c:pt idx="46">
                  <c:v>40390</c:v>
                </c:pt>
                <c:pt idx="47">
                  <c:v>40482</c:v>
                </c:pt>
                <c:pt idx="48">
                  <c:v>40574</c:v>
                </c:pt>
                <c:pt idx="49">
                  <c:v>40663</c:v>
                </c:pt>
                <c:pt idx="50">
                  <c:v>40755</c:v>
                </c:pt>
                <c:pt idx="51">
                  <c:v>40847</c:v>
                </c:pt>
                <c:pt idx="52">
                  <c:v>40939</c:v>
                </c:pt>
                <c:pt idx="53">
                  <c:v>41029</c:v>
                </c:pt>
                <c:pt idx="54">
                  <c:v>41121</c:v>
                </c:pt>
                <c:pt idx="55">
                  <c:v>41213</c:v>
                </c:pt>
                <c:pt idx="56">
                  <c:v>41305</c:v>
                </c:pt>
                <c:pt idx="57">
                  <c:v>41394</c:v>
                </c:pt>
                <c:pt idx="58">
                  <c:v>41486</c:v>
                </c:pt>
                <c:pt idx="59">
                  <c:v>41578</c:v>
                </c:pt>
                <c:pt idx="60">
                  <c:v>41670</c:v>
                </c:pt>
                <c:pt idx="61">
                  <c:v>41759</c:v>
                </c:pt>
                <c:pt idx="62">
                  <c:v>41851</c:v>
                </c:pt>
                <c:pt idx="63">
                  <c:v>41943</c:v>
                </c:pt>
                <c:pt idx="64">
                  <c:v>42035</c:v>
                </c:pt>
                <c:pt idx="65">
                  <c:v>42124</c:v>
                </c:pt>
                <c:pt idx="66">
                  <c:v>42216</c:v>
                </c:pt>
                <c:pt idx="67">
                  <c:v>42308</c:v>
                </c:pt>
                <c:pt idx="68">
                  <c:v>42400</c:v>
                </c:pt>
                <c:pt idx="69">
                  <c:v>42490</c:v>
                </c:pt>
                <c:pt idx="70">
                  <c:v>42582</c:v>
                </c:pt>
                <c:pt idx="71">
                  <c:v>42674</c:v>
                </c:pt>
                <c:pt idx="72">
                  <c:v>42766</c:v>
                </c:pt>
                <c:pt idx="73">
                  <c:v>42855</c:v>
                </c:pt>
                <c:pt idx="74">
                  <c:v>42947</c:v>
                </c:pt>
                <c:pt idx="75">
                  <c:v>43039</c:v>
                </c:pt>
              </c:numCache>
            </c:numRef>
          </c:cat>
          <c:val>
            <c:numRef>
              <c:f>'Model loan'!$G$42:$G$117</c:f>
              <c:numCache>
                <c:formatCode>#,##0.00</c:formatCode>
                <c:ptCount val="76"/>
                <c:pt idx="0">
                  <c:v>1.8957345971563981</c:v>
                </c:pt>
                <c:pt idx="1">
                  <c:v>1.9920318725099602</c:v>
                </c:pt>
                <c:pt idx="2">
                  <c:v>2.4305555555555558</c:v>
                </c:pt>
                <c:pt idx="3">
                  <c:v>2.5</c:v>
                </c:pt>
                <c:pt idx="4">
                  <c:v>3.5087719298245612</c:v>
                </c:pt>
                <c:pt idx="5">
                  <c:v>4.3478260869565215</c:v>
                </c:pt>
                <c:pt idx="6">
                  <c:v>5.5276381909547743</c:v>
                </c:pt>
                <c:pt idx="7">
                  <c:v>6.9047619047619051</c:v>
                </c:pt>
                <c:pt idx="8">
                  <c:v>7.9207920792079207</c:v>
                </c:pt>
                <c:pt idx="9">
                  <c:v>6.8965517241379306</c:v>
                </c:pt>
                <c:pt idx="10">
                  <c:v>6.8893528183716075</c:v>
                </c:pt>
                <c:pt idx="11">
                  <c:v>5.7494866529774127</c:v>
                </c:pt>
                <c:pt idx="12">
                  <c:v>5.6338028169014089</c:v>
                </c:pt>
                <c:pt idx="13">
                  <c:v>5.7654075546719685</c:v>
                </c:pt>
                <c:pt idx="14">
                  <c:v>5.4368932038834954</c:v>
                </c:pt>
                <c:pt idx="15">
                  <c:v>5.2325581395348841</c:v>
                </c:pt>
                <c:pt idx="16">
                  <c:v>4.0697674418604652</c:v>
                </c:pt>
                <c:pt idx="17">
                  <c:v>3.7549407114624502</c:v>
                </c:pt>
                <c:pt idx="18">
                  <c:v>2.9296875</c:v>
                </c:pt>
                <c:pt idx="19">
                  <c:v>2.3121387283236992</c:v>
                </c:pt>
                <c:pt idx="20">
                  <c:v>1.876172607879925</c:v>
                </c:pt>
                <c:pt idx="21">
                  <c:v>1.3059701492537312</c:v>
                </c:pt>
                <c:pt idx="22">
                  <c:v>0.93632958801498134</c:v>
                </c:pt>
                <c:pt idx="23">
                  <c:v>1.1342155009451798</c:v>
                </c:pt>
                <c:pt idx="24">
                  <c:v>1.1363636363636365</c:v>
                </c:pt>
                <c:pt idx="25">
                  <c:v>1.5180265654648957</c:v>
                </c:pt>
                <c:pt idx="26">
                  <c:v>1.5296367112810707</c:v>
                </c:pt>
                <c:pt idx="27">
                  <c:v>1.7307692307692308</c:v>
                </c:pt>
                <c:pt idx="28">
                  <c:v>1.9677996422182469</c:v>
                </c:pt>
                <c:pt idx="29">
                  <c:v>1.5254237288135595</c:v>
                </c:pt>
                <c:pt idx="30">
                  <c:v>1.3582342954159592</c:v>
                </c:pt>
                <c:pt idx="31">
                  <c:v>0.99337748344370869</c:v>
                </c:pt>
                <c:pt idx="32">
                  <c:v>0.78247261345852892</c:v>
                </c:pt>
                <c:pt idx="33">
                  <c:v>0.43988269794721413</c:v>
                </c:pt>
                <c:pt idx="34">
                  <c:v>0.42313117066290551</c:v>
                </c:pt>
                <c:pt idx="35">
                  <c:v>0.40268456375838929</c:v>
                </c:pt>
                <c:pt idx="36">
                  <c:v>1.1421319796954315</c:v>
                </c:pt>
                <c:pt idx="37">
                  <c:v>1.9512195121951219</c:v>
                </c:pt>
                <c:pt idx="38">
                  <c:v>2.9239766081871341</c:v>
                </c:pt>
                <c:pt idx="39">
                  <c:v>3.5885167464114831</c:v>
                </c:pt>
                <c:pt idx="40">
                  <c:v>4.1816009557945035</c:v>
                </c:pt>
                <c:pt idx="41">
                  <c:v>5.3921568627450984</c:v>
                </c:pt>
                <c:pt idx="42">
                  <c:v>6.8664169787765292</c:v>
                </c:pt>
                <c:pt idx="43">
                  <c:v>8.2174462705436149</c:v>
                </c:pt>
                <c:pt idx="44">
                  <c:v>8.1841432225063944</c:v>
                </c:pt>
                <c:pt idx="45">
                  <c:v>7.0038910505836576</c:v>
                </c:pt>
                <c:pt idx="46">
                  <c:v>4.9113233287858122</c:v>
                </c:pt>
                <c:pt idx="47">
                  <c:v>3.2212885154061621</c:v>
                </c:pt>
                <c:pt idx="48">
                  <c:v>2.1834061135371177</c:v>
                </c:pt>
                <c:pt idx="49">
                  <c:v>1.4970059880239521</c:v>
                </c:pt>
                <c:pt idx="50">
                  <c:v>1.206636500754148</c:v>
                </c:pt>
                <c:pt idx="51">
                  <c:v>0.91883614088820831</c:v>
                </c:pt>
                <c:pt idx="52">
                  <c:v>0.61255742725880558</c:v>
                </c:pt>
                <c:pt idx="53">
                  <c:v>0.92735703245749612</c:v>
                </c:pt>
                <c:pt idx="54">
                  <c:v>1.059001512859304</c:v>
                </c:pt>
                <c:pt idx="55">
                  <c:v>1.2084592145015105</c:v>
                </c:pt>
                <c:pt idx="56">
                  <c:v>1.6616314199395772</c:v>
                </c:pt>
                <c:pt idx="57">
                  <c:v>1.6666666666666667</c:v>
                </c:pt>
                <c:pt idx="58">
                  <c:v>1.6500000000000001</c:v>
                </c:pt>
                <c:pt idx="59">
                  <c:v>1.6417910447761193</c:v>
                </c:pt>
                <c:pt idx="60">
                  <c:v>1.171303074670571</c:v>
                </c:pt>
                <c:pt idx="61">
                  <c:v>1.0115606936416186</c:v>
                </c:pt>
                <c:pt idx="62">
                  <c:v>0.96153846153846156</c:v>
                </c:pt>
                <c:pt idx="63">
                  <c:v>0.63856960408684549</c:v>
                </c:pt>
                <c:pt idx="64">
                  <c:v>0.74906367041198507</c:v>
                </c:pt>
                <c:pt idx="65">
                  <c:v>0.72115384615384615</c:v>
                </c:pt>
                <c:pt idx="66">
                  <c:v>0.56689342403628118</c:v>
                </c:pt>
                <c:pt idx="67">
                  <c:v>0.77177508269018735</c:v>
                </c:pt>
                <c:pt idx="68">
                  <c:v>1.3903743315508021</c:v>
                </c:pt>
                <c:pt idx="69">
                  <c:v>1.929260450160772</c:v>
                </c:pt>
                <c:pt idx="70">
                  <c:v>2.4442082890541976</c:v>
                </c:pt>
                <c:pt idx="71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AF4-AC44-1E9F5A81780C}"/>
            </c:ext>
          </c:extLst>
        </c:ser>
        <c:ser>
          <c:idx val="0"/>
          <c:order val="1"/>
          <c:tx>
            <c:strRef>
              <c:f>'Model loan'!$I$5</c:f>
              <c:strCache>
                <c:ptCount val="1"/>
                <c:pt idx="0">
                  <c:v>Implied DR S&amp;P New</c:v>
                </c:pt>
              </c:strCache>
            </c:strRef>
          </c:tx>
          <c:marker>
            <c:symbol val="none"/>
          </c:marker>
          <c:cat>
            <c:numRef>
              <c:f>'Model loan'!$A$42:$A$117</c:f>
              <c:numCache>
                <c:formatCode>mm/dd/yyyy</c:formatCode>
                <c:ptCount val="76"/>
                <c:pt idx="0">
                  <c:v>36191</c:v>
                </c:pt>
                <c:pt idx="1">
                  <c:v>36280</c:v>
                </c:pt>
                <c:pt idx="2">
                  <c:v>36372</c:v>
                </c:pt>
                <c:pt idx="3">
                  <c:v>36464</c:v>
                </c:pt>
                <c:pt idx="4">
                  <c:v>36556</c:v>
                </c:pt>
                <c:pt idx="5">
                  <c:v>36646</c:v>
                </c:pt>
                <c:pt idx="6">
                  <c:v>36738</c:v>
                </c:pt>
                <c:pt idx="7">
                  <c:v>36830</c:v>
                </c:pt>
                <c:pt idx="8">
                  <c:v>36922</c:v>
                </c:pt>
                <c:pt idx="9">
                  <c:v>37011</c:v>
                </c:pt>
                <c:pt idx="10">
                  <c:v>37103</c:v>
                </c:pt>
                <c:pt idx="11">
                  <c:v>37195</c:v>
                </c:pt>
                <c:pt idx="12">
                  <c:v>37287</c:v>
                </c:pt>
                <c:pt idx="13">
                  <c:v>37376</c:v>
                </c:pt>
                <c:pt idx="14">
                  <c:v>37468</c:v>
                </c:pt>
                <c:pt idx="15">
                  <c:v>37560</c:v>
                </c:pt>
                <c:pt idx="16">
                  <c:v>37652</c:v>
                </c:pt>
                <c:pt idx="17">
                  <c:v>37741</c:v>
                </c:pt>
                <c:pt idx="18">
                  <c:v>37833</c:v>
                </c:pt>
                <c:pt idx="19">
                  <c:v>37925</c:v>
                </c:pt>
                <c:pt idx="20">
                  <c:v>38017</c:v>
                </c:pt>
                <c:pt idx="21">
                  <c:v>38107</c:v>
                </c:pt>
                <c:pt idx="22">
                  <c:v>38199</c:v>
                </c:pt>
                <c:pt idx="23">
                  <c:v>38291</c:v>
                </c:pt>
                <c:pt idx="24">
                  <c:v>38383</c:v>
                </c:pt>
                <c:pt idx="25">
                  <c:v>38472</c:v>
                </c:pt>
                <c:pt idx="26">
                  <c:v>38564</c:v>
                </c:pt>
                <c:pt idx="27">
                  <c:v>38656</c:v>
                </c:pt>
                <c:pt idx="28">
                  <c:v>38748</c:v>
                </c:pt>
                <c:pt idx="29">
                  <c:v>38837</c:v>
                </c:pt>
                <c:pt idx="30">
                  <c:v>38929</c:v>
                </c:pt>
                <c:pt idx="31">
                  <c:v>39021</c:v>
                </c:pt>
                <c:pt idx="32">
                  <c:v>39113</c:v>
                </c:pt>
                <c:pt idx="33">
                  <c:v>39202</c:v>
                </c:pt>
                <c:pt idx="34">
                  <c:v>39294</c:v>
                </c:pt>
                <c:pt idx="35">
                  <c:v>39386</c:v>
                </c:pt>
                <c:pt idx="36">
                  <c:v>39478</c:v>
                </c:pt>
                <c:pt idx="37">
                  <c:v>39568</c:v>
                </c:pt>
                <c:pt idx="38">
                  <c:v>39660</c:v>
                </c:pt>
                <c:pt idx="39">
                  <c:v>39752</c:v>
                </c:pt>
                <c:pt idx="40">
                  <c:v>39844</c:v>
                </c:pt>
                <c:pt idx="41">
                  <c:v>39933</c:v>
                </c:pt>
                <c:pt idx="42">
                  <c:v>40025</c:v>
                </c:pt>
                <c:pt idx="43">
                  <c:v>40117</c:v>
                </c:pt>
                <c:pt idx="44">
                  <c:v>40209</c:v>
                </c:pt>
                <c:pt idx="45">
                  <c:v>40298</c:v>
                </c:pt>
                <c:pt idx="46">
                  <c:v>40390</c:v>
                </c:pt>
                <c:pt idx="47">
                  <c:v>40482</c:v>
                </c:pt>
                <c:pt idx="48">
                  <c:v>40574</c:v>
                </c:pt>
                <c:pt idx="49">
                  <c:v>40663</c:v>
                </c:pt>
                <c:pt idx="50">
                  <c:v>40755</c:v>
                </c:pt>
                <c:pt idx="51">
                  <c:v>40847</c:v>
                </c:pt>
                <c:pt idx="52">
                  <c:v>40939</c:v>
                </c:pt>
                <c:pt idx="53">
                  <c:v>41029</c:v>
                </c:pt>
                <c:pt idx="54">
                  <c:v>41121</c:v>
                </c:pt>
                <c:pt idx="55">
                  <c:v>41213</c:v>
                </c:pt>
                <c:pt idx="56">
                  <c:v>41305</c:v>
                </c:pt>
                <c:pt idx="57">
                  <c:v>41394</c:v>
                </c:pt>
                <c:pt idx="58">
                  <c:v>41486</c:v>
                </c:pt>
                <c:pt idx="59">
                  <c:v>41578</c:v>
                </c:pt>
                <c:pt idx="60">
                  <c:v>41670</c:v>
                </c:pt>
                <c:pt idx="61">
                  <c:v>41759</c:v>
                </c:pt>
                <c:pt idx="62">
                  <c:v>41851</c:v>
                </c:pt>
                <c:pt idx="63">
                  <c:v>41943</c:v>
                </c:pt>
                <c:pt idx="64">
                  <c:v>42035</c:v>
                </c:pt>
                <c:pt idx="65">
                  <c:v>42124</c:v>
                </c:pt>
                <c:pt idx="66">
                  <c:v>42216</c:v>
                </c:pt>
                <c:pt idx="67">
                  <c:v>42308</c:v>
                </c:pt>
                <c:pt idx="68">
                  <c:v>42400</c:v>
                </c:pt>
                <c:pt idx="69">
                  <c:v>42490</c:v>
                </c:pt>
                <c:pt idx="70">
                  <c:v>42582</c:v>
                </c:pt>
                <c:pt idx="71">
                  <c:v>42674</c:v>
                </c:pt>
                <c:pt idx="72">
                  <c:v>42766</c:v>
                </c:pt>
                <c:pt idx="73">
                  <c:v>42855</c:v>
                </c:pt>
                <c:pt idx="74">
                  <c:v>42947</c:v>
                </c:pt>
                <c:pt idx="75">
                  <c:v>43039</c:v>
                </c:pt>
              </c:numCache>
            </c:numRef>
          </c:cat>
          <c:val>
            <c:numRef>
              <c:f>'Model loan'!$I$42:$I$117</c:f>
              <c:numCache>
                <c:formatCode>#,##0.00</c:formatCode>
                <c:ptCount val="76"/>
                <c:pt idx="0">
                  <c:v>2.8953715100913922</c:v>
                </c:pt>
                <c:pt idx="1">
                  <c:v>2.424807312124412</c:v>
                </c:pt>
                <c:pt idx="2">
                  <c:v>2.7997986418916572</c:v>
                </c:pt>
                <c:pt idx="3">
                  <c:v>4.7387623148530515</c:v>
                </c:pt>
                <c:pt idx="4">
                  <c:v>3.6580082374429068</c:v>
                </c:pt>
                <c:pt idx="5">
                  <c:v>3.7247526111330402</c:v>
                </c:pt>
                <c:pt idx="6">
                  <c:v>3.3871505789493126</c:v>
                </c:pt>
                <c:pt idx="7">
                  <c:v>3.3891072805925466</c:v>
                </c:pt>
                <c:pt idx="8">
                  <c:v>#N/A</c:v>
                </c:pt>
                <c:pt idx="9">
                  <c:v>5.0362714685663477</c:v>
                </c:pt>
                <c:pt idx="10">
                  <c:v>5.33101104705419</c:v>
                </c:pt>
                <c:pt idx="11">
                  <c:v>5.7911013790114065</c:v>
                </c:pt>
                <c:pt idx="12">
                  <c:v>6.9159675755374801</c:v>
                </c:pt>
                <c:pt idx="13">
                  <c:v>6.2180170995338511</c:v>
                </c:pt>
                <c:pt idx="14">
                  <c:v>5.4754146025790646</c:v>
                </c:pt>
                <c:pt idx="15">
                  <c:v>5.6483109985714961</c:v>
                </c:pt>
                <c:pt idx="16">
                  <c:v>5.664176442683079</c:v>
                </c:pt>
                <c:pt idx="17">
                  <c:v>3.8596105694691021</c:v>
                </c:pt>
                <c:pt idx="18">
                  <c:v>3.7112448466193539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AF4-AC44-1E9F5A81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14368"/>
        <c:axId val="941501056"/>
      </c:lineChart>
      <c:dateAx>
        <c:axId val="9311143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41501056"/>
        <c:crosses val="autoZero"/>
        <c:auto val="1"/>
        <c:lblOffset val="100"/>
        <c:baseTimeUnit val="months"/>
        <c:majorUnit val="12"/>
        <c:majorTimeUnit val="months"/>
      </c:dateAx>
      <c:valAx>
        <c:axId val="94150105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31114368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loan'!$C$5</c:f>
              <c:strCache>
                <c:ptCount val="1"/>
                <c:pt idx="0">
                  <c:v>Lending Standards (Fed)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loan'!$A$59:$A$112</c:f>
              <c:numCache>
                <c:formatCode>mm/dd/yyyy</c:formatCode>
                <c:ptCount val="54"/>
                <c:pt idx="0">
                  <c:v>37741</c:v>
                </c:pt>
                <c:pt idx="1">
                  <c:v>37833</c:v>
                </c:pt>
                <c:pt idx="2">
                  <c:v>37925</c:v>
                </c:pt>
                <c:pt idx="3">
                  <c:v>38017</c:v>
                </c:pt>
                <c:pt idx="4">
                  <c:v>38107</c:v>
                </c:pt>
                <c:pt idx="5">
                  <c:v>38199</c:v>
                </c:pt>
                <c:pt idx="6">
                  <c:v>38291</c:v>
                </c:pt>
                <c:pt idx="7">
                  <c:v>38383</c:v>
                </c:pt>
                <c:pt idx="8">
                  <c:v>38472</c:v>
                </c:pt>
                <c:pt idx="9">
                  <c:v>38564</c:v>
                </c:pt>
                <c:pt idx="10">
                  <c:v>38656</c:v>
                </c:pt>
                <c:pt idx="11">
                  <c:v>38748</c:v>
                </c:pt>
                <c:pt idx="12">
                  <c:v>38837</c:v>
                </c:pt>
                <c:pt idx="13">
                  <c:v>38929</c:v>
                </c:pt>
                <c:pt idx="14">
                  <c:v>39021</c:v>
                </c:pt>
                <c:pt idx="15">
                  <c:v>39113</c:v>
                </c:pt>
                <c:pt idx="16">
                  <c:v>39202</c:v>
                </c:pt>
                <c:pt idx="17">
                  <c:v>39294</c:v>
                </c:pt>
                <c:pt idx="18">
                  <c:v>39386</c:v>
                </c:pt>
                <c:pt idx="19">
                  <c:v>39478</c:v>
                </c:pt>
                <c:pt idx="20">
                  <c:v>39568</c:v>
                </c:pt>
                <c:pt idx="21">
                  <c:v>39660</c:v>
                </c:pt>
                <c:pt idx="22">
                  <c:v>39752</c:v>
                </c:pt>
                <c:pt idx="23">
                  <c:v>39844</c:v>
                </c:pt>
                <c:pt idx="24">
                  <c:v>39933</c:v>
                </c:pt>
                <c:pt idx="25">
                  <c:v>40025</c:v>
                </c:pt>
                <c:pt idx="26">
                  <c:v>40117</c:v>
                </c:pt>
                <c:pt idx="27">
                  <c:v>40209</c:v>
                </c:pt>
                <c:pt idx="28">
                  <c:v>40298</c:v>
                </c:pt>
                <c:pt idx="29">
                  <c:v>40390</c:v>
                </c:pt>
                <c:pt idx="30">
                  <c:v>40482</c:v>
                </c:pt>
                <c:pt idx="31">
                  <c:v>40574</c:v>
                </c:pt>
                <c:pt idx="32">
                  <c:v>40663</c:v>
                </c:pt>
                <c:pt idx="33">
                  <c:v>40755</c:v>
                </c:pt>
                <c:pt idx="34">
                  <c:v>40847</c:v>
                </c:pt>
                <c:pt idx="35">
                  <c:v>40939</c:v>
                </c:pt>
                <c:pt idx="36">
                  <c:v>41029</c:v>
                </c:pt>
                <c:pt idx="37">
                  <c:v>41121</c:v>
                </c:pt>
                <c:pt idx="38">
                  <c:v>41213</c:v>
                </c:pt>
                <c:pt idx="39">
                  <c:v>41305</c:v>
                </c:pt>
                <c:pt idx="40">
                  <c:v>41394</c:v>
                </c:pt>
                <c:pt idx="41">
                  <c:v>41486</c:v>
                </c:pt>
                <c:pt idx="42">
                  <c:v>41578</c:v>
                </c:pt>
                <c:pt idx="43">
                  <c:v>41670</c:v>
                </c:pt>
                <c:pt idx="44">
                  <c:v>41759</c:v>
                </c:pt>
                <c:pt idx="45">
                  <c:v>41851</c:v>
                </c:pt>
                <c:pt idx="46">
                  <c:v>41943</c:v>
                </c:pt>
                <c:pt idx="47">
                  <c:v>42035</c:v>
                </c:pt>
                <c:pt idx="48">
                  <c:v>42124</c:v>
                </c:pt>
                <c:pt idx="49">
                  <c:v>42216</c:v>
                </c:pt>
                <c:pt idx="50">
                  <c:v>42308</c:v>
                </c:pt>
                <c:pt idx="51">
                  <c:v>42400</c:v>
                </c:pt>
                <c:pt idx="52">
                  <c:v>42490</c:v>
                </c:pt>
                <c:pt idx="53">
                  <c:v>42582</c:v>
                </c:pt>
              </c:numCache>
            </c:numRef>
          </c:cat>
          <c:val>
            <c:numRef>
              <c:f>'Model loan'!$C$59:$C$112</c:f>
              <c:numCache>
                <c:formatCode>#,##0.0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6-4256-ABFF-5A630BAC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80192"/>
        <c:axId val="943518848"/>
      </c:lineChart>
      <c:lineChart>
        <c:grouping val="standard"/>
        <c:varyColors val="0"/>
        <c:ser>
          <c:idx val="1"/>
          <c:order val="1"/>
          <c:tx>
            <c:strRef>
              <c:f>'Model loan'!$F$5</c:f>
              <c:strCache>
                <c:ptCount val="1"/>
                <c:pt idx="0">
                  <c:v>Actual loan DR (M)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'Model loan'!$F$59:$F$112</c:f>
              <c:numCache>
                <c:formatCode>#,##0.00</c:formatCode>
                <c:ptCount val="54"/>
                <c:pt idx="0">
                  <c:v>5.58</c:v>
                </c:pt>
                <c:pt idx="1">
                  <c:v>4.26</c:v>
                </c:pt>
                <c:pt idx="2">
                  <c:v>4.21</c:v>
                </c:pt>
                <c:pt idx="3">
                  <c:v>4.1500000000000004</c:v>
                </c:pt>
                <c:pt idx="4">
                  <c:v>2.73</c:v>
                </c:pt>
                <c:pt idx="5">
                  <c:v>1.88</c:v>
                </c:pt>
                <c:pt idx="6">
                  <c:v>1.43</c:v>
                </c:pt>
                <c:pt idx="7">
                  <c:v>1.42</c:v>
                </c:pt>
                <c:pt idx="8">
                  <c:v>1.78</c:v>
                </c:pt>
                <c:pt idx="9">
                  <c:v>1.51</c:v>
                </c:pt>
                <c:pt idx="10">
                  <c:v>1.65</c:v>
                </c:pt>
                <c:pt idx="11">
                  <c:v>1.91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0.65000003576278687</c:v>
                </c:pt>
                <c:pt idx="16">
                  <c:v>0.59000003337860107</c:v>
                </c:pt>
                <c:pt idx="17">
                  <c:v>0.40000000596046448</c:v>
                </c:pt>
                <c:pt idx="18">
                  <c:v>0.28999999165534973</c:v>
                </c:pt>
                <c:pt idx="19">
                  <c:v>0.74000000953674316</c:v>
                </c:pt>
                <c:pt idx="20">
                  <c:v>1.6299999952316284</c:v>
                </c:pt>
                <c:pt idx="21">
                  <c:v>2.9500000476837158</c:v>
                </c:pt>
                <c:pt idx="22">
                  <c:v>3.0899999141693115</c:v>
                </c:pt>
                <c:pt idx="23">
                  <c:v>4.2800002098083496</c:v>
                </c:pt>
                <c:pt idx="24">
                  <c:v>7.2100000381469727</c:v>
                </c:pt>
                <c:pt idx="25">
                  <c:v>9.7600002288818359</c:v>
                </c:pt>
                <c:pt idx="26">
                  <c:v>11.770000457763672</c:v>
                </c:pt>
                <c:pt idx="27">
                  <c:v>11.529999732971191</c:v>
                </c:pt>
                <c:pt idx="28">
                  <c:v>8.6499996185302734</c:v>
                </c:pt>
                <c:pt idx="29">
                  <c:v>5.309999942779541</c:v>
                </c:pt>
                <c:pt idx="30">
                  <c:v>3.570000171661377</c:v>
                </c:pt>
                <c:pt idx="31">
                  <c:v>2.4700000286102295</c:v>
                </c:pt>
                <c:pt idx="32">
                  <c:v>2.2100000381469727</c:v>
                </c:pt>
                <c:pt idx="33">
                  <c:v>1.4100000858306885</c:v>
                </c:pt>
                <c:pt idx="34">
                  <c:v>1.2000000476837158</c:v>
                </c:pt>
                <c:pt idx="35">
                  <c:v>1.4700000286102295</c:v>
                </c:pt>
                <c:pt idx="36">
                  <c:v>2</c:v>
                </c:pt>
                <c:pt idx="37">
                  <c:v>2.679999828338623</c:v>
                </c:pt>
                <c:pt idx="38">
                  <c:v>3.0499999523162842</c:v>
                </c:pt>
                <c:pt idx="39">
                  <c:v>2.869999885559082</c:v>
                </c:pt>
                <c:pt idx="40">
                  <c:v>3.059999942779541</c:v>
                </c:pt>
                <c:pt idx="41">
                  <c:v>2.6000001430511475</c:v>
                </c:pt>
                <c:pt idx="42">
                  <c:v>2.75</c:v>
                </c:pt>
                <c:pt idx="43">
                  <c:v>2.0699999332427979</c:v>
                </c:pt>
                <c:pt idx="44">
                  <c:v>1.6299999952316284</c:v>
                </c:pt>
                <c:pt idx="45">
                  <c:v>1.4100000858306885</c:v>
                </c:pt>
                <c:pt idx="46">
                  <c:v>0.98000001907348633</c:v>
                </c:pt>
                <c:pt idx="47">
                  <c:v>1.1599999666213989</c:v>
                </c:pt>
                <c:pt idx="48">
                  <c:v>1</c:v>
                </c:pt>
                <c:pt idx="49">
                  <c:v>1.3100000619888306</c:v>
                </c:pt>
                <c:pt idx="50">
                  <c:v>1.4700000286102295</c:v>
                </c:pt>
                <c:pt idx="51">
                  <c:v>2.4000000953674316</c:v>
                </c:pt>
                <c:pt idx="52">
                  <c:v>3.3199999332427979</c:v>
                </c:pt>
                <c:pt idx="53">
                  <c:v>3.809999942779541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6-4256-ABFF-5A630BAC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98848"/>
        <c:axId val="943520384"/>
      </c:lineChart>
      <c:dateAx>
        <c:axId val="9434801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43518848"/>
        <c:crosses val="autoZero"/>
        <c:auto val="1"/>
        <c:lblOffset val="100"/>
        <c:baseTimeUnit val="months"/>
        <c:majorUnit val="12"/>
        <c:majorTimeUnit val="months"/>
      </c:dateAx>
      <c:valAx>
        <c:axId val="94351884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43480192"/>
        <c:crosses val="autoZero"/>
        <c:crossBetween val="between"/>
      </c:valAx>
      <c:valAx>
        <c:axId val="94352038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crossAx val="951198848"/>
        <c:crosses val="max"/>
        <c:crossBetween val="between"/>
      </c:valAx>
      <c:catAx>
        <c:axId val="95119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94352038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loan'!$D$5</c:f>
              <c:strCache>
                <c:ptCount val="1"/>
                <c:pt idx="0">
                  <c:v>Quality Trends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loan'!$A$59:$A$112</c:f>
              <c:numCache>
                <c:formatCode>mm/dd/yyyy</c:formatCode>
                <c:ptCount val="54"/>
                <c:pt idx="0">
                  <c:v>37741</c:v>
                </c:pt>
                <c:pt idx="1">
                  <c:v>37833</c:v>
                </c:pt>
                <c:pt idx="2">
                  <c:v>37925</c:v>
                </c:pt>
                <c:pt idx="3">
                  <c:v>38017</c:v>
                </c:pt>
                <c:pt idx="4">
                  <c:v>38107</c:v>
                </c:pt>
                <c:pt idx="5">
                  <c:v>38199</c:v>
                </c:pt>
                <c:pt idx="6">
                  <c:v>38291</c:v>
                </c:pt>
                <c:pt idx="7">
                  <c:v>38383</c:v>
                </c:pt>
                <c:pt idx="8">
                  <c:v>38472</c:v>
                </c:pt>
                <c:pt idx="9">
                  <c:v>38564</c:v>
                </c:pt>
                <c:pt idx="10">
                  <c:v>38656</c:v>
                </c:pt>
                <c:pt idx="11">
                  <c:v>38748</c:v>
                </c:pt>
                <c:pt idx="12">
                  <c:v>38837</c:v>
                </c:pt>
                <c:pt idx="13">
                  <c:v>38929</c:v>
                </c:pt>
                <c:pt idx="14">
                  <c:v>39021</c:v>
                </c:pt>
                <c:pt idx="15">
                  <c:v>39113</c:v>
                </c:pt>
                <c:pt idx="16">
                  <c:v>39202</c:v>
                </c:pt>
                <c:pt idx="17">
                  <c:v>39294</c:v>
                </c:pt>
                <c:pt idx="18">
                  <c:v>39386</c:v>
                </c:pt>
                <c:pt idx="19">
                  <c:v>39478</c:v>
                </c:pt>
                <c:pt idx="20">
                  <c:v>39568</c:v>
                </c:pt>
                <c:pt idx="21">
                  <c:v>39660</c:v>
                </c:pt>
                <c:pt idx="22">
                  <c:v>39752</c:v>
                </c:pt>
                <c:pt idx="23">
                  <c:v>39844</c:v>
                </c:pt>
                <c:pt idx="24">
                  <c:v>39933</c:v>
                </c:pt>
                <c:pt idx="25">
                  <c:v>40025</c:v>
                </c:pt>
                <c:pt idx="26">
                  <c:v>40117</c:v>
                </c:pt>
                <c:pt idx="27">
                  <c:v>40209</c:v>
                </c:pt>
                <c:pt idx="28">
                  <c:v>40298</c:v>
                </c:pt>
                <c:pt idx="29">
                  <c:v>40390</c:v>
                </c:pt>
                <c:pt idx="30">
                  <c:v>40482</c:v>
                </c:pt>
                <c:pt idx="31">
                  <c:v>40574</c:v>
                </c:pt>
                <c:pt idx="32">
                  <c:v>40663</c:v>
                </c:pt>
                <c:pt idx="33">
                  <c:v>40755</c:v>
                </c:pt>
                <c:pt idx="34">
                  <c:v>40847</c:v>
                </c:pt>
                <c:pt idx="35">
                  <c:v>40939</c:v>
                </c:pt>
                <c:pt idx="36">
                  <c:v>41029</c:v>
                </c:pt>
                <c:pt idx="37">
                  <c:v>41121</c:v>
                </c:pt>
                <c:pt idx="38">
                  <c:v>41213</c:v>
                </c:pt>
                <c:pt idx="39">
                  <c:v>41305</c:v>
                </c:pt>
                <c:pt idx="40">
                  <c:v>41394</c:v>
                </c:pt>
                <c:pt idx="41">
                  <c:v>41486</c:v>
                </c:pt>
                <c:pt idx="42">
                  <c:v>41578</c:v>
                </c:pt>
                <c:pt idx="43">
                  <c:v>41670</c:v>
                </c:pt>
                <c:pt idx="44">
                  <c:v>41759</c:v>
                </c:pt>
                <c:pt idx="45">
                  <c:v>41851</c:v>
                </c:pt>
                <c:pt idx="46">
                  <c:v>41943</c:v>
                </c:pt>
                <c:pt idx="47">
                  <c:v>42035</c:v>
                </c:pt>
                <c:pt idx="48">
                  <c:v>42124</c:v>
                </c:pt>
                <c:pt idx="49">
                  <c:v>42216</c:v>
                </c:pt>
                <c:pt idx="50">
                  <c:v>42308</c:v>
                </c:pt>
                <c:pt idx="51">
                  <c:v>42400</c:v>
                </c:pt>
                <c:pt idx="52">
                  <c:v>42490</c:v>
                </c:pt>
                <c:pt idx="53">
                  <c:v>42582</c:v>
                </c:pt>
              </c:numCache>
            </c:numRef>
          </c:cat>
          <c:val>
            <c:numRef>
              <c:f>'Model loan'!$D$59:$D$112</c:f>
              <c:numCache>
                <c:formatCode>0.00</c:formatCode>
                <c:ptCount val="54"/>
                <c:pt idx="0">
                  <c:v>-3.4933497417071657</c:v>
                </c:pt>
                <c:pt idx="1">
                  <c:v>-1.4982446152386375</c:v>
                </c:pt>
                <c:pt idx="2">
                  <c:v>-2.8895387766355514</c:v>
                </c:pt>
                <c:pt idx="3">
                  <c:v>-1.6721745516388369</c:v>
                </c:pt>
                <c:pt idx="4">
                  <c:v>-1.2031023688267999</c:v>
                </c:pt>
                <c:pt idx="5">
                  <c:v>-0.42921914902826475</c:v>
                </c:pt>
                <c:pt idx="6">
                  <c:v>-1.2880562060889931</c:v>
                </c:pt>
                <c:pt idx="7">
                  <c:v>-0.58728230052652897</c:v>
                </c:pt>
                <c:pt idx="8">
                  <c:v>-0.43019480519480519</c:v>
                </c:pt>
                <c:pt idx="9">
                  <c:v>-0.83951635064578189</c:v>
                </c:pt>
                <c:pt idx="10">
                  <c:v>-0.61579813054118016</c:v>
                </c:pt>
                <c:pt idx="11">
                  <c:v>-0.59296136644202935</c:v>
                </c:pt>
                <c:pt idx="12">
                  <c:v>-1.1530758226037197</c:v>
                </c:pt>
                <c:pt idx="13">
                  <c:v>0.31862745098039219</c:v>
                </c:pt>
                <c:pt idx="14">
                  <c:v>1.3954111056187184</c:v>
                </c:pt>
                <c:pt idx="15">
                  <c:v>-1.2468030690537084</c:v>
                </c:pt>
                <c:pt idx="16">
                  <c:v>8.1336238198983307E-2</c:v>
                </c:pt>
                <c:pt idx="17">
                  <c:v>-7.7785312537396831E-2</c:v>
                </c:pt>
                <c:pt idx="18">
                  <c:v>-0.8783783783783784</c:v>
                </c:pt>
                <c:pt idx="19">
                  <c:v>-2.2493034730640802</c:v>
                </c:pt>
                <c:pt idx="20">
                  <c:v>-1.1638521223185758</c:v>
                </c:pt>
                <c:pt idx="21">
                  <c:v>-1.9552012148823084</c:v>
                </c:pt>
                <c:pt idx="22">
                  <c:v>-5.6015960712093316</c:v>
                </c:pt>
                <c:pt idx="23">
                  <c:v>-9.6833721833721818</c:v>
                </c:pt>
                <c:pt idx="24">
                  <c:v>-13.281735683160861</c:v>
                </c:pt>
                <c:pt idx="25">
                  <c:v>-7.5216351061991844</c:v>
                </c:pt>
                <c:pt idx="26">
                  <c:v>-1.6951161688003793</c:v>
                </c:pt>
                <c:pt idx="27">
                  <c:v>0.25670498084291193</c:v>
                </c:pt>
                <c:pt idx="28">
                  <c:v>0.95801977276080852</c:v>
                </c:pt>
                <c:pt idx="29">
                  <c:v>1.4979266347687403</c:v>
                </c:pt>
                <c:pt idx="30">
                  <c:v>1.3294877077324543</c:v>
                </c:pt>
                <c:pt idx="31">
                  <c:v>0.14662254678229117</c:v>
                </c:pt>
                <c:pt idx="32">
                  <c:v>1.422936724358618</c:v>
                </c:pt>
                <c:pt idx="33">
                  <c:v>0.59298511228867024</c:v>
                </c:pt>
                <c:pt idx="34">
                  <c:v>-0.46865103618792614</c:v>
                </c:pt>
                <c:pt idx="35">
                  <c:v>-0.93226788432267882</c:v>
                </c:pt>
                <c:pt idx="36">
                  <c:v>0.24102079395085069</c:v>
                </c:pt>
                <c:pt idx="37">
                  <c:v>-1.6142557651991616</c:v>
                </c:pt>
                <c:pt idx="38">
                  <c:v>-0.70921985815602839</c:v>
                </c:pt>
                <c:pt idx="39">
                  <c:v>-0.73552841210833775</c:v>
                </c:pt>
                <c:pt idx="40">
                  <c:v>-0.19994738226782427</c:v>
                </c:pt>
                <c:pt idx="41">
                  <c:v>0.22298767222625093</c:v>
                </c:pt>
                <c:pt idx="42">
                  <c:v>-3.5727045373347623E-2</c:v>
                </c:pt>
                <c:pt idx="43">
                  <c:v>-0.10756543564001435</c:v>
                </c:pt>
                <c:pt idx="44">
                  <c:v>-0.77320435626624551</c:v>
                </c:pt>
                <c:pt idx="45">
                  <c:v>0.46397379912663761</c:v>
                </c:pt>
                <c:pt idx="46">
                  <c:v>-0.44851094366702549</c:v>
                </c:pt>
                <c:pt idx="47">
                  <c:v>0.79635642135642137</c:v>
                </c:pt>
                <c:pt idx="48">
                  <c:v>-0.74408343361411955</c:v>
                </c:pt>
                <c:pt idx="49">
                  <c:v>-1.1601841754513509</c:v>
                </c:pt>
                <c:pt idx="50">
                  <c:v>-2.7251331599157691</c:v>
                </c:pt>
                <c:pt idx="51">
                  <c:v>-3.4160705253269743</c:v>
                </c:pt>
                <c:pt idx="52">
                  <c:v>-7.3263108186332762</c:v>
                </c:pt>
                <c:pt idx="53">
                  <c:v>-1.8703122274550847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F-4F9C-BED7-942B507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89696"/>
        <c:axId val="954191232"/>
      </c:lineChart>
      <c:lineChart>
        <c:grouping val="standard"/>
        <c:varyColors val="0"/>
        <c:ser>
          <c:idx val="1"/>
          <c:order val="1"/>
          <c:tx>
            <c:strRef>
              <c:f>'Model loan'!$F$5</c:f>
              <c:strCache>
                <c:ptCount val="1"/>
                <c:pt idx="0">
                  <c:v>Actual loan DR (M)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'Model loan'!$F$59:$F$112</c:f>
              <c:numCache>
                <c:formatCode>#,##0.00</c:formatCode>
                <c:ptCount val="54"/>
                <c:pt idx="0">
                  <c:v>5.58</c:v>
                </c:pt>
                <c:pt idx="1">
                  <c:v>4.26</c:v>
                </c:pt>
                <c:pt idx="2">
                  <c:v>4.21</c:v>
                </c:pt>
                <c:pt idx="3">
                  <c:v>4.1500000000000004</c:v>
                </c:pt>
                <c:pt idx="4">
                  <c:v>2.73</c:v>
                </c:pt>
                <c:pt idx="5">
                  <c:v>1.88</c:v>
                </c:pt>
                <c:pt idx="6">
                  <c:v>1.43</c:v>
                </c:pt>
                <c:pt idx="7">
                  <c:v>1.42</c:v>
                </c:pt>
                <c:pt idx="8">
                  <c:v>1.78</c:v>
                </c:pt>
                <c:pt idx="9">
                  <c:v>1.51</c:v>
                </c:pt>
                <c:pt idx="10">
                  <c:v>1.65</c:v>
                </c:pt>
                <c:pt idx="11">
                  <c:v>1.91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0.65000003576278687</c:v>
                </c:pt>
                <c:pt idx="16">
                  <c:v>0.59000003337860107</c:v>
                </c:pt>
                <c:pt idx="17">
                  <c:v>0.40000000596046448</c:v>
                </c:pt>
                <c:pt idx="18">
                  <c:v>0.28999999165534973</c:v>
                </c:pt>
                <c:pt idx="19">
                  <c:v>0.74000000953674316</c:v>
                </c:pt>
                <c:pt idx="20">
                  <c:v>1.6299999952316284</c:v>
                </c:pt>
                <c:pt idx="21">
                  <c:v>2.9500000476837158</c:v>
                </c:pt>
                <c:pt idx="22">
                  <c:v>3.0899999141693115</c:v>
                </c:pt>
                <c:pt idx="23">
                  <c:v>4.2800002098083496</c:v>
                </c:pt>
                <c:pt idx="24">
                  <c:v>7.2100000381469727</c:v>
                </c:pt>
                <c:pt idx="25">
                  <c:v>9.7600002288818359</c:v>
                </c:pt>
                <c:pt idx="26">
                  <c:v>11.770000457763672</c:v>
                </c:pt>
                <c:pt idx="27">
                  <c:v>11.529999732971191</c:v>
                </c:pt>
                <c:pt idx="28">
                  <c:v>8.6499996185302734</c:v>
                </c:pt>
                <c:pt idx="29">
                  <c:v>5.309999942779541</c:v>
                </c:pt>
                <c:pt idx="30">
                  <c:v>3.570000171661377</c:v>
                </c:pt>
                <c:pt idx="31">
                  <c:v>2.4700000286102295</c:v>
                </c:pt>
                <c:pt idx="32">
                  <c:v>2.2100000381469727</c:v>
                </c:pt>
                <c:pt idx="33">
                  <c:v>1.4100000858306885</c:v>
                </c:pt>
                <c:pt idx="34">
                  <c:v>1.2000000476837158</c:v>
                </c:pt>
                <c:pt idx="35">
                  <c:v>1.4700000286102295</c:v>
                </c:pt>
                <c:pt idx="36">
                  <c:v>2</c:v>
                </c:pt>
                <c:pt idx="37">
                  <c:v>2.679999828338623</c:v>
                </c:pt>
                <c:pt idx="38">
                  <c:v>3.0499999523162842</c:v>
                </c:pt>
                <c:pt idx="39">
                  <c:v>2.869999885559082</c:v>
                </c:pt>
                <c:pt idx="40">
                  <c:v>3.059999942779541</c:v>
                </c:pt>
                <c:pt idx="41">
                  <c:v>2.6000001430511475</c:v>
                </c:pt>
                <c:pt idx="42">
                  <c:v>2.75</c:v>
                </c:pt>
                <c:pt idx="43">
                  <c:v>2.0699999332427979</c:v>
                </c:pt>
                <c:pt idx="44">
                  <c:v>1.6299999952316284</c:v>
                </c:pt>
                <c:pt idx="45">
                  <c:v>1.4100000858306885</c:v>
                </c:pt>
                <c:pt idx="46">
                  <c:v>0.98000001907348633</c:v>
                </c:pt>
                <c:pt idx="47">
                  <c:v>1.1599999666213989</c:v>
                </c:pt>
                <c:pt idx="48">
                  <c:v>1</c:v>
                </c:pt>
                <c:pt idx="49">
                  <c:v>1.3100000619888306</c:v>
                </c:pt>
                <c:pt idx="50">
                  <c:v>1.4700000286102295</c:v>
                </c:pt>
                <c:pt idx="51">
                  <c:v>2.4000000953674316</c:v>
                </c:pt>
                <c:pt idx="52">
                  <c:v>3.3199999332427979</c:v>
                </c:pt>
                <c:pt idx="53">
                  <c:v>3.809999942779541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F-4F9C-BED7-942B507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99424"/>
        <c:axId val="954197120"/>
      </c:lineChart>
      <c:dateAx>
        <c:axId val="954189696"/>
        <c:scaling>
          <c:orientation val="minMax"/>
        </c:scaling>
        <c:delete val="0"/>
        <c:axPos val="t"/>
        <c:numFmt formatCode="yyyy" sourceLinked="0"/>
        <c:majorTickMark val="out"/>
        <c:minorTickMark val="none"/>
        <c:tickLblPos val="high"/>
        <c:spPr>
          <a:ln w="9525" cmpd="thinThick">
            <a:solidFill>
              <a:srgbClr val="000000"/>
            </a:solidFill>
          </a:ln>
          <a:extLst/>
        </c:spPr>
        <c:crossAx val="954191232"/>
        <c:crosses val="autoZero"/>
        <c:auto val="1"/>
        <c:lblOffset val="100"/>
        <c:baseTimeUnit val="months"/>
        <c:majorUnit val="12"/>
        <c:majorTimeUnit val="months"/>
      </c:dateAx>
      <c:valAx>
        <c:axId val="954191232"/>
        <c:scaling>
          <c:orientation val="maxMin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4189696"/>
        <c:crosses val="autoZero"/>
        <c:crossBetween val="between"/>
      </c:valAx>
      <c:valAx>
        <c:axId val="95419712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4199424"/>
        <c:crosses val="max"/>
        <c:crossBetween val="between"/>
      </c:valAx>
      <c:catAx>
        <c:axId val="95419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954197120"/>
        <c:crosses val="autoZero"/>
        <c:auto val="1"/>
        <c:lblAlgn val="ctr"/>
        <c:lblOffset val="100"/>
        <c:noMultiLvlLbl val="0"/>
      </c:catAx>
      <c:spPr>
        <a:extLst/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loan'!$E$5</c:f>
              <c:strCache>
                <c:ptCount val="1"/>
                <c:pt idx="0">
                  <c:v>Core Real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loan'!$A$59:$A$112</c:f>
              <c:numCache>
                <c:formatCode>mm/dd/yyyy</c:formatCode>
                <c:ptCount val="54"/>
                <c:pt idx="0">
                  <c:v>37741</c:v>
                </c:pt>
                <c:pt idx="1">
                  <c:v>37833</c:v>
                </c:pt>
                <c:pt idx="2">
                  <c:v>37925</c:v>
                </c:pt>
                <c:pt idx="3">
                  <c:v>38017</c:v>
                </c:pt>
                <c:pt idx="4">
                  <c:v>38107</c:v>
                </c:pt>
                <c:pt idx="5">
                  <c:v>38199</c:v>
                </c:pt>
                <c:pt idx="6">
                  <c:v>38291</c:v>
                </c:pt>
                <c:pt idx="7">
                  <c:v>38383</c:v>
                </c:pt>
                <c:pt idx="8">
                  <c:v>38472</c:v>
                </c:pt>
                <c:pt idx="9">
                  <c:v>38564</c:v>
                </c:pt>
                <c:pt idx="10">
                  <c:v>38656</c:v>
                </c:pt>
                <c:pt idx="11">
                  <c:v>38748</c:v>
                </c:pt>
                <c:pt idx="12">
                  <c:v>38837</c:v>
                </c:pt>
                <c:pt idx="13">
                  <c:v>38929</c:v>
                </c:pt>
                <c:pt idx="14">
                  <c:v>39021</c:v>
                </c:pt>
                <c:pt idx="15">
                  <c:v>39113</c:v>
                </c:pt>
                <c:pt idx="16">
                  <c:v>39202</c:v>
                </c:pt>
                <c:pt idx="17">
                  <c:v>39294</c:v>
                </c:pt>
                <c:pt idx="18">
                  <c:v>39386</c:v>
                </c:pt>
                <c:pt idx="19">
                  <c:v>39478</c:v>
                </c:pt>
                <c:pt idx="20">
                  <c:v>39568</c:v>
                </c:pt>
                <c:pt idx="21">
                  <c:v>39660</c:v>
                </c:pt>
                <c:pt idx="22">
                  <c:v>39752</c:v>
                </c:pt>
                <c:pt idx="23">
                  <c:v>39844</c:v>
                </c:pt>
                <c:pt idx="24">
                  <c:v>39933</c:v>
                </c:pt>
                <c:pt idx="25">
                  <c:v>40025</c:v>
                </c:pt>
                <c:pt idx="26">
                  <c:v>40117</c:v>
                </c:pt>
                <c:pt idx="27">
                  <c:v>40209</c:v>
                </c:pt>
                <c:pt idx="28">
                  <c:v>40298</c:v>
                </c:pt>
                <c:pt idx="29">
                  <c:v>40390</c:v>
                </c:pt>
                <c:pt idx="30">
                  <c:v>40482</c:v>
                </c:pt>
                <c:pt idx="31">
                  <c:v>40574</c:v>
                </c:pt>
                <c:pt idx="32">
                  <c:v>40663</c:v>
                </c:pt>
                <c:pt idx="33">
                  <c:v>40755</c:v>
                </c:pt>
                <c:pt idx="34">
                  <c:v>40847</c:v>
                </c:pt>
                <c:pt idx="35">
                  <c:v>40939</c:v>
                </c:pt>
                <c:pt idx="36">
                  <c:v>41029</c:v>
                </c:pt>
                <c:pt idx="37">
                  <c:v>41121</c:v>
                </c:pt>
                <c:pt idx="38">
                  <c:v>41213</c:v>
                </c:pt>
                <c:pt idx="39">
                  <c:v>41305</c:v>
                </c:pt>
                <c:pt idx="40">
                  <c:v>41394</c:v>
                </c:pt>
                <c:pt idx="41">
                  <c:v>41486</c:v>
                </c:pt>
                <c:pt idx="42">
                  <c:v>41578</c:v>
                </c:pt>
                <c:pt idx="43">
                  <c:v>41670</c:v>
                </c:pt>
                <c:pt idx="44">
                  <c:v>41759</c:v>
                </c:pt>
                <c:pt idx="45">
                  <c:v>41851</c:v>
                </c:pt>
                <c:pt idx="46">
                  <c:v>41943</c:v>
                </c:pt>
                <c:pt idx="47">
                  <c:v>42035</c:v>
                </c:pt>
                <c:pt idx="48">
                  <c:v>42124</c:v>
                </c:pt>
                <c:pt idx="49">
                  <c:v>42216</c:v>
                </c:pt>
                <c:pt idx="50">
                  <c:v>42308</c:v>
                </c:pt>
                <c:pt idx="51">
                  <c:v>42400</c:v>
                </c:pt>
                <c:pt idx="52">
                  <c:v>42490</c:v>
                </c:pt>
                <c:pt idx="53">
                  <c:v>42582</c:v>
                </c:pt>
              </c:numCache>
            </c:numRef>
          </c:cat>
          <c:val>
            <c:numRef>
              <c:f>'Model loan'!$E$59:$E$112</c:f>
              <c:numCache>
                <c:formatCode>#,##0.0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4-4CFE-B670-87F3C8AD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39040"/>
        <c:axId val="954840576"/>
      </c:lineChart>
      <c:lineChart>
        <c:grouping val="standard"/>
        <c:varyColors val="0"/>
        <c:ser>
          <c:idx val="1"/>
          <c:order val="1"/>
          <c:tx>
            <c:strRef>
              <c:f>'Model loan'!$F$5</c:f>
              <c:strCache>
                <c:ptCount val="1"/>
                <c:pt idx="0">
                  <c:v>Actual loan DR (M)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'Model loan'!$F$59:$F$112</c:f>
              <c:numCache>
                <c:formatCode>#,##0.00</c:formatCode>
                <c:ptCount val="54"/>
                <c:pt idx="0">
                  <c:v>5.58</c:v>
                </c:pt>
                <c:pt idx="1">
                  <c:v>4.26</c:v>
                </c:pt>
                <c:pt idx="2">
                  <c:v>4.21</c:v>
                </c:pt>
                <c:pt idx="3">
                  <c:v>4.1500000000000004</c:v>
                </c:pt>
                <c:pt idx="4">
                  <c:v>2.73</c:v>
                </c:pt>
                <c:pt idx="5">
                  <c:v>1.88</c:v>
                </c:pt>
                <c:pt idx="6">
                  <c:v>1.43</c:v>
                </c:pt>
                <c:pt idx="7">
                  <c:v>1.42</c:v>
                </c:pt>
                <c:pt idx="8">
                  <c:v>1.78</c:v>
                </c:pt>
                <c:pt idx="9">
                  <c:v>1.51</c:v>
                </c:pt>
                <c:pt idx="10">
                  <c:v>1.65</c:v>
                </c:pt>
                <c:pt idx="11">
                  <c:v>1.91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0.65000003576278687</c:v>
                </c:pt>
                <c:pt idx="16">
                  <c:v>0.59000003337860107</c:v>
                </c:pt>
                <c:pt idx="17">
                  <c:v>0.40000000596046448</c:v>
                </c:pt>
                <c:pt idx="18">
                  <c:v>0.28999999165534973</c:v>
                </c:pt>
                <c:pt idx="19">
                  <c:v>0.74000000953674316</c:v>
                </c:pt>
                <c:pt idx="20">
                  <c:v>1.6299999952316284</c:v>
                </c:pt>
                <c:pt idx="21">
                  <c:v>2.9500000476837158</c:v>
                </c:pt>
                <c:pt idx="22">
                  <c:v>3.0899999141693115</c:v>
                </c:pt>
                <c:pt idx="23">
                  <c:v>4.2800002098083496</c:v>
                </c:pt>
                <c:pt idx="24">
                  <c:v>7.2100000381469727</c:v>
                </c:pt>
                <c:pt idx="25">
                  <c:v>9.7600002288818359</c:v>
                </c:pt>
                <c:pt idx="26">
                  <c:v>11.770000457763672</c:v>
                </c:pt>
                <c:pt idx="27">
                  <c:v>11.529999732971191</c:v>
                </c:pt>
                <c:pt idx="28">
                  <c:v>8.6499996185302734</c:v>
                </c:pt>
                <c:pt idx="29">
                  <c:v>5.309999942779541</c:v>
                </c:pt>
                <c:pt idx="30">
                  <c:v>3.570000171661377</c:v>
                </c:pt>
                <c:pt idx="31">
                  <c:v>2.4700000286102295</c:v>
                </c:pt>
                <c:pt idx="32">
                  <c:v>2.2100000381469727</c:v>
                </c:pt>
                <c:pt idx="33">
                  <c:v>1.4100000858306885</c:v>
                </c:pt>
                <c:pt idx="34">
                  <c:v>1.2000000476837158</c:v>
                </c:pt>
                <c:pt idx="35">
                  <c:v>1.4700000286102295</c:v>
                </c:pt>
                <c:pt idx="36">
                  <c:v>2</c:v>
                </c:pt>
                <c:pt idx="37">
                  <c:v>2.679999828338623</c:v>
                </c:pt>
                <c:pt idx="38">
                  <c:v>3.0499999523162842</c:v>
                </c:pt>
                <c:pt idx="39">
                  <c:v>2.869999885559082</c:v>
                </c:pt>
                <c:pt idx="40">
                  <c:v>3.059999942779541</c:v>
                </c:pt>
                <c:pt idx="41">
                  <c:v>2.6000001430511475</c:v>
                </c:pt>
                <c:pt idx="42">
                  <c:v>2.75</c:v>
                </c:pt>
                <c:pt idx="43">
                  <c:v>2.0699999332427979</c:v>
                </c:pt>
                <c:pt idx="44">
                  <c:v>1.6299999952316284</c:v>
                </c:pt>
                <c:pt idx="45">
                  <c:v>1.4100000858306885</c:v>
                </c:pt>
                <c:pt idx="46">
                  <c:v>0.98000001907348633</c:v>
                </c:pt>
                <c:pt idx="47">
                  <c:v>1.1599999666213989</c:v>
                </c:pt>
                <c:pt idx="48">
                  <c:v>1</c:v>
                </c:pt>
                <c:pt idx="49">
                  <c:v>1.3100000619888306</c:v>
                </c:pt>
                <c:pt idx="50">
                  <c:v>1.4700000286102295</c:v>
                </c:pt>
                <c:pt idx="51">
                  <c:v>2.4000000953674316</c:v>
                </c:pt>
                <c:pt idx="52">
                  <c:v>3.3199999332427979</c:v>
                </c:pt>
                <c:pt idx="53">
                  <c:v>3.809999942779541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4-4CFE-B670-87F3C8AD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14688"/>
        <c:axId val="954912768"/>
      </c:lineChart>
      <c:dateAx>
        <c:axId val="9548390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4840576"/>
        <c:crosses val="autoZero"/>
        <c:auto val="1"/>
        <c:lblOffset val="100"/>
        <c:baseTimeUnit val="months"/>
        <c:majorUnit val="12"/>
        <c:majorTimeUnit val="months"/>
      </c:dateAx>
      <c:valAx>
        <c:axId val="9548405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4839040"/>
        <c:crosses val="autoZero"/>
        <c:crossBetween val="between"/>
      </c:valAx>
      <c:valAx>
        <c:axId val="95491276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4914688"/>
        <c:crosses val="max"/>
        <c:crossBetween val="between"/>
      </c:valAx>
      <c:catAx>
        <c:axId val="95491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5491276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loan'!$F$5</c:f>
              <c:strCache>
                <c:ptCount val="1"/>
                <c:pt idx="0">
                  <c:v>Actual loan DR (M)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loan'!$A$59:$A$113</c:f>
              <c:numCache>
                <c:formatCode>mm/dd/yyyy</c:formatCode>
                <c:ptCount val="55"/>
                <c:pt idx="0">
                  <c:v>37741</c:v>
                </c:pt>
                <c:pt idx="1">
                  <c:v>37833</c:v>
                </c:pt>
                <c:pt idx="2">
                  <c:v>37925</c:v>
                </c:pt>
                <c:pt idx="3">
                  <c:v>38017</c:v>
                </c:pt>
                <c:pt idx="4">
                  <c:v>38107</c:v>
                </c:pt>
                <c:pt idx="5">
                  <c:v>38199</c:v>
                </c:pt>
                <c:pt idx="6">
                  <c:v>38291</c:v>
                </c:pt>
                <c:pt idx="7">
                  <c:v>38383</c:v>
                </c:pt>
                <c:pt idx="8">
                  <c:v>38472</c:v>
                </c:pt>
                <c:pt idx="9">
                  <c:v>38564</c:v>
                </c:pt>
                <c:pt idx="10">
                  <c:v>38656</c:v>
                </c:pt>
                <c:pt idx="11">
                  <c:v>38748</c:v>
                </c:pt>
                <c:pt idx="12">
                  <c:v>38837</c:v>
                </c:pt>
                <c:pt idx="13">
                  <c:v>38929</c:v>
                </c:pt>
                <c:pt idx="14">
                  <c:v>39021</c:v>
                </c:pt>
                <c:pt idx="15">
                  <c:v>39113</c:v>
                </c:pt>
                <c:pt idx="16">
                  <c:v>39202</c:v>
                </c:pt>
                <c:pt idx="17">
                  <c:v>39294</c:v>
                </c:pt>
                <c:pt idx="18">
                  <c:v>39386</c:v>
                </c:pt>
                <c:pt idx="19">
                  <c:v>39478</c:v>
                </c:pt>
                <c:pt idx="20">
                  <c:v>39568</c:v>
                </c:pt>
                <c:pt idx="21">
                  <c:v>39660</c:v>
                </c:pt>
                <c:pt idx="22">
                  <c:v>39752</c:v>
                </c:pt>
                <c:pt idx="23">
                  <c:v>39844</c:v>
                </c:pt>
                <c:pt idx="24">
                  <c:v>39933</c:v>
                </c:pt>
                <c:pt idx="25">
                  <c:v>40025</c:v>
                </c:pt>
                <c:pt idx="26">
                  <c:v>40117</c:v>
                </c:pt>
                <c:pt idx="27">
                  <c:v>40209</c:v>
                </c:pt>
                <c:pt idx="28">
                  <c:v>40298</c:v>
                </c:pt>
                <c:pt idx="29">
                  <c:v>40390</c:v>
                </c:pt>
                <c:pt idx="30">
                  <c:v>40482</c:v>
                </c:pt>
                <c:pt idx="31">
                  <c:v>40574</c:v>
                </c:pt>
                <c:pt idx="32">
                  <c:v>40663</c:v>
                </c:pt>
                <c:pt idx="33">
                  <c:v>40755</c:v>
                </c:pt>
                <c:pt idx="34">
                  <c:v>40847</c:v>
                </c:pt>
                <c:pt idx="35">
                  <c:v>40939</c:v>
                </c:pt>
                <c:pt idx="36">
                  <c:v>41029</c:v>
                </c:pt>
                <c:pt idx="37">
                  <c:v>41121</c:v>
                </c:pt>
                <c:pt idx="38">
                  <c:v>41213</c:v>
                </c:pt>
                <c:pt idx="39">
                  <c:v>41305</c:v>
                </c:pt>
                <c:pt idx="40">
                  <c:v>41394</c:v>
                </c:pt>
                <c:pt idx="41">
                  <c:v>41486</c:v>
                </c:pt>
                <c:pt idx="42">
                  <c:v>41578</c:v>
                </c:pt>
                <c:pt idx="43">
                  <c:v>41670</c:v>
                </c:pt>
                <c:pt idx="44">
                  <c:v>41759</c:v>
                </c:pt>
                <c:pt idx="45">
                  <c:v>41851</c:v>
                </c:pt>
                <c:pt idx="46">
                  <c:v>41943</c:v>
                </c:pt>
                <c:pt idx="47">
                  <c:v>42035</c:v>
                </c:pt>
                <c:pt idx="48">
                  <c:v>42124</c:v>
                </c:pt>
                <c:pt idx="49">
                  <c:v>42216</c:v>
                </c:pt>
                <c:pt idx="50">
                  <c:v>42308</c:v>
                </c:pt>
                <c:pt idx="51">
                  <c:v>42400</c:v>
                </c:pt>
                <c:pt idx="52">
                  <c:v>42490</c:v>
                </c:pt>
                <c:pt idx="53">
                  <c:v>42582</c:v>
                </c:pt>
                <c:pt idx="54">
                  <c:v>42674</c:v>
                </c:pt>
              </c:numCache>
            </c:numRef>
          </c:cat>
          <c:val>
            <c:numRef>
              <c:f>'Model loan'!$F$59:$F$113</c:f>
              <c:numCache>
                <c:formatCode>#,##0.00</c:formatCode>
                <c:ptCount val="55"/>
                <c:pt idx="0">
                  <c:v>5.58</c:v>
                </c:pt>
                <c:pt idx="1">
                  <c:v>4.26</c:v>
                </c:pt>
                <c:pt idx="2">
                  <c:v>4.21</c:v>
                </c:pt>
                <c:pt idx="3">
                  <c:v>4.1500000000000004</c:v>
                </c:pt>
                <c:pt idx="4">
                  <c:v>2.73</c:v>
                </c:pt>
                <c:pt idx="5">
                  <c:v>1.88</c:v>
                </c:pt>
                <c:pt idx="6">
                  <c:v>1.43</c:v>
                </c:pt>
                <c:pt idx="7">
                  <c:v>1.42</c:v>
                </c:pt>
                <c:pt idx="8">
                  <c:v>1.78</c:v>
                </c:pt>
                <c:pt idx="9">
                  <c:v>1.51</c:v>
                </c:pt>
                <c:pt idx="10">
                  <c:v>1.65</c:v>
                </c:pt>
                <c:pt idx="11">
                  <c:v>1.91</c:v>
                </c:pt>
                <c:pt idx="12">
                  <c:v>1.5</c:v>
                </c:pt>
                <c:pt idx="13">
                  <c:v>1.3</c:v>
                </c:pt>
                <c:pt idx="14">
                  <c:v>0.8</c:v>
                </c:pt>
                <c:pt idx="15">
                  <c:v>0.65000003576278687</c:v>
                </c:pt>
                <c:pt idx="16">
                  <c:v>0.59000003337860107</c:v>
                </c:pt>
                <c:pt idx="17">
                  <c:v>0.40000000596046448</c:v>
                </c:pt>
                <c:pt idx="18">
                  <c:v>0.28999999165534973</c:v>
                </c:pt>
                <c:pt idx="19">
                  <c:v>0.74000000953674316</c:v>
                </c:pt>
                <c:pt idx="20">
                  <c:v>1.6299999952316284</c:v>
                </c:pt>
                <c:pt idx="21">
                  <c:v>2.9500000476837158</c:v>
                </c:pt>
                <c:pt idx="22">
                  <c:v>3.0899999141693115</c:v>
                </c:pt>
                <c:pt idx="23">
                  <c:v>4.2800002098083496</c:v>
                </c:pt>
                <c:pt idx="24">
                  <c:v>7.2100000381469727</c:v>
                </c:pt>
                <c:pt idx="25">
                  <c:v>9.7600002288818359</c:v>
                </c:pt>
                <c:pt idx="26">
                  <c:v>11.770000457763672</c:v>
                </c:pt>
                <c:pt idx="27">
                  <c:v>11.529999732971191</c:v>
                </c:pt>
                <c:pt idx="28">
                  <c:v>8.6499996185302734</c:v>
                </c:pt>
                <c:pt idx="29">
                  <c:v>5.309999942779541</c:v>
                </c:pt>
                <c:pt idx="30">
                  <c:v>3.570000171661377</c:v>
                </c:pt>
                <c:pt idx="31">
                  <c:v>2.4700000286102295</c:v>
                </c:pt>
                <c:pt idx="32">
                  <c:v>2.2100000381469727</c:v>
                </c:pt>
                <c:pt idx="33">
                  <c:v>1.4100000858306885</c:v>
                </c:pt>
                <c:pt idx="34">
                  <c:v>1.2000000476837158</c:v>
                </c:pt>
                <c:pt idx="35">
                  <c:v>1.4700000286102295</c:v>
                </c:pt>
                <c:pt idx="36">
                  <c:v>2</c:v>
                </c:pt>
                <c:pt idx="37">
                  <c:v>2.679999828338623</c:v>
                </c:pt>
                <c:pt idx="38">
                  <c:v>3.0499999523162842</c:v>
                </c:pt>
                <c:pt idx="39">
                  <c:v>2.869999885559082</c:v>
                </c:pt>
                <c:pt idx="40">
                  <c:v>3.059999942779541</c:v>
                </c:pt>
                <c:pt idx="41">
                  <c:v>2.6000001430511475</c:v>
                </c:pt>
                <c:pt idx="42">
                  <c:v>2.75</c:v>
                </c:pt>
                <c:pt idx="43">
                  <c:v>2.0699999332427979</c:v>
                </c:pt>
                <c:pt idx="44">
                  <c:v>1.6299999952316284</c:v>
                </c:pt>
                <c:pt idx="45">
                  <c:v>1.4100000858306885</c:v>
                </c:pt>
                <c:pt idx="46">
                  <c:v>0.98000001907348633</c:v>
                </c:pt>
                <c:pt idx="47">
                  <c:v>1.1599999666213989</c:v>
                </c:pt>
                <c:pt idx="48">
                  <c:v>1</c:v>
                </c:pt>
                <c:pt idx="49">
                  <c:v>1.3100000619888306</c:v>
                </c:pt>
                <c:pt idx="50">
                  <c:v>1.4700000286102295</c:v>
                </c:pt>
                <c:pt idx="51">
                  <c:v>2.4000000953674316</c:v>
                </c:pt>
                <c:pt idx="52">
                  <c:v>3.3199999332427979</c:v>
                </c:pt>
                <c:pt idx="53">
                  <c:v>3.809999942779541</c:v>
                </c:pt>
                <c:pt idx="5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43D9-92E0-B56D1B3F8553}"/>
            </c:ext>
          </c:extLst>
        </c:ser>
        <c:ser>
          <c:idx val="1"/>
          <c:order val="1"/>
          <c:tx>
            <c:strRef>
              <c:f>'Model loan'!$H$5</c:f>
              <c:strCache>
                <c:ptCount val="1"/>
                <c:pt idx="0">
                  <c:v>Implied DR Moodys New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'Model loan'!$A$59:$A$113</c:f>
              <c:numCache>
                <c:formatCode>mm/dd/yyyy</c:formatCode>
                <c:ptCount val="55"/>
                <c:pt idx="0">
                  <c:v>37741</c:v>
                </c:pt>
                <c:pt idx="1">
                  <c:v>37833</c:v>
                </c:pt>
                <c:pt idx="2">
                  <c:v>37925</c:v>
                </c:pt>
                <c:pt idx="3">
                  <c:v>38017</c:v>
                </c:pt>
                <c:pt idx="4">
                  <c:v>38107</c:v>
                </c:pt>
                <c:pt idx="5">
                  <c:v>38199</c:v>
                </c:pt>
                <c:pt idx="6">
                  <c:v>38291</c:v>
                </c:pt>
                <c:pt idx="7">
                  <c:v>38383</c:v>
                </c:pt>
                <c:pt idx="8">
                  <c:v>38472</c:v>
                </c:pt>
                <c:pt idx="9">
                  <c:v>38564</c:v>
                </c:pt>
                <c:pt idx="10">
                  <c:v>38656</c:v>
                </c:pt>
                <c:pt idx="11">
                  <c:v>38748</c:v>
                </c:pt>
                <c:pt idx="12">
                  <c:v>38837</c:v>
                </c:pt>
                <c:pt idx="13">
                  <c:v>38929</c:v>
                </c:pt>
                <c:pt idx="14">
                  <c:v>39021</c:v>
                </c:pt>
                <c:pt idx="15">
                  <c:v>39113</c:v>
                </c:pt>
                <c:pt idx="16">
                  <c:v>39202</c:v>
                </c:pt>
                <c:pt idx="17">
                  <c:v>39294</c:v>
                </c:pt>
                <c:pt idx="18">
                  <c:v>39386</c:v>
                </c:pt>
                <c:pt idx="19">
                  <c:v>39478</c:v>
                </c:pt>
                <c:pt idx="20">
                  <c:v>39568</c:v>
                </c:pt>
                <c:pt idx="21">
                  <c:v>39660</c:v>
                </c:pt>
                <c:pt idx="22">
                  <c:v>39752</c:v>
                </c:pt>
                <c:pt idx="23">
                  <c:v>39844</c:v>
                </c:pt>
                <c:pt idx="24">
                  <c:v>39933</c:v>
                </c:pt>
                <c:pt idx="25">
                  <c:v>40025</c:v>
                </c:pt>
                <c:pt idx="26">
                  <c:v>40117</c:v>
                </c:pt>
                <c:pt idx="27">
                  <c:v>40209</c:v>
                </c:pt>
                <c:pt idx="28">
                  <c:v>40298</c:v>
                </c:pt>
                <c:pt idx="29">
                  <c:v>40390</c:v>
                </c:pt>
                <c:pt idx="30">
                  <c:v>40482</c:v>
                </c:pt>
                <c:pt idx="31">
                  <c:v>40574</c:v>
                </c:pt>
                <c:pt idx="32">
                  <c:v>40663</c:v>
                </c:pt>
                <c:pt idx="33">
                  <c:v>40755</c:v>
                </c:pt>
                <c:pt idx="34">
                  <c:v>40847</c:v>
                </c:pt>
                <c:pt idx="35">
                  <c:v>40939</c:v>
                </c:pt>
                <c:pt idx="36">
                  <c:v>41029</c:v>
                </c:pt>
                <c:pt idx="37">
                  <c:v>41121</c:v>
                </c:pt>
                <c:pt idx="38">
                  <c:v>41213</c:v>
                </c:pt>
                <c:pt idx="39">
                  <c:v>41305</c:v>
                </c:pt>
                <c:pt idx="40">
                  <c:v>41394</c:v>
                </c:pt>
                <c:pt idx="41">
                  <c:v>41486</c:v>
                </c:pt>
                <c:pt idx="42">
                  <c:v>41578</c:v>
                </c:pt>
                <c:pt idx="43">
                  <c:v>41670</c:v>
                </c:pt>
                <c:pt idx="44">
                  <c:v>41759</c:v>
                </c:pt>
                <c:pt idx="45">
                  <c:v>41851</c:v>
                </c:pt>
                <c:pt idx="46">
                  <c:v>41943</c:v>
                </c:pt>
                <c:pt idx="47">
                  <c:v>42035</c:v>
                </c:pt>
                <c:pt idx="48">
                  <c:v>42124</c:v>
                </c:pt>
                <c:pt idx="49">
                  <c:v>42216</c:v>
                </c:pt>
                <c:pt idx="50">
                  <c:v>42308</c:v>
                </c:pt>
                <c:pt idx="51">
                  <c:v>42400</c:v>
                </c:pt>
                <c:pt idx="52">
                  <c:v>42490</c:v>
                </c:pt>
                <c:pt idx="53">
                  <c:v>42582</c:v>
                </c:pt>
                <c:pt idx="54">
                  <c:v>42674</c:v>
                </c:pt>
              </c:numCache>
            </c:numRef>
          </c:cat>
          <c:val>
            <c:numRef>
              <c:f>'Model loan'!$H$59:$H$113</c:f>
              <c:numCache>
                <c:formatCode>#,##0.00</c:formatCode>
                <c:ptCount val="55"/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43D9-92E0-B56D1B3F8553}"/>
            </c:ext>
          </c:extLst>
        </c:ser>
        <c:ser>
          <c:idx val="2"/>
          <c:order val="2"/>
          <c:tx>
            <c:strRef>
              <c:f>'Model loan'!$K$5</c:f>
              <c:strCache>
                <c:ptCount val="1"/>
                <c:pt idx="0">
                  <c:v>Implied loan DR 2X</c:v>
                </c:pt>
              </c:strCache>
            </c:strRef>
          </c:tx>
          <c:marker>
            <c:symbol val="none"/>
          </c:marker>
          <c:val>
            <c:numRef>
              <c:f>'Model loan'!$K$59:$K$113</c:f>
              <c:numCache>
                <c:formatCode>#,##0.00</c:formatCode>
                <c:ptCount val="55"/>
                <c:pt idx="0">
                  <c:v>5.322109304096541</c:v>
                </c:pt>
                <c:pt idx="1">
                  <c:v>4.9996874737519832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D-43D9-92E0-B56D1B3F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21120"/>
        <c:axId val="955222656"/>
      </c:lineChart>
      <c:dateAx>
        <c:axId val="9552211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5222656"/>
        <c:crosses val="autoZero"/>
        <c:auto val="1"/>
        <c:lblOffset val="100"/>
        <c:baseTimeUnit val="months"/>
        <c:majorUnit val="12"/>
        <c:majorTimeUnit val="months"/>
      </c:dateAx>
      <c:valAx>
        <c:axId val="95522265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5221120"/>
        <c:crosses val="autoZero"/>
        <c:crossBetween val="between"/>
      </c:valAx>
      <c:spPr>
        <a:extLst/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5855744010155E-2"/>
          <c:y val="7.2781524572360784E-2"/>
          <c:w val="0.90631934612951504"/>
          <c:h val="0.66454928464930674"/>
        </c:manualLayout>
      </c:layout>
      <c:lineChart>
        <c:grouping val="standard"/>
        <c:varyColors val="0"/>
        <c:ser>
          <c:idx val="0"/>
          <c:order val="0"/>
          <c:tx>
            <c:strRef>
              <c:f>'US forecast (par)'!$B$5</c:f>
              <c:strCache>
                <c:ptCount val="1"/>
                <c:pt idx="0">
                  <c:v>Actual Default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'US forecast (par)'!$A$7:$A$434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 (par)'!$B$6:$B$434</c:f>
              <c:numCache>
                <c:formatCode>#,##0.0</c:formatCode>
                <c:ptCount val="429"/>
                <c:pt idx="0">
                  <c:v>3.04</c:v>
                </c:pt>
                <c:pt idx="1">
                  <c:v>3.57</c:v>
                </c:pt>
                <c:pt idx="2">
                  <c:v>3.82</c:v>
                </c:pt>
                <c:pt idx="3">
                  <c:v>3.8</c:v>
                </c:pt>
                <c:pt idx="4">
                  <c:v>3.47</c:v>
                </c:pt>
                <c:pt idx="5">
                  <c:v>4.22</c:v>
                </c:pt>
                <c:pt idx="6">
                  <c:v>4.71</c:v>
                </c:pt>
                <c:pt idx="7">
                  <c:v>5.14</c:v>
                </c:pt>
                <c:pt idx="8">
                  <c:v>4.88</c:v>
                </c:pt>
                <c:pt idx="9">
                  <c:v>4.03</c:v>
                </c:pt>
                <c:pt idx="10">
                  <c:v>4.55</c:v>
                </c:pt>
                <c:pt idx="11">
                  <c:v>3.99</c:v>
                </c:pt>
                <c:pt idx="12">
                  <c:v>4.4400000000000004</c:v>
                </c:pt>
                <c:pt idx="13">
                  <c:v>4.17</c:v>
                </c:pt>
                <c:pt idx="14">
                  <c:v>4.2300000000000004</c:v>
                </c:pt>
                <c:pt idx="15">
                  <c:v>5.98</c:v>
                </c:pt>
                <c:pt idx="16">
                  <c:v>6.55</c:v>
                </c:pt>
                <c:pt idx="17">
                  <c:v>6.5</c:v>
                </c:pt>
                <c:pt idx="18">
                  <c:v>6.34</c:v>
                </c:pt>
                <c:pt idx="19">
                  <c:v>6.28</c:v>
                </c:pt>
                <c:pt idx="20">
                  <c:v>6.17</c:v>
                </c:pt>
                <c:pt idx="21">
                  <c:v>6.02</c:v>
                </c:pt>
                <c:pt idx="22">
                  <c:v>5.88</c:v>
                </c:pt>
                <c:pt idx="23">
                  <c:v>5.81</c:v>
                </c:pt>
                <c:pt idx="24">
                  <c:v>5.75</c:v>
                </c:pt>
                <c:pt idx="25">
                  <c:v>5.82</c:v>
                </c:pt>
                <c:pt idx="26">
                  <c:v>5.96</c:v>
                </c:pt>
                <c:pt idx="27">
                  <c:v>5.91</c:v>
                </c:pt>
                <c:pt idx="28">
                  <c:v>3.73</c:v>
                </c:pt>
                <c:pt idx="29">
                  <c:v>3.77</c:v>
                </c:pt>
                <c:pt idx="30">
                  <c:v>3.5</c:v>
                </c:pt>
                <c:pt idx="31">
                  <c:v>3.57</c:v>
                </c:pt>
                <c:pt idx="32">
                  <c:v>3.81</c:v>
                </c:pt>
                <c:pt idx="33">
                  <c:v>4.2</c:v>
                </c:pt>
                <c:pt idx="34">
                  <c:v>4.22</c:v>
                </c:pt>
                <c:pt idx="35">
                  <c:v>4.32</c:v>
                </c:pt>
                <c:pt idx="36">
                  <c:v>4.71</c:v>
                </c:pt>
                <c:pt idx="37">
                  <c:v>5.01</c:v>
                </c:pt>
                <c:pt idx="38">
                  <c:v>4.71</c:v>
                </c:pt>
                <c:pt idx="39">
                  <c:v>4.66</c:v>
                </c:pt>
                <c:pt idx="40">
                  <c:v>5.2</c:v>
                </c:pt>
                <c:pt idx="41">
                  <c:v>4.68</c:v>
                </c:pt>
                <c:pt idx="42">
                  <c:v>4.47</c:v>
                </c:pt>
                <c:pt idx="43">
                  <c:v>4.58</c:v>
                </c:pt>
                <c:pt idx="44">
                  <c:v>4.21</c:v>
                </c:pt>
                <c:pt idx="45">
                  <c:v>4.33</c:v>
                </c:pt>
                <c:pt idx="46">
                  <c:v>3.98</c:v>
                </c:pt>
                <c:pt idx="47">
                  <c:v>3.53</c:v>
                </c:pt>
                <c:pt idx="48">
                  <c:v>3.67</c:v>
                </c:pt>
                <c:pt idx="49">
                  <c:v>3.06</c:v>
                </c:pt>
                <c:pt idx="50">
                  <c:v>2.92</c:v>
                </c:pt>
                <c:pt idx="51">
                  <c:v>2.54</c:v>
                </c:pt>
                <c:pt idx="52">
                  <c:v>2.15</c:v>
                </c:pt>
                <c:pt idx="53">
                  <c:v>2.65</c:v>
                </c:pt>
                <c:pt idx="54">
                  <c:v>3.14</c:v>
                </c:pt>
                <c:pt idx="55">
                  <c:v>3.65</c:v>
                </c:pt>
                <c:pt idx="56">
                  <c:v>4.22</c:v>
                </c:pt>
                <c:pt idx="57">
                  <c:v>4.1900000000000004</c:v>
                </c:pt>
                <c:pt idx="58">
                  <c:v>4.6500000000000004</c:v>
                </c:pt>
                <c:pt idx="59">
                  <c:v>5.76</c:v>
                </c:pt>
                <c:pt idx="60">
                  <c:v>5.89</c:v>
                </c:pt>
                <c:pt idx="61">
                  <c:v>6.56</c:v>
                </c:pt>
                <c:pt idx="62">
                  <c:v>6.51</c:v>
                </c:pt>
                <c:pt idx="63">
                  <c:v>7.57</c:v>
                </c:pt>
                <c:pt idx="64">
                  <c:v>7.88</c:v>
                </c:pt>
                <c:pt idx="65">
                  <c:v>7.93</c:v>
                </c:pt>
                <c:pt idx="66">
                  <c:v>8.2200000000000006</c:v>
                </c:pt>
                <c:pt idx="67">
                  <c:v>8.65</c:v>
                </c:pt>
                <c:pt idx="68">
                  <c:v>8.99</c:v>
                </c:pt>
                <c:pt idx="69">
                  <c:v>9.48</c:v>
                </c:pt>
                <c:pt idx="70">
                  <c:v>9.58</c:v>
                </c:pt>
                <c:pt idx="71">
                  <c:v>9.74</c:v>
                </c:pt>
                <c:pt idx="72">
                  <c:v>11.3</c:v>
                </c:pt>
                <c:pt idx="73">
                  <c:v>11.35</c:v>
                </c:pt>
                <c:pt idx="74">
                  <c:v>12.28</c:v>
                </c:pt>
                <c:pt idx="75">
                  <c:v>11.97</c:v>
                </c:pt>
                <c:pt idx="76">
                  <c:v>12.52</c:v>
                </c:pt>
                <c:pt idx="77">
                  <c:v>13</c:v>
                </c:pt>
                <c:pt idx="78">
                  <c:v>12.79</c:v>
                </c:pt>
                <c:pt idx="79">
                  <c:v>12.21</c:v>
                </c:pt>
                <c:pt idx="80">
                  <c:v>11.97</c:v>
                </c:pt>
                <c:pt idx="81">
                  <c:v>11.13</c:v>
                </c:pt>
                <c:pt idx="82">
                  <c:v>10.98</c:v>
                </c:pt>
                <c:pt idx="83">
                  <c:v>10.42</c:v>
                </c:pt>
                <c:pt idx="84">
                  <c:v>9.24</c:v>
                </c:pt>
                <c:pt idx="85">
                  <c:v>8.68</c:v>
                </c:pt>
                <c:pt idx="86">
                  <c:v>7.76</c:v>
                </c:pt>
                <c:pt idx="87">
                  <c:v>7.08</c:v>
                </c:pt>
                <c:pt idx="88">
                  <c:v>6.72</c:v>
                </c:pt>
                <c:pt idx="89">
                  <c:v>6.19</c:v>
                </c:pt>
                <c:pt idx="90">
                  <c:v>5.97</c:v>
                </c:pt>
                <c:pt idx="91">
                  <c:v>6.02</c:v>
                </c:pt>
                <c:pt idx="92">
                  <c:v>5.58</c:v>
                </c:pt>
                <c:pt idx="93">
                  <c:v>6.12</c:v>
                </c:pt>
                <c:pt idx="94">
                  <c:v>5.68</c:v>
                </c:pt>
                <c:pt idx="95">
                  <c:v>5.16</c:v>
                </c:pt>
                <c:pt idx="96">
                  <c:v>4.1100000000000003</c:v>
                </c:pt>
                <c:pt idx="97">
                  <c:v>4.3</c:v>
                </c:pt>
                <c:pt idx="98">
                  <c:v>4.9800000000000004</c:v>
                </c:pt>
                <c:pt idx="99">
                  <c:v>5.26</c:v>
                </c:pt>
                <c:pt idx="100">
                  <c:v>4.92</c:v>
                </c:pt>
                <c:pt idx="101">
                  <c:v>4.59</c:v>
                </c:pt>
                <c:pt idx="102">
                  <c:v>4.74</c:v>
                </c:pt>
                <c:pt idx="103">
                  <c:v>4.25</c:v>
                </c:pt>
                <c:pt idx="104">
                  <c:v>4.2300000000000004</c:v>
                </c:pt>
                <c:pt idx="105">
                  <c:v>3.54</c:v>
                </c:pt>
                <c:pt idx="106">
                  <c:v>3.49</c:v>
                </c:pt>
                <c:pt idx="107">
                  <c:v>3.84</c:v>
                </c:pt>
                <c:pt idx="108">
                  <c:v>3.95</c:v>
                </c:pt>
                <c:pt idx="109">
                  <c:v>3.78</c:v>
                </c:pt>
                <c:pt idx="110">
                  <c:v>3.14</c:v>
                </c:pt>
                <c:pt idx="111">
                  <c:v>2.6</c:v>
                </c:pt>
                <c:pt idx="112">
                  <c:v>2.21</c:v>
                </c:pt>
                <c:pt idx="113">
                  <c:v>2.02</c:v>
                </c:pt>
                <c:pt idx="114">
                  <c:v>2.12</c:v>
                </c:pt>
                <c:pt idx="115">
                  <c:v>2.0499999999999998</c:v>
                </c:pt>
                <c:pt idx="116">
                  <c:v>2.33</c:v>
                </c:pt>
                <c:pt idx="117">
                  <c:v>2.41</c:v>
                </c:pt>
                <c:pt idx="118">
                  <c:v>2.23</c:v>
                </c:pt>
                <c:pt idx="119">
                  <c:v>2.06</c:v>
                </c:pt>
                <c:pt idx="120">
                  <c:v>2.0099999999999998</c:v>
                </c:pt>
                <c:pt idx="121">
                  <c:v>1.56</c:v>
                </c:pt>
                <c:pt idx="122">
                  <c:v>1.39</c:v>
                </c:pt>
                <c:pt idx="123">
                  <c:v>1.77</c:v>
                </c:pt>
                <c:pt idx="124">
                  <c:v>2.02</c:v>
                </c:pt>
                <c:pt idx="125">
                  <c:v>2.37</c:v>
                </c:pt>
                <c:pt idx="126">
                  <c:v>2.48</c:v>
                </c:pt>
                <c:pt idx="127">
                  <c:v>2.44</c:v>
                </c:pt>
                <c:pt idx="128">
                  <c:v>2.56</c:v>
                </c:pt>
                <c:pt idx="129">
                  <c:v>3.02</c:v>
                </c:pt>
                <c:pt idx="130">
                  <c:v>3.64</c:v>
                </c:pt>
                <c:pt idx="131">
                  <c:v>3.63</c:v>
                </c:pt>
                <c:pt idx="132">
                  <c:v>3.65</c:v>
                </c:pt>
                <c:pt idx="133">
                  <c:v>3.78</c:v>
                </c:pt>
                <c:pt idx="134">
                  <c:v>3.78</c:v>
                </c:pt>
                <c:pt idx="135">
                  <c:v>3.51</c:v>
                </c:pt>
                <c:pt idx="136">
                  <c:v>3.08</c:v>
                </c:pt>
                <c:pt idx="137">
                  <c:v>3.07</c:v>
                </c:pt>
                <c:pt idx="138">
                  <c:v>2.82</c:v>
                </c:pt>
                <c:pt idx="139">
                  <c:v>2.3199999999999998</c:v>
                </c:pt>
                <c:pt idx="140">
                  <c:v>2.2799999999999998</c:v>
                </c:pt>
                <c:pt idx="141">
                  <c:v>2.02</c:v>
                </c:pt>
                <c:pt idx="142">
                  <c:v>1.78</c:v>
                </c:pt>
                <c:pt idx="143">
                  <c:v>1.92</c:v>
                </c:pt>
                <c:pt idx="144">
                  <c:v>2.02</c:v>
                </c:pt>
                <c:pt idx="145">
                  <c:v>1.85</c:v>
                </c:pt>
                <c:pt idx="146">
                  <c:v>1.84</c:v>
                </c:pt>
                <c:pt idx="147">
                  <c:v>1.71</c:v>
                </c:pt>
                <c:pt idx="148">
                  <c:v>2</c:v>
                </c:pt>
                <c:pt idx="149">
                  <c:v>1.88</c:v>
                </c:pt>
                <c:pt idx="150">
                  <c:v>2.2000000000000002</c:v>
                </c:pt>
                <c:pt idx="151">
                  <c:v>2.2999999999999998</c:v>
                </c:pt>
                <c:pt idx="152">
                  <c:v>2.39</c:v>
                </c:pt>
                <c:pt idx="153">
                  <c:v>2.4900000000000002</c:v>
                </c:pt>
                <c:pt idx="154">
                  <c:v>2.4700000000000002</c:v>
                </c:pt>
                <c:pt idx="155">
                  <c:v>2.16</c:v>
                </c:pt>
                <c:pt idx="156">
                  <c:v>1.6890364634129744</c:v>
                </c:pt>
                <c:pt idx="157">
                  <c:v>2.3379100223604588</c:v>
                </c:pt>
                <c:pt idx="158">
                  <c:v>1.5908400981725794</c:v>
                </c:pt>
                <c:pt idx="159">
                  <c:v>1.6494398476458234</c:v>
                </c:pt>
                <c:pt idx="160">
                  <c:v>1.5753880681529628</c:v>
                </c:pt>
                <c:pt idx="161">
                  <c:v>1.4684088846783532</c:v>
                </c:pt>
                <c:pt idx="162">
                  <c:v>1.3962420169517633</c:v>
                </c:pt>
                <c:pt idx="163">
                  <c:v>1.4107720856542874</c:v>
                </c:pt>
                <c:pt idx="164">
                  <c:v>1.5570829341621466</c:v>
                </c:pt>
                <c:pt idx="165">
                  <c:v>1.5192868601666882</c:v>
                </c:pt>
                <c:pt idx="166">
                  <c:v>1.5319113718022366</c:v>
                </c:pt>
                <c:pt idx="167">
                  <c:v>2.4585761094561924</c:v>
                </c:pt>
                <c:pt idx="168">
                  <c:v>2.0966892467629505</c:v>
                </c:pt>
                <c:pt idx="169">
                  <c:v>1.6769123308037845</c:v>
                </c:pt>
                <c:pt idx="170">
                  <c:v>1.9877519120665785</c:v>
                </c:pt>
                <c:pt idx="171">
                  <c:v>3.1513682300084387</c:v>
                </c:pt>
                <c:pt idx="172">
                  <c:v>3.3787173875037086</c:v>
                </c:pt>
                <c:pt idx="173">
                  <c:v>4.0785001900952844</c:v>
                </c:pt>
                <c:pt idx="174">
                  <c:v>4.093731472850564</c:v>
                </c:pt>
                <c:pt idx="175">
                  <c:v>4.2095467901176811</c:v>
                </c:pt>
                <c:pt idx="176">
                  <c:v>4.1380114785242572</c:v>
                </c:pt>
                <c:pt idx="177">
                  <c:v>4.7200085589592691</c:v>
                </c:pt>
                <c:pt idx="178">
                  <c:v>5.4216564904450006</c:v>
                </c:pt>
                <c:pt idx="179">
                  <c:v>5.1801352606478828</c:v>
                </c:pt>
                <c:pt idx="180">
                  <c:v>6.2349439254581958</c:v>
                </c:pt>
                <c:pt idx="181">
                  <c:v>6.2219424804703198</c:v>
                </c:pt>
                <c:pt idx="182">
                  <c:v>6.4092805514969236</c:v>
                </c:pt>
                <c:pt idx="183">
                  <c:v>5.4464357314079326</c:v>
                </c:pt>
                <c:pt idx="184">
                  <c:v>5.7301575362379005</c:v>
                </c:pt>
                <c:pt idx="185">
                  <c:v>4.9118052436161701</c:v>
                </c:pt>
                <c:pt idx="186">
                  <c:v>4.5115311676445096</c:v>
                </c:pt>
                <c:pt idx="187">
                  <c:v>5.1267445062279</c:v>
                </c:pt>
                <c:pt idx="188">
                  <c:v>5.0665518393375404</c:v>
                </c:pt>
                <c:pt idx="189">
                  <c:v>4.6537644228566704</c:v>
                </c:pt>
                <c:pt idx="190">
                  <c:v>5.3013289782121342</c:v>
                </c:pt>
                <c:pt idx="191">
                  <c:v>5.4122693460421436</c:v>
                </c:pt>
                <c:pt idx="192">
                  <c:v>5.7412403143739539</c:v>
                </c:pt>
                <c:pt idx="193">
                  <c:v>5.9156522945348238</c:v>
                </c:pt>
                <c:pt idx="194">
                  <c:v>5.5889000814573482</c:v>
                </c:pt>
                <c:pt idx="195">
                  <c:v>6.0882284966064004</c:v>
                </c:pt>
                <c:pt idx="196">
                  <c:v>6.9870373874418981</c:v>
                </c:pt>
                <c:pt idx="197">
                  <c:v>7.6492864070053264</c:v>
                </c:pt>
                <c:pt idx="198">
                  <c:v>8.6305323501523699</c:v>
                </c:pt>
                <c:pt idx="199">
                  <c:v>8.8643386366487125</c:v>
                </c:pt>
                <c:pt idx="200">
                  <c:v>9.1855392923129759</c:v>
                </c:pt>
                <c:pt idx="201">
                  <c:v>9.7635915289528441</c:v>
                </c:pt>
                <c:pt idx="202">
                  <c:v>10.936047492609795</c:v>
                </c:pt>
                <c:pt idx="203">
                  <c:v>11.302768527982195</c:v>
                </c:pt>
                <c:pt idx="204">
                  <c:v>13.756087117962174</c:v>
                </c:pt>
                <c:pt idx="205">
                  <c:v>14.055893018105731</c:v>
                </c:pt>
                <c:pt idx="206">
                  <c:v>14.526937144224195</c:v>
                </c:pt>
                <c:pt idx="207">
                  <c:v>15.655052849311851</c:v>
                </c:pt>
                <c:pt idx="208">
                  <c:v>16.248022828370711</c:v>
                </c:pt>
                <c:pt idx="209">
                  <c:v>16.566563993639999</c:v>
                </c:pt>
                <c:pt idx="210">
                  <c:v>15.749874537455572</c:v>
                </c:pt>
                <c:pt idx="211">
                  <c:v>15.597175264902175</c:v>
                </c:pt>
                <c:pt idx="212">
                  <c:v>15.170818456740593</c:v>
                </c:pt>
                <c:pt idx="213">
                  <c:v>14.367639528710482</c:v>
                </c:pt>
                <c:pt idx="214">
                  <c:v>12.962334319802693</c:v>
                </c:pt>
                <c:pt idx="215">
                  <c:v>12.64191131702564</c:v>
                </c:pt>
                <c:pt idx="216">
                  <c:v>10.38869548673684</c:v>
                </c:pt>
                <c:pt idx="217">
                  <c:v>9.7579340967802217</c:v>
                </c:pt>
                <c:pt idx="218">
                  <c:v>9.4433069435821082</c:v>
                </c:pt>
                <c:pt idx="219">
                  <c:v>7.3251758494225703</c:v>
                </c:pt>
                <c:pt idx="220">
                  <c:v>5.1526805346959703</c:v>
                </c:pt>
                <c:pt idx="221">
                  <c:v>5.2627513744224208</c:v>
                </c:pt>
                <c:pt idx="222">
                  <c:v>6.8745646076796385</c:v>
                </c:pt>
                <c:pt idx="223">
                  <c:v>6.7880199627565929</c:v>
                </c:pt>
                <c:pt idx="224">
                  <c:v>5.4686299239473026</c:v>
                </c:pt>
                <c:pt idx="225">
                  <c:v>5.3118785048028689</c:v>
                </c:pt>
                <c:pt idx="226">
                  <c:v>5.0605029141819822</c:v>
                </c:pt>
                <c:pt idx="227">
                  <c:v>4.4117933713155724</c:v>
                </c:pt>
                <c:pt idx="228">
                  <c:v>4.8560646882545573</c:v>
                </c:pt>
                <c:pt idx="229">
                  <c:v>4.5929384489349827</c:v>
                </c:pt>
                <c:pt idx="230">
                  <c:v>3.3890368230433037</c:v>
                </c:pt>
                <c:pt idx="231">
                  <c:v>2.964813109325402</c:v>
                </c:pt>
                <c:pt idx="232">
                  <c:v>2.6393100216635084</c:v>
                </c:pt>
                <c:pt idx="233">
                  <c:v>2.5403976658621019</c:v>
                </c:pt>
                <c:pt idx="234">
                  <c:v>1.6939586760117402</c:v>
                </c:pt>
                <c:pt idx="235">
                  <c:v>1.5318057542091745</c:v>
                </c:pt>
                <c:pt idx="236">
                  <c:v>1.343525123523174</c:v>
                </c:pt>
                <c:pt idx="237">
                  <c:v>1.3461477902750139</c:v>
                </c:pt>
                <c:pt idx="238">
                  <c:v>1.5032748894596855</c:v>
                </c:pt>
                <c:pt idx="239">
                  <c:v>1.5380787577355024</c:v>
                </c:pt>
                <c:pt idx="240">
                  <c:v>1.2788987628851485</c:v>
                </c:pt>
                <c:pt idx="241">
                  <c:v>1.3076447210491271</c:v>
                </c:pt>
                <c:pt idx="242">
                  <c:v>1.2381505816141605</c:v>
                </c:pt>
                <c:pt idx="243">
                  <c:v>1.2112792183611845</c:v>
                </c:pt>
                <c:pt idx="244">
                  <c:v>1.217119633114063</c:v>
                </c:pt>
                <c:pt idx="245">
                  <c:v>1.0989429052525626</c:v>
                </c:pt>
                <c:pt idx="246">
                  <c:v>1.1078151536992522</c:v>
                </c:pt>
                <c:pt idx="247">
                  <c:v>1.32480039350104</c:v>
                </c:pt>
                <c:pt idx="248">
                  <c:v>3.375281236689228</c:v>
                </c:pt>
                <c:pt idx="249">
                  <c:v>3.3487469700086341</c:v>
                </c:pt>
                <c:pt idx="250">
                  <c:v>2.9543466484204672</c:v>
                </c:pt>
                <c:pt idx="251">
                  <c:v>3.5550279644150211</c:v>
                </c:pt>
                <c:pt idx="252">
                  <c:v>3.5526638947750766</c:v>
                </c:pt>
                <c:pt idx="253">
                  <c:v>3.4230959179684302</c:v>
                </c:pt>
                <c:pt idx="254">
                  <c:v>4.0392458780406928</c:v>
                </c:pt>
                <c:pt idx="255">
                  <c:v>4.0234804360761345</c:v>
                </c:pt>
                <c:pt idx="256">
                  <c:v>3.4663387462807651</c:v>
                </c:pt>
                <c:pt idx="257">
                  <c:v>3.4889639901312961</c:v>
                </c:pt>
                <c:pt idx="258">
                  <c:v>3.4360118893318545</c:v>
                </c:pt>
                <c:pt idx="259">
                  <c:v>3.2435002677273799</c:v>
                </c:pt>
                <c:pt idx="260">
                  <c:v>1.5472259817301028</c:v>
                </c:pt>
                <c:pt idx="261">
                  <c:v>1.4529779778087344</c:v>
                </c:pt>
                <c:pt idx="262">
                  <c:v>1.5058039299829125</c:v>
                </c:pt>
                <c:pt idx="263">
                  <c:v>0.85182459263253796</c:v>
                </c:pt>
                <c:pt idx="264">
                  <c:v>0.99148269596491223</c:v>
                </c:pt>
                <c:pt idx="265">
                  <c:v>0.97899815476675511</c:v>
                </c:pt>
                <c:pt idx="266">
                  <c:v>0.72949991646697221</c:v>
                </c:pt>
                <c:pt idx="267">
                  <c:v>0.74836137391852164</c:v>
                </c:pt>
                <c:pt idx="268">
                  <c:v>0.82731646734417741</c:v>
                </c:pt>
                <c:pt idx="269">
                  <c:v>0.76800835040070603</c:v>
                </c:pt>
                <c:pt idx="270">
                  <c:v>0.7853905130393003</c:v>
                </c:pt>
                <c:pt idx="271">
                  <c:v>0.77116555703040668</c:v>
                </c:pt>
                <c:pt idx="272">
                  <c:v>0.65700135018994255</c:v>
                </c:pt>
                <c:pt idx="273">
                  <c:v>0.46603294531244266</c:v>
                </c:pt>
                <c:pt idx="274">
                  <c:v>0.47383245588997175</c:v>
                </c:pt>
                <c:pt idx="275">
                  <c:v>0.4491340143012103</c:v>
                </c:pt>
                <c:pt idx="276">
                  <c:v>0.5868967815140087</c:v>
                </c:pt>
                <c:pt idx="277">
                  <c:v>0.58971764119582126</c:v>
                </c:pt>
                <c:pt idx="278">
                  <c:v>0.62507645849777582</c:v>
                </c:pt>
                <c:pt idx="279">
                  <c:v>0.65134221922805535</c:v>
                </c:pt>
                <c:pt idx="280">
                  <c:v>0.8132793488158041</c:v>
                </c:pt>
                <c:pt idx="281">
                  <c:v>0.98549266070954245</c:v>
                </c:pt>
                <c:pt idx="282">
                  <c:v>1.1101190243572563</c:v>
                </c:pt>
                <c:pt idx="283">
                  <c:v>1.2467615938637635</c:v>
                </c:pt>
                <c:pt idx="284">
                  <c:v>1.2118361185697673</c:v>
                </c:pt>
                <c:pt idx="285">
                  <c:v>1.3229587477878728</c:v>
                </c:pt>
                <c:pt idx="286">
                  <c:v>1.4609235165660239</c:v>
                </c:pt>
                <c:pt idx="287">
                  <c:v>5.1356096015007253</c:v>
                </c:pt>
                <c:pt idx="288">
                  <c:v>5.388189821018706</c:v>
                </c:pt>
                <c:pt idx="289">
                  <c:v>6.9961548466128303</c:v>
                </c:pt>
                <c:pt idx="290">
                  <c:v>10.846366357244873</c:v>
                </c:pt>
                <c:pt idx="291">
                  <c:v>11.918255046398125</c:v>
                </c:pt>
                <c:pt idx="292">
                  <c:v>12.020052042048309</c:v>
                </c:pt>
                <c:pt idx="293">
                  <c:v>14.815013584492814</c:v>
                </c:pt>
                <c:pt idx="294">
                  <c:v>15.20224373671118</c:v>
                </c:pt>
                <c:pt idx="295">
                  <c:v>15.165086983406297</c:v>
                </c:pt>
                <c:pt idx="296">
                  <c:v>15.85412052067846</c:v>
                </c:pt>
                <c:pt idx="297">
                  <c:v>15.853638453672986</c:v>
                </c:pt>
                <c:pt idx="298">
                  <c:v>15.828727177899198</c:v>
                </c:pt>
                <c:pt idx="299">
                  <c:v>12.466906256778602</c:v>
                </c:pt>
                <c:pt idx="300">
                  <c:v>12.617319570471007</c:v>
                </c:pt>
                <c:pt idx="301">
                  <c:v>11.168222505725062</c:v>
                </c:pt>
                <c:pt idx="302">
                  <c:v>7.1365647658514701</c:v>
                </c:pt>
                <c:pt idx="303">
                  <c:v>6.0260715863960499</c:v>
                </c:pt>
                <c:pt idx="304">
                  <c:v>4.3889357260386594</c:v>
                </c:pt>
                <c:pt idx="305">
                  <c:v>2.0530940490681471</c:v>
                </c:pt>
                <c:pt idx="306">
                  <c:v>1.5792334481875323</c:v>
                </c:pt>
                <c:pt idx="307">
                  <c:v>1.9742540509796471</c:v>
                </c:pt>
                <c:pt idx="308">
                  <c:v>1.302472506848092</c:v>
                </c:pt>
                <c:pt idx="309">
                  <c:v>1.0621511734327884</c:v>
                </c:pt>
                <c:pt idx="310">
                  <c:v>1.6254269541407926</c:v>
                </c:pt>
                <c:pt idx="311">
                  <c:v>1.5330603344286307</c:v>
                </c:pt>
                <c:pt idx="312">
                  <c:v>1.4521773601991808</c:v>
                </c:pt>
                <c:pt idx="313">
                  <c:v>1.4724038960995223</c:v>
                </c:pt>
                <c:pt idx="314">
                  <c:v>1.4920205335476813</c:v>
                </c:pt>
                <c:pt idx="315">
                  <c:v>1.4315616531888875</c:v>
                </c:pt>
                <c:pt idx="316">
                  <c:v>1.4512489896884135</c:v>
                </c:pt>
                <c:pt idx="317">
                  <c:v>1.4814705350842026</c:v>
                </c:pt>
                <c:pt idx="318">
                  <c:v>1.3494751546334811</c:v>
                </c:pt>
                <c:pt idx="319">
                  <c:v>0.78911835401399255</c:v>
                </c:pt>
                <c:pt idx="320">
                  <c:v>1.0739829501736129</c:v>
                </c:pt>
                <c:pt idx="321">
                  <c:v>1.056415154150117</c:v>
                </c:pt>
                <c:pt idx="322">
                  <c:v>1.2324080534263266</c:v>
                </c:pt>
                <c:pt idx="323">
                  <c:v>1.3528945957765577</c:v>
                </c:pt>
                <c:pt idx="324">
                  <c:v>1.4793778534870001</c:v>
                </c:pt>
                <c:pt idx="325">
                  <c:v>1.6690274836993062</c:v>
                </c:pt>
                <c:pt idx="326">
                  <c:v>1.7370492442435312</c:v>
                </c:pt>
                <c:pt idx="327">
                  <c:v>1.7865663568697201</c:v>
                </c:pt>
                <c:pt idx="328">
                  <c:v>1.8162072357119288</c:v>
                </c:pt>
                <c:pt idx="329">
                  <c:v>1.7616031805998473</c:v>
                </c:pt>
                <c:pt idx="330">
                  <c:v>1.7991732805676681</c:v>
                </c:pt>
                <c:pt idx="331">
                  <c:v>2.0127899784984922</c:v>
                </c:pt>
                <c:pt idx="332">
                  <c:v>1.722363244953961</c:v>
                </c:pt>
                <c:pt idx="333">
                  <c:v>1.6864384346329739</c:v>
                </c:pt>
                <c:pt idx="334">
                  <c:v>0.96808577628342085</c:v>
                </c:pt>
                <c:pt idx="335">
                  <c:v>1.4979794063125318</c:v>
                </c:pt>
                <c:pt idx="336">
                  <c:v>1.5393715617389665</c:v>
                </c:pt>
                <c:pt idx="337">
                  <c:v>1.3190935798875867</c:v>
                </c:pt>
                <c:pt idx="338">
                  <c:v>1.3394303554715923</c:v>
                </c:pt>
                <c:pt idx="339">
                  <c:v>1.2876778786187073</c:v>
                </c:pt>
                <c:pt idx="340">
                  <c:v>1.2926245064091826</c:v>
                </c:pt>
                <c:pt idx="341">
                  <c:v>1.4701502764520604</c:v>
                </c:pt>
                <c:pt idx="342">
                  <c:v>1.6329314272694999</c:v>
                </c:pt>
                <c:pt idx="343">
                  <c:v>1.4426798185861569</c:v>
                </c:pt>
                <c:pt idx="344">
                  <c:v>1.448522855234228</c:v>
                </c:pt>
                <c:pt idx="345">
                  <c:v>1.4395907115877813</c:v>
                </c:pt>
                <c:pt idx="346">
                  <c:v>1.3961264599131404</c:v>
                </c:pt>
                <c:pt idx="347">
                  <c:v>0.7481963280133046</c:v>
                </c:pt>
                <c:pt idx="348">
                  <c:v>0.58778766415739647</c:v>
                </c:pt>
                <c:pt idx="349">
                  <c:v>0.57993695048977434</c:v>
                </c:pt>
                <c:pt idx="350">
                  <c:v>0.53445410006327954</c:v>
                </c:pt>
                <c:pt idx="351">
                  <c:v>2.4167764865518375</c:v>
                </c:pt>
                <c:pt idx="352">
                  <c:v>2.3579437292668493</c:v>
                </c:pt>
                <c:pt idx="353">
                  <c:v>2.2500607142954272</c:v>
                </c:pt>
                <c:pt idx="354">
                  <c:v>2.098878070377721</c:v>
                </c:pt>
                <c:pt idx="355">
                  <c:v>2.0328266278635083</c:v>
                </c:pt>
                <c:pt idx="356">
                  <c:v>2.3903357682087436</c:v>
                </c:pt>
                <c:pt idx="357">
                  <c:v>2.447298042791719</c:v>
                </c:pt>
                <c:pt idx="358">
                  <c:v>2.4459839347751791</c:v>
                </c:pt>
                <c:pt idx="359">
                  <c:v>2.4487300217065422</c:v>
                </c:pt>
                <c:pt idx="360">
                  <c:v>3.5573289324805719</c:v>
                </c:pt>
                <c:pt idx="361">
                  <c:v>3.5689589928634886</c:v>
                </c:pt>
                <c:pt idx="362">
                  <c:v>3.6108539417301309</c:v>
                </c:pt>
                <c:pt idx="363">
                  <c:v>1.8637040865311181</c:v>
                </c:pt>
                <c:pt idx="364">
                  <c:v>2.0287735270470457</c:v>
                </c:pt>
                <c:pt idx="365">
                  <c:v>2.107095368843197</c:v>
                </c:pt>
                <c:pt idx="366">
                  <c:v>2.4754628192644734</c:v>
                </c:pt>
                <c:pt idx="367">
                  <c:v>2.8157260458808957</c:v>
                </c:pt>
                <c:pt idx="368">
                  <c:v>2.7913053789484463</c:v>
                </c:pt>
                <c:pt idx="369">
                  <c:v>2.8255454401634563</c:v>
                </c:pt>
                <c:pt idx="370">
                  <c:v>2.959999418616754</c:v>
                </c:pt>
                <c:pt idx="371">
                  <c:v>3.5169424252207371</c:v>
                </c:pt>
                <c:pt idx="372">
                  <c:v>2.8524817162084402</c:v>
                </c:pt>
                <c:pt idx="373">
                  <c:v>3.0025481796899989</c:v>
                </c:pt>
                <c:pt idx="374">
                  <c:v>3.0592140806663988</c:v>
                </c:pt>
                <c:pt idx="375">
                  <c:v>4.0314650908171421</c:v>
                </c:pt>
                <c:pt idx="376">
                  <c:v>5.1669924299307475</c:v>
                </c:pt>
                <c:pt idx="377">
                  <c:v>5.4837416339490224</c:v>
                </c:pt>
                <c:pt idx="378">
                  <c:v>5.3424676549636754</c:v>
                </c:pt>
                <c:pt idx="379">
                  <c:v>5.3783719323750567</c:v>
                </c:pt>
                <c:pt idx="380">
                  <c:v>5.394781118246109</c:v>
                </c:pt>
                <c:pt idx="381">
                  <c:v>5.4807472312082401</c:v>
                </c:pt>
                <c:pt idx="382">
                  <c:v>5.4283753086243394</c:v>
                </c:pt>
                <c:pt idx="383">
                  <c:v>4.8645013419801355</c:v>
                </c:pt>
                <c:pt idx="384">
                  <c:v>4.817194797527609</c:v>
                </c:pt>
                <c:pt idx="385">
                  <c:v>4.4996663466226501</c:v>
                </c:pt>
                <c:pt idx="386">
                  <c:v>4.2138391919598783</c:v>
                </c:pt>
                <c:pt idx="387">
                  <c:v>3.3363633443959602</c:v>
                </c:pt>
                <c:pt idx="388">
                  <c:v>2.158624730161768</c:v>
                </c:pt>
                <c:pt idx="389">
                  <c:v>2.2303204594904864</c:v>
                </c:pt>
                <c:pt idx="390">
                  <c:v>2.2783540165844398</c:v>
                </c:pt>
                <c:pt idx="391">
                  <c:v>1.9479343655178845</c:v>
                </c:pt>
                <c:pt idx="392">
                  <c:v>1.6724230117294132</c:v>
                </c:pt>
                <c:pt idx="393">
                  <c:v>1.5214106681751505</c:v>
                </c:pt>
                <c:pt idx="394">
                  <c:v>1.7266489622633872</c:v>
                </c:pt>
                <c:pt idx="395">
                  <c:v>1.7462581493444849</c:v>
                </c:pt>
                <c:pt idx="396">
                  <c:v>1.3664766889973894</c:v>
                </c:pt>
                <c:pt idx="397">
                  <c:v>1.4109993319483813</c:v>
                </c:pt>
                <c:pt idx="398">
                  <c:v>1.6931030616916531</c:v>
                </c:pt>
                <c:pt idx="399">
                  <c:v>1.6334689976469314</c:v>
                </c:pt>
                <c:pt idx="400">
                  <c:v>1.4046447635015811</c:v>
                </c:pt>
                <c:pt idx="401">
                  <c:v>1.2508683025392815</c:v>
                </c:pt>
                <c:pt idx="402">
                  <c:v>1.1458811083620881</c:v>
                </c:pt>
                <c:pt idx="403">
                  <c:v>1.1387857535226165</c:v>
                </c:pt>
                <c:pt idx="404">
                  <c:v>1.08338220002917</c:v>
                </c:pt>
                <c:pt idx="405">
                  <c:v>1.317012694454752</c:v>
                </c:pt>
                <c:pt idx="406">
                  <c:v>1.0872298899677331</c:v>
                </c:pt>
                <c:pt idx="407">
                  <c:v>0.90806402166907807</c:v>
                </c:pt>
                <c:pt idx="408">
                  <c:v>0.85552631348174091</c:v>
                </c:pt>
                <c:pt idx="409">
                  <c:v>0.88293965713475386</c:v>
                </c:pt>
                <c:pt idx="410">
                  <c:v>0.58073858466740291</c:v>
                </c:pt>
                <c:pt idx="411">
                  <c:v>0.68988801015086221</c:v>
                </c:pt>
                <c:pt idx="412">
                  <c:v>0.85153278297112089</c:v>
                </c:pt>
                <c:pt idx="413">
                  <c:v>0.940521758939597</c:v>
                </c:pt>
                <c:pt idx="414">
                  <c:v>1.3847292122736745</c:v>
                </c:pt>
                <c:pt idx="415">
                  <c:v>1.6204832853914042</c:v>
                </c:pt>
                <c:pt idx="416">
                  <c:v>1.671520169764388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2-4580-9126-D4FBF62AF2B4}"/>
            </c:ext>
          </c:extLst>
        </c:ser>
        <c:ser>
          <c:idx val="1"/>
          <c:order val="1"/>
          <c:tx>
            <c:strRef>
              <c:f>'US forecast (par)'!$C$5</c:f>
              <c:strCache>
                <c:ptCount val="1"/>
                <c:pt idx="0">
                  <c:v>BofA ML Forecast</c:v>
                </c:pt>
              </c:strCache>
            </c:strRef>
          </c:tx>
          <c:spPr>
            <a:ln w="25400">
              <a:solidFill>
                <a:srgbClr val="E0BA4C"/>
              </a:solidFill>
              <a:prstDash val="sysDash"/>
            </a:ln>
          </c:spPr>
          <c:marker>
            <c:symbol val="none"/>
          </c:marker>
          <c:cat>
            <c:numRef>
              <c:f>'US forecast (par)'!$A$7:$A$434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 (par)'!$C$6:$C$407</c:f>
              <c:numCache>
                <c:formatCode>#,##0.0</c:formatCode>
                <c:ptCount val="4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2-4580-9126-D4FBF62A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73952"/>
        <c:axId val="497375872"/>
      </c:lineChart>
      <c:dateAx>
        <c:axId val="49737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497375872"/>
        <c:crosses val="autoZero"/>
        <c:auto val="0"/>
        <c:lblOffset val="100"/>
        <c:baseTimeUnit val="days"/>
        <c:majorUnit val="5"/>
        <c:majorTimeUnit val="years"/>
        <c:minorUnit val="20"/>
      </c:dateAx>
      <c:valAx>
        <c:axId val="49737587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497373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499535815590133"/>
          <c:y val="0.90242356745997254"/>
          <c:w val="0.62164147472870201"/>
          <c:h val="9.7576432540027444E-2"/>
        </c:manualLayout>
      </c:layout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forecast (par)'!$F$5</c:f>
              <c:strCache>
                <c:ptCount val="1"/>
                <c:pt idx="0">
                  <c:v>Actual Recovery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'US forecast (par)'!$A$6:$A$434</c:f>
              <c:numCache>
                <c:formatCode>mm/dd/yyyy</c:formatCode>
                <c:ptCount val="429"/>
                <c:pt idx="0">
                  <c:v>31078</c:v>
                </c:pt>
                <c:pt idx="1">
                  <c:v>31106</c:v>
                </c:pt>
                <c:pt idx="2">
                  <c:v>31137</c:v>
                </c:pt>
                <c:pt idx="3">
                  <c:v>31167</c:v>
                </c:pt>
                <c:pt idx="4">
                  <c:v>31198</c:v>
                </c:pt>
                <c:pt idx="5">
                  <c:v>31228</c:v>
                </c:pt>
                <c:pt idx="6">
                  <c:v>31259</c:v>
                </c:pt>
                <c:pt idx="7">
                  <c:v>31290</c:v>
                </c:pt>
                <c:pt idx="8">
                  <c:v>31320</c:v>
                </c:pt>
                <c:pt idx="9">
                  <c:v>31351</c:v>
                </c:pt>
                <c:pt idx="10">
                  <c:v>31381</c:v>
                </c:pt>
                <c:pt idx="11">
                  <c:v>31412</c:v>
                </c:pt>
                <c:pt idx="12">
                  <c:v>31443</c:v>
                </c:pt>
                <c:pt idx="13">
                  <c:v>31471</c:v>
                </c:pt>
                <c:pt idx="14">
                  <c:v>31502</c:v>
                </c:pt>
                <c:pt idx="15">
                  <c:v>31532</c:v>
                </c:pt>
                <c:pt idx="16">
                  <c:v>31563</c:v>
                </c:pt>
                <c:pt idx="17">
                  <c:v>31593</c:v>
                </c:pt>
                <c:pt idx="18">
                  <c:v>31624</c:v>
                </c:pt>
                <c:pt idx="19">
                  <c:v>31655</c:v>
                </c:pt>
                <c:pt idx="20">
                  <c:v>31685</c:v>
                </c:pt>
                <c:pt idx="21">
                  <c:v>31716</c:v>
                </c:pt>
                <c:pt idx="22">
                  <c:v>31746</c:v>
                </c:pt>
                <c:pt idx="23">
                  <c:v>31777</c:v>
                </c:pt>
                <c:pt idx="24">
                  <c:v>31808</c:v>
                </c:pt>
                <c:pt idx="25">
                  <c:v>31836</c:v>
                </c:pt>
                <c:pt idx="26">
                  <c:v>31867</c:v>
                </c:pt>
                <c:pt idx="27">
                  <c:v>31897</c:v>
                </c:pt>
                <c:pt idx="28">
                  <c:v>31928</c:v>
                </c:pt>
                <c:pt idx="29">
                  <c:v>31958</c:v>
                </c:pt>
                <c:pt idx="30">
                  <c:v>31989</c:v>
                </c:pt>
                <c:pt idx="31">
                  <c:v>32020</c:v>
                </c:pt>
                <c:pt idx="32">
                  <c:v>32050</c:v>
                </c:pt>
                <c:pt idx="33">
                  <c:v>32081</c:v>
                </c:pt>
                <c:pt idx="34">
                  <c:v>32111</c:v>
                </c:pt>
                <c:pt idx="35">
                  <c:v>32142</c:v>
                </c:pt>
                <c:pt idx="36">
                  <c:v>32173</c:v>
                </c:pt>
                <c:pt idx="37">
                  <c:v>32202</c:v>
                </c:pt>
                <c:pt idx="38">
                  <c:v>32233</c:v>
                </c:pt>
                <c:pt idx="39">
                  <c:v>32263</c:v>
                </c:pt>
                <c:pt idx="40">
                  <c:v>32294</c:v>
                </c:pt>
                <c:pt idx="41">
                  <c:v>32324</c:v>
                </c:pt>
                <c:pt idx="42">
                  <c:v>32355</c:v>
                </c:pt>
                <c:pt idx="43">
                  <c:v>32386</c:v>
                </c:pt>
                <c:pt idx="44">
                  <c:v>32416</c:v>
                </c:pt>
                <c:pt idx="45">
                  <c:v>32447</c:v>
                </c:pt>
                <c:pt idx="46">
                  <c:v>32477</c:v>
                </c:pt>
                <c:pt idx="47">
                  <c:v>32508</c:v>
                </c:pt>
                <c:pt idx="48">
                  <c:v>32539</c:v>
                </c:pt>
                <c:pt idx="49">
                  <c:v>32567</c:v>
                </c:pt>
                <c:pt idx="50">
                  <c:v>32598</c:v>
                </c:pt>
                <c:pt idx="51">
                  <c:v>32628</c:v>
                </c:pt>
                <c:pt idx="52">
                  <c:v>32659</c:v>
                </c:pt>
                <c:pt idx="53">
                  <c:v>32689</c:v>
                </c:pt>
                <c:pt idx="54">
                  <c:v>32720</c:v>
                </c:pt>
                <c:pt idx="55">
                  <c:v>32751</c:v>
                </c:pt>
                <c:pt idx="56">
                  <c:v>32781</c:v>
                </c:pt>
                <c:pt idx="57">
                  <c:v>32812</c:v>
                </c:pt>
                <c:pt idx="58">
                  <c:v>32842</c:v>
                </c:pt>
                <c:pt idx="59">
                  <c:v>32873</c:v>
                </c:pt>
                <c:pt idx="60">
                  <c:v>32904</c:v>
                </c:pt>
                <c:pt idx="61">
                  <c:v>32932</c:v>
                </c:pt>
                <c:pt idx="62">
                  <c:v>32963</c:v>
                </c:pt>
                <c:pt idx="63">
                  <c:v>32993</c:v>
                </c:pt>
                <c:pt idx="64">
                  <c:v>33024</c:v>
                </c:pt>
                <c:pt idx="65">
                  <c:v>33054</c:v>
                </c:pt>
                <c:pt idx="66">
                  <c:v>33085</c:v>
                </c:pt>
                <c:pt idx="67">
                  <c:v>33116</c:v>
                </c:pt>
                <c:pt idx="68">
                  <c:v>33146</c:v>
                </c:pt>
                <c:pt idx="69">
                  <c:v>33177</c:v>
                </c:pt>
                <c:pt idx="70">
                  <c:v>33207</c:v>
                </c:pt>
                <c:pt idx="71">
                  <c:v>33238</c:v>
                </c:pt>
                <c:pt idx="72">
                  <c:v>33269</c:v>
                </c:pt>
                <c:pt idx="73">
                  <c:v>33297</c:v>
                </c:pt>
                <c:pt idx="74">
                  <c:v>33328</c:v>
                </c:pt>
                <c:pt idx="75">
                  <c:v>33358</c:v>
                </c:pt>
                <c:pt idx="76">
                  <c:v>33389</c:v>
                </c:pt>
                <c:pt idx="77">
                  <c:v>33419</c:v>
                </c:pt>
                <c:pt idx="78">
                  <c:v>33450</c:v>
                </c:pt>
                <c:pt idx="79">
                  <c:v>33481</c:v>
                </c:pt>
                <c:pt idx="80">
                  <c:v>33511</c:v>
                </c:pt>
                <c:pt idx="81">
                  <c:v>33542</c:v>
                </c:pt>
                <c:pt idx="82">
                  <c:v>33572</c:v>
                </c:pt>
                <c:pt idx="83">
                  <c:v>33603</c:v>
                </c:pt>
                <c:pt idx="84">
                  <c:v>33634</c:v>
                </c:pt>
                <c:pt idx="85">
                  <c:v>33663</c:v>
                </c:pt>
                <c:pt idx="86">
                  <c:v>33694</c:v>
                </c:pt>
                <c:pt idx="87">
                  <c:v>33724</c:v>
                </c:pt>
                <c:pt idx="88">
                  <c:v>33755</c:v>
                </c:pt>
                <c:pt idx="89">
                  <c:v>33785</c:v>
                </c:pt>
                <c:pt idx="90">
                  <c:v>33816</c:v>
                </c:pt>
                <c:pt idx="91">
                  <c:v>33847</c:v>
                </c:pt>
                <c:pt idx="92">
                  <c:v>33877</c:v>
                </c:pt>
                <c:pt idx="93">
                  <c:v>33908</c:v>
                </c:pt>
                <c:pt idx="94">
                  <c:v>33938</c:v>
                </c:pt>
                <c:pt idx="95">
                  <c:v>33969</c:v>
                </c:pt>
                <c:pt idx="96">
                  <c:v>34000</c:v>
                </c:pt>
                <c:pt idx="97">
                  <c:v>34028</c:v>
                </c:pt>
                <c:pt idx="98">
                  <c:v>34059</c:v>
                </c:pt>
                <c:pt idx="99">
                  <c:v>34089</c:v>
                </c:pt>
                <c:pt idx="100">
                  <c:v>34120</c:v>
                </c:pt>
                <c:pt idx="101">
                  <c:v>34150</c:v>
                </c:pt>
                <c:pt idx="102">
                  <c:v>34181</c:v>
                </c:pt>
                <c:pt idx="103">
                  <c:v>34212</c:v>
                </c:pt>
                <c:pt idx="104">
                  <c:v>34242</c:v>
                </c:pt>
                <c:pt idx="105">
                  <c:v>34273</c:v>
                </c:pt>
                <c:pt idx="106">
                  <c:v>34303</c:v>
                </c:pt>
                <c:pt idx="107">
                  <c:v>34334</c:v>
                </c:pt>
                <c:pt idx="108">
                  <c:v>34365</c:v>
                </c:pt>
                <c:pt idx="109">
                  <c:v>34393</c:v>
                </c:pt>
                <c:pt idx="110">
                  <c:v>34424</c:v>
                </c:pt>
                <c:pt idx="111">
                  <c:v>34454</c:v>
                </c:pt>
                <c:pt idx="112">
                  <c:v>34485</c:v>
                </c:pt>
                <c:pt idx="113">
                  <c:v>34515</c:v>
                </c:pt>
                <c:pt idx="114">
                  <c:v>34546</c:v>
                </c:pt>
                <c:pt idx="115">
                  <c:v>34577</c:v>
                </c:pt>
                <c:pt idx="116">
                  <c:v>34607</c:v>
                </c:pt>
                <c:pt idx="117">
                  <c:v>34638</c:v>
                </c:pt>
                <c:pt idx="118">
                  <c:v>34668</c:v>
                </c:pt>
                <c:pt idx="119">
                  <c:v>34699</c:v>
                </c:pt>
                <c:pt idx="120">
                  <c:v>34730</c:v>
                </c:pt>
                <c:pt idx="121">
                  <c:v>34758</c:v>
                </c:pt>
                <c:pt idx="122">
                  <c:v>34789</c:v>
                </c:pt>
                <c:pt idx="123">
                  <c:v>34819</c:v>
                </c:pt>
                <c:pt idx="124">
                  <c:v>34850</c:v>
                </c:pt>
                <c:pt idx="125">
                  <c:v>34880</c:v>
                </c:pt>
                <c:pt idx="126">
                  <c:v>34911</c:v>
                </c:pt>
                <c:pt idx="127">
                  <c:v>34942</c:v>
                </c:pt>
                <c:pt idx="128">
                  <c:v>34972</c:v>
                </c:pt>
                <c:pt idx="129">
                  <c:v>35003</c:v>
                </c:pt>
                <c:pt idx="130">
                  <c:v>35033</c:v>
                </c:pt>
                <c:pt idx="131">
                  <c:v>35064</c:v>
                </c:pt>
                <c:pt idx="132">
                  <c:v>35095</c:v>
                </c:pt>
                <c:pt idx="133">
                  <c:v>35124</c:v>
                </c:pt>
                <c:pt idx="134">
                  <c:v>35155</c:v>
                </c:pt>
                <c:pt idx="135">
                  <c:v>35185</c:v>
                </c:pt>
                <c:pt idx="136">
                  <c:v>35216</c:v>
                </c:pt>
                <c:pt idx="137">
                  <c:v>35246</c:v>
                </c:pt>
                <c:pt idx="138">
                  <c:v>35277</c:v>
                </c:pt>
                <c:pt idx="139">
                  <c:v>35308</c:v>
                </c:pt>
                <c:pt idx="140">
                  <c:v>35338</c:v>
                </c:pt>
                <c:pt idx="141">
                  <c:v>35369</c:v>
                </c:pt>
                <c:pt idx="142">
                  <c:v>35399</c:v>
                </c:pt>
                <c:pt idx="143">
                  <c:v>35430</c:v>
                </c:pt>
                <c:pt idx="144">
                  <c:v>35461</c:v>
                </c:pt>
                <c:pt idx="145">
                  <c:v>35489</c:v>
                </c:pt>
                <c:pt idx="146">
                  <c:v>35520</c:v>
                </c:pt>
                <c:pt idx="147">
                  <c:v>35550</c:v>
                </c:pt>
                <c:pt idx="148">
                  <c:v>35581</c:v>
                </c:pt>
                <c:pt idx="149">
                  <c:v>35611</c:v>
                </c:pt>
                <c:pt idx="150">
                  <c:v>35642</c:v>
                </c:pt>
                <c:pt idx="151">
                  <c:v>35673</c:v>
                </c:pt>
                <c:pt idx="152">
                  <c:v>35703</c:v>
                </c:pt>
                <c:pt idx="153">
                  <c:v>35734</c:v>
                </c:pt>
                <c:pt idx="154">
                  <c:v>35764</c:v>
                </c:pt>
                <c:pt idx="155">
                  <c:v>35795</c:v>
                </c:pt>
                <c:pt idx="156">
                  <c:v>35826</c:v>
                </c:pt>
                <c:pt idx="157">
                  <c:v>35854</c:v>
                </c:pt>
                <c:pt idx="158">
                  <c:v>35885</c:v>
                </c:pt>
                <c:pt idx="159">
                  <c:v>35915</c:v>
                </c:pt>
                <c:pt idx="160">
                  <c:v>35946</c:v>
                </c:pt>
                <c:pt idx="161">
                  <c:v>35976</c:v>
                </c:pt>
                <c:pt idx="162">
                  <c:v>36007</c:v>
                </c:pt>
                <c:pt idx="163">
                  <c:v>36038</c:v>
                </c:pt>
                <c:pt idx="164">
                  <c:v>36068</c:v>
                </c:pt>
                <c:pt idx="165">
                  <c:v>36099</c:v>
                </c:pt>
                <c:pt idx="166">
                  <c:v>36129</c:v>
                </c:pt>
                <c:pt idx="167">
                  <c:v>36160</c:v>
                </c:pt>
                <c:pt idx="168">
                  <c:v>36191</c:v>
                </c:pt>
                <c:pt idx="169">
                  <c:v>36219</c:v>
                </c:pt>
                <c:pt idx="170">
                  <c:v>36250</c:v>
                </c:pt>
                <c:pt idx="171">
                  <c:v>36280</c:v>
                </c:pt>
                <c:pt idx="172">
                  <c:v>36311</c:v>
                </c:pt>
                <c:pt idx="173">
                  <c:v>36341</c:v>
                </c:pt>
                <c:pt idx="174">
                  <c:v>36372</c:v>
                </c:pt>
                <c:pt idx="175">
                  <c:v>36403</c:v>
                </c:pt>
                <c:pt idx="176">
                  <c:v>36433</c:v>
                </c:pt>
                <c:pt idx="177">
                  <c:v>36464</c:v>
                </c:pt>
                <c:pt idx="178">
                  <c:v>36494</c:v>
                </c:pt>
                <c:pt idx="179">
                  <c:v>36525</c:v>
                </c:pt>
                <c:pt idx="180">
                  <c:v>36556</c:v>
                </c:pt>
                <c:pt idx="181">
                  <c:v>36585</c:v>
                </c:pt>
                <c:pt idx="182">
                  <c:v>36616</c:v>
                </c:pt>
                <c:pt idx="183">
                  <c:v>36646</c:v>
                </c:pt>
                <c:pt idx="184">
                  <c:v>36677</c:v>
                </c:pt>
                <c:pt idx="185">
                  <c:v>36707</c:v>
                </c:pt>
                <c:pt idx="186">
                  <c:v>36738</c:v>
                </c:pt>
                <c:pt idx="187">
                  <c:v>36769</c:v>
                </c:pt>
                <c:pt idx="188">
                  <c:v>36799</c:v>
                </c:pt>
                <c:pt idx="189">
                  <c:v>36830</c:v>
                </c:pt>
                <c:pt idx="190">
                  <c:v>36860</c:v>
                </c:pt>
                <c:pt idx="191">
                  <c:v>36891</c:v>
                </c:pt>
                <c:pt idx="192">
                  <c:v>36922</c:v>
                </c:pt>
                <c:pt idx="193">
                  <c:v>36950</c:v>
                </c:pt>
                <c:pt idx="194">
                  <c:v>36981</c:v>
                </c:pt>
                <c:pt idx="195">
                  <c:v>37011</c:v>
                </c:pt>
                <c:pt idx="196">
                  <c:v>37042</c:v>
                </c:pt>
                <c:pt idx="197">
                  <c:v>37072</c:v>
                </c:pt>
                <c:pt idx="198">
                  <c:v>37103</c:v>
                </c:pt>
                <c:pt idx="199">
                  <c:v>37134</c:v>
                </c:pt>
                <c:pt idx="200">
                  <c:v>37164</c:v>
                </c:pt>
                <c:pt idx="201">
                  <c:v>37195</c:v>
                </c:pt>
                <c:pt idx="202">
                  <c:v>37225</c:v>
                </c:pt>
                <c:pt idx="203">
                  <c:v>37256</c:v>
                </c:pt>
                <c:pt idx="204">
                  <c:v>37287</c:v>
                </c:pt>
                <c:pt idx="205">
                  <c:v>37315</c:v>
                </c:pt>
                <c:pt idx="206">
                  <c:v>37346</c:v>
                </c:pt>
                <c:pt idx="207">
                  <c:v>37376</c:v>
                </c:pt>
                <c:pt idx="208">
                  <c:v>37407</c:v>
                </c:pt>
                <c:pt idx="209">
                  <c:v>37437</c:v>
                </c:pt>
                <c:pt idx="210">
                  <c:v>37468</c:v>
                </c:pt>
                <c:pt idx="211">
                  <c:v>37499</c:v>
                </c:pt>
                <c:pt idx="212">
                  <c:v>37529</c:v>
                </c:pt>
                <c:pt idx="213">
                  <c:v>37560</c:v>
                </c:pt>
                <c:pt idx="214">
                  <c:v>37590</c:v>
                </c:pt>
                <c:pt idx="215">
                  <c:v>37621</c:v>
                </c:pt>
                <c:pt idx="216">
                  <c:v>37652</c:v>
                </c:pt>
                <c:pt idx="217">
                  <c:v>37680</c:v>
                </c:pt>
                <c:pt idx="218">
                  <c:v>37711</c:v>
                </c:pt>
                <c:pt idx="219">
                  <c:v>37741</c:v>
                </c:pt>
                <c:pt idx="220">
                  <c:v>37772</c:v>
                </c:pt>
                <c:pt idx="221">
                  <c:v>37802</c:v>
                </c:pt>
                <c:pt idx="222">
                  <c:v>37833</c:v>
                </c:pt>
                <c:pt idx="223">
                  <c:v>37864</c:v>
                </c:pt>
                <c:pt idx="224">
                  <c:v>37894</c:v>
                </c:pt>
                <c:pt idx="225">
                  <c:v>37925</c:v>
                </c:pt>
                <c:pt idx="226">
                  <c:v>37955</c:v>
                </c:pt>
                <c:pt idx="227">
                  <c:v>37986</c:v>
                </c:pt>
                <c:pt idx="228">
                  <c:v>38017</c:v>
                </c:pt>
                <c:pt idx="229">
                  <c:v>38046</c:v>
                </c:pt>
                <c:pt idx="230">
                  <c:v>38077</c:v>
                </c:pt>
                <c:pt idx="231">
                  <c:v>38107</c:v>
                </c:pt>
                <c:pt idx="232">
                  <c:v>38138</c:v>
                </c:pt>
                <c:pt idx="233">
                  <c:v>38168</c:v>
                </c:pt>
                <c:pt idx="234">
                  <c:v>38199</c:v>
                </c:pt>
                <c:pt idx="235">
                  <c:v>38230</c:v>
                </c:pt>
                <c:pt idx="236">
                  <c:v>38260</c:v>
                </c:pt>
                <c:pt idx="237">
                  <c:v>38291</c:v>
                </c:pt>
                <c:pt idx="238">
                  <c:v>38321</c:v>
                </c:pt>
                <c:pt idx="239">
                  <c:v>38352</c:v>
                </c:pt>
                <c:pt idx="240">
                  <c:v>38383</c:v>
                </c:pt>
                <c:pt idx="241">
                  <c:v>38411</c:v>
                </c:pt>
                <c:pt idx="242">
                  <c:v>38442</c:v>
                </c:pt>
                <c:pt idx="243">
                  <c:v>38472</c:v>
                </c:pt>
                <c:pt idx="244">
                  <c:v>38503</c:v>
                </c:pt>
                <c:pt idx="245">
                  <c:v>38533</c:v>
                </c:pt>
                <c:pt idx="246">
                  <c:v>38564</c:v>
                </c:pt>
                <c:pt idx="247">
                  <c:v>38595</c:v>
                </c:pt>
                <c:pt idx="248">
                  <c:v>38625</c:v>
                </c:pt>
                <c:pt idx="249">
                  <c:v>38656</c:v>
                </c:pt>
                <c:pt idx="250">
                  <c:v>38686</c:v>
                </c:pt>
                <c:pt idx="251">
                  <c:v>38717</c:v>
                </c:pt>
                <c:pt idx="252">
                  <c:v>38748</c:v>
                </c:pt>
                <c:pt idx="253">
                  <c:v>38776</c:v>
                </c:pt>
                <c:pt idx="254">
                  <c:v>38807</c:v>
                </c:pt>
                <c:pt idx="255">
                  <c:v>38837</c:v>
                </c:pt>
                <c:pt idx="256">
                  <c:v>38868</c:v>
                </c:pt>
                <c:pt idx="257">
                  <c:v>38898</c:v>
                </c:pt>
                <c:pt idx="258">
                  <c:v>38929</c:v>
                </c:pt>
                <c:pt idx="259">
                  <c:v>38960</c:v>
                </c:pt>
                <c:pt idx="260">
                  <c:v>38990</c:v>
                </c:pt>
                <c:pt idx="261">
                  <c:v>39021</c:v>
                </c:pt>
                <c:pt idx="262">
                  <c:v>39051</c:v>
                </c:pt>
                <c:pt idx="263">
                  <c:v>39082</c:v>
                </c:pt>
                <c:pt idx="264">
                  <c:v>39113</c:v>
                </c:pt>
                <c:pt idx="265">
                  <c:v>39141</c:v>
                </c:pt>
                <c:pt idx="266">
                  <c:v>39172</c:v>
                </c:pt>
                <c:pt idx="267">
                  <c:v>39202</c:v>
                </c:pt>
                <c:pt idx="268">
                  <c:v>39233</c:v>
                </c:pt>
                <c:pt idx="269">
                  <c:v>39263</c:v>
                </c:pt>
                <c:pt idx="270">
                  <c:v>39294</c:v>
                </c:pt>
                <c:pt idx="271">
                  <c:v>39325</c:v>
                </c:pt>
                <c:pt idx="272">
                  <c:v>39355</c:v>
                </c:pt>
                <c:pt idx="273">
                  <c:v>39386</c:v>
                </c:pt>
                <c:pt idx="274">
                  <c:v>39416</c:v>
                </c:pt>
                <c:pt idx="275">
                  <c:v>39447</c:v>
                </c:pt>
                <c:pt idx="276">
                  <c:v>39478</c:v>
                </c:pt>
                <c:pt idx="277">
                  <c:v>39507</c:v>
                </c:pt>
                <c:pt idx="278">
                  <c:v>39538</c:v>
                </c:pt>
                <c:pt idx="279">
                  <c:v>39568</c:v>
                </c:pt>
                <c:pt idx="280">
                  <c:v>39599</c:v>
                </c:pt>
                <c:pt idx="281">
                  <c:v>39629</c:v>
                </c:pt>
                <c:pt idx="282">
                  <c:v>39660</c:v>
                </c:pt>
                <c:pt idx="283">
                  <c:v>39691</c:v>
                </c:pt>
                <c:pt idx="284">
                  <c:v>39721</c:v>
                </c:pt>
                <c:pt idx="285">
                  <c:v>39752</c:v>
                </c:pt>
                <c:pt idx="286">
                  <c:v>39782</c:v>
                </c:pt>
                <c:pt idx="287">
                  <c:v>39813</c:v>
                </c:pt>
                <c:pt idx="288">
                  <c:v>39844</c:v>
                </c:pt>
                <c:pt idx="289">
                  <c:v>39872</c:v>
                </c:pt>
                <c:pt idx="290">
                  <c:v>39903</c:v>
                </c:pt>
                <c:pt idx="291">
                  <c:v>39933</c:v>
                </c:pt>
                <c:pt idx="292">
                  <c:v>39964</c:v>
                </c:pt>
                <c:pt idx="293">
                  <c:v>39994</c:v>
                </c:pt>
                <c:pt idx="294">
                  <c:v>40025</c:v>
                </c:pt>
                <c:pt idx="295">
                  <c:v>40056</c:v>
                </c:pt>
                <c:pt idx="296">
                  <c:v>40086</c:v>
                </c:pt>
                <c:pt idx="297">
                  <c:v>40117</c:v>
                </c:pt>
                <c:pt idx="298">
                  <c:v>40147</c:v>
                </c:pt>
                <c:pt idx="299">
                  <c:v>40178</c:v>
                </c:pt>
                <c:pt idx="300">
                  <c:v>40209</c:v>
                </c:pt>
                <c:pt idx="301">
                  <c:v>40237</c:v>
                </c:pt>
                <c:pt idx="302">
                  <c:v>40268</c:v>
                </c:pt>
                <c:pt idx="303">
                  <c:v>40298</c:v>
                </c:pt>
                <c:pt idx="304">
                  <c:v>40329</c:v>
                </c:pt>
                <c:pt idx="305">
                  <c:v>40359</c:v>
                </c:pt>
                <c:pt idx="306">
                  <c:v>40390</c:v>
                </c:pt>
                <c:pt idx="307">
                  <c:v>40421</c:v>
                </c:pt>
                <c:pt idx="308">
                  <c:v>40451</c:v>
                </c:pt>
                <c:pt idx="309">
                  <c:v>40482</c:v>
                </c:pt>
                <c:pt idx="310">
                  <c:v>40512</c:v>
                </c:pt>
                <c:pt idx="311">
                  <c:v>40543</c:v>
                </c:pt>
                <c:pt idx="312">
                  <c:v>40574</c:v>
                </c:pt>
                <c:pt idx="313">
                  <c:v>40602</c:v>
                </c:pt>
                <c:pt idx="314">
                  <c:v>40633</c:v>
                </c:pt>
                <c:pt idx="315">
                  <c:v>40663</c:v>
                </c:pt>
                <c:pt idx="316">
                  <c:v>40694</c:v>
                </c:pt>
                <c:pt idx="317">
                  <c:v>40724</c:v>
                </c:pt>
                <c:pt idx="318">
                  <c:v>40755</c:v>
                </c:pt>
                <c:pt idx="319">
                  <c:v>40786</c:v>
                </c:pt>
                <c:pt idx="320">
                  <c:v>40816</c:v>
                </c:pt>
                <c:pt idx="321">
                  <c:v>40847</c:v>
                </c:pt>
                <c:pt idx="322">
                  <c:v>40877</c:v>
                </c:pt>
                <c:pt idx="323">
                  <c:v>40908</c:v>
                </c:pt>
                <c:pt idx="324">
                  <c:v>40939</c:v>
                </c:pt>
                <c:pt idx="325">
                  <c:v>40968</c:v>
                </c:pt>
                <c:pt idx="326">
                  <c:v>40999</c:v>
                </c:pt>
                <c:pt idx="327">
                  <c:v>41029</c:v>
                </c:pt>
                <c:pt idx="328">
                  <c:v>41060</c:v>
                </c:pt>
                <c:pt idx="329">
                  <c:v>41090</c:v>
                </c:pt>
                <c:pt idx="330">
                  <c:v>41121</c:v>
                </c:pt>
                <c:pt idx="331">
                  <c:v>41152</c:v>
                </c:pt>
                <c:pt idx="332">
                  <c:v>41182</c:v>
                </c:pt>
                <c:pt idx="333">
                  <c:v>41213</c:v>
                </c:pt>
                <c:pt idx="334">
                  <c:v>41243</c:v>
                </c:pt>
                <c:pt idx="335">
                  <c:v>41274</c:v>
                </c:pt>
                <c:pt idx="336">
                  <c:v>41305</c:v>
                </c:pt>
                <c:pt idx="337">
                  <c:v>41333</c:v>
                </c:pt>
                <c:pt idx="338">
                  <c:v>41364</c:v>
                </c:pt>
                <c:pt idx="339">
                  <c:v>41394</c:v>
                </c:pt>
                <c:pt idx="340">
                  <c:v>41425</c:v>
                </c:pt>
                <c:pt idx="341">
                  <c:v>41455</c:v>
                </c:pt>
                <c:pt idx="342">
                  <c:v>41486</c:v>
                </c:pt>
                <c:pt idx="343">
                  <c:v>41517</c:v>
                </c:pt>
                <c:pt idx="344">
                  <c:v>41547</c:v>
                </c:pt>
                <c:pt idx="345">
                  <c:v>41578</c:v>
                </c:pt>
                <c:pt idx="346">
                  <c:v>41608</c:v>
                </c:pt>
                <c:pt idx="347">
                  <c:v>41639</c:v>
                </c:pt>
                <c:pt idx="348">
                  <c:v>41670</c:v>
                </c:pt>
                <c:pt idx="349">
                  <c:v>41698</c:v>
                </c:pt>
                <c:pt idx="350">
                  <c:v>41729</c:v>
                </c:pt>
                <c:pt idx="351">
                  <c:v>41759</c:v>
                </c:pt>
                <c:pt idx="352">
                  <c:v>41790</c:v>
                </c:pt>
                <c:pt idx="353">
                  <c:v>41820</c:v>
                </c:pt>
                <c:pt idx="354">
                  <c:v>41851</c:v>
                </c:pt>
                <c:pt idx="355">
                  <c:v>41882</c:v>
                </c:pt>
                <c:pt idx="356">
                  <c:v>41912</c:v>
                </c:pt>
                <c:pt idx="357">
                  <c:v>41943</c:v>
                </c:pt>
                <c:pt idx="358">
                  <c:v>41973</c:v>
                </c:pt>
                <c:pt idx="359">
                  <c:v>42004</c:v>
                </c:pt>
                <c:pt idx="360">
                  <c:v>42035</c:v>
                </c:pt>
                <c:pt idx="361">
                  <c:v>42063</c:v>
                </c:pt>
                <c:pt idx="362">
                  <c:v>42094</c:v>
                </c:pt>
                <c:pt idx="363">
                  <c:v>42124</c:v>
                </c:pt>
                <c:pt idx="364">
                  <c:v>42155</c:v>
                </c:pt>
                <c:pt idx="365">
                  <c:v>42185</c:v>
                </c:pt>
                <c:pt idx="366">
                  <c:v>42216</c:v>
                </c:pt>
                <c:pt idx="367">
                  <c:v>42247</c:v>
                </c:pt>
                <c:pt idx="368">
                  <c:v>42277</c:v>
                </c:pt>
                <c:pt idx="369">
                  <c:v>42308</c:v>
                </c:pt>
                <c:pt idx="370">
                  <c:v>42338</c:v>
                </c:pt>
                <c:pt idx="371">
                  <c:v>42369</c:v>
                </c:pt>
                <c:pt idx="372">
                  <c:v>42400</c:v>
                </c:pt>
                <c:pt idx="373">
                  <c:v>42429</c:v>
                </c:pt>
                <c:pt idx="374">
                  <c:v>42460</c:v>
                </c:pt>
                <c:pt idx="375">
                  <c:v>42490</c:v>
                </c:pt>
                <c:pt idx="376">
                  <c:v>42521</c:v>
                </c:pt>
                <c:pt idx="377">
                  <c:v>42551</c:v>
                </c:pt>
                <c:pt idx="378">
                  <c:v>42582</c:v>
                </c:pt>
                <c:pt idx="379">
                  <c:v>42613</c:v>
                </c:pt>
                <c:pt idx="380">
                  <c:v>42643</c:v>
                </c:pt>
                <c:pt idx="381">
                  <c:v>42674</c:v>
                </c:pt>
                <c:pt idx="382">
                  <c:v>42704</c:v>
                </c:pt>
                <c:pt idx="383">
                  <c:v>42735</c:v>
                </c:pt>
                <c:pt idx="384">
                  <c:v>42766</c:v>
                </c:pt>
                <c:pt idx="385">
                  <c:v>42794</c:v>
                </c:pt>
                <c:pt idx="386">
                  <c:v>42825</c:v>
                </c:pt>
                <c:pt idx="387">
                  <c:v>42855</c:v>
                </c:pt>
                <c:pt idx="388">
                  <c:v>42886</c:v>
                </c:pt>
                <c:pt idx="389">
                  <c:v>42916</c:v>
                </c:pt>
                <c:pt idx="390">
                  <c:v>42947</c:v>
                </c:pt>
                <c:pt idx="391">
                  <c:v>42978</c:v>
                </c:pt>
                <c:pt idx="392">
                  <c:v>43008</c:v>
                </c:pt>
                <c:pt idx="393">
                  <c:v>43039</c:v>
                </c:pt>
                <c:pt idx="394">
                  <c:v>43069</c:v>
                </c:pt>
                <c:pt idx="395">
                  <c:v>43100</c:v>
                </c:pt>
                <c:pt idx="396">
                  <c:v>43131</c:v>
                </c:pt>
                <c:pt idx="397">
                  <c:v>43159</c:v>
                </c:pt>
                <c:pt idx="398">
                  <c:v>43190</c:v>
                </c:pt>
                <c:pt idx="399">
                  <c:v>43220</c:v>
                </c:pt>
                <c:pt idx="400">
                  <c:v>43251</c:v>
                </c:pt>
                <c:pt idx="401">
                  <c:v>43281</c:v>
                </c:pt>
                <c:pt idx="402">
                  <c:v>43312</c:v>
                </c:pt>
                <c:pt idx="403">
                  <c:v>43343</c:v>
                </c:pt>
                <c:pt idx="404">
                  <c:v>43373</c:v>
                </c:pt>
                <c:pt idx="405">
                  <c:v>43404</c:v>
                </c:pt>
                <c:pt idx="406">
                  <c:v>43434</c:v>
                </c:pt>
                <c:pt idx="407">
                  <c:v>43465</c:v>
                </c:pt>
                <c:pt idx="408">
                  <c:v>43496</c:v>
                </c:pt>
                <c:pt idx="409">
                  <c:v>43524</c:v>
                </c:pt>
                <c:pt idx="410">
                  <c:v>43555</c:v>
                </c:pt>
                <c:pt idx="411">
                  <c:v>43585</c:v>
                </c:pt>
                <c:pt idx="412">
                  <c:v>43616</c:v>
                </c:pt>
                <c:pt idx="413">
                  <c:v>43646</c:v>
                </c:pt>
                <c:pt idx="414">
                  <c:v>43677</c:v>
                </c:pt>
                <c:pt idx="415">
                  <c:v>43708</c:v>
                </c:pt>
                <c:pt idx="416">
                  <c:v>43738</c:v>
                </c:pt>
                <c:pt idx="417">
                  <c:v>43769</c:v>
                </c:pt>
                <c:pt idx="418">
                  <c:v>43799</c:v>
                </c:pt>
                <c:pt idx="419">
                  <c:v>43830</c:v>
                </c:pt>
                <c:pt idx="420">
                  <c:v>43861</c:v>
                </c:pt>
                <c:pt idx="421">
                  <c:v>43890</c:v>
                </c:pt>
                <c:pt idx="422">
                  <c:v>43921</c:v>
                </c:pt>
                <c:pt idx="423">
                  <c:v>43951</c:v>
                </c:pt>
                <c:pt idx="424">
                  <c:v>43982</c:v>
                </c:pt>
                <c:pt idx="425">
                  <c:v>44012</c:v>
                </c:pt>
                <c:pt idx="426">
                  <c:v>44043</c:v>
                </c:pt>
                <c:pt idx="427">
                  <c:v>44074</c:v>
                </c:pt>
                <c:pt idx="428">
                  <c:v>44104</c:v>
                </c:pt>
              </c:numCache>
            </c:numRef>
          </c:cat>
          <c:val>
            <c:numRef>
              <c:f>'US forecast (par)'!$F$6:$F$434</c:f>
              <c:numCache>
                <c:formatCode>#,##0.0</c:formatCode>
                <c:ptCount val="429"/>
                <c:pt idx="0">
                  <c:v>49.512966666666664</c:v>
                </c:pt>
                <c:pt idx="1">
                  <c:v>47.295837499999998</c:v>
                </c:pt>
                <c:pt idx="2">
                  <c:v>49.765744444444444</c:v>
                </c:pt>
                <c:pt idx="3">
                  <c:v>52.77095555555556</c:v>
                </c:pt>
                <c:pt idx="4">
                  <c:v>54.030677777777775</c:v>
                </c:pt>
                <c:pt idx="5">
                  <c:v>52.845488888888887</c:v>
                </c:pt>
                <c:pt idx="6">
                  <c:v>51.210940000000008</c:v>
                </c:pt>
                <c:pt idx="7">
                  <c:v>51.540110000000006</c:v>
                </c:pt>
                <c:pt idx="8">
                  <c:v>49.793563636363636</c:v>
                </c:pt>
                <c:pt idx="9">
                  <c:v>47.296927272727274</c:v>
                </c:pt>
                <c:pt idx="10">
                  <c:v>47.475909090909106</c:v>
                </c:pt>
                <c:pt idx="11">
                  <c:v>47.18954545454546</c:v>
                </c:pt>
                <c:pt idx="12">
                  <c:v>45.972681818181826</c:v>
                </c:pt>
                <c:pt idx="13">
                  <c:v>47.110424999999999</c:v>
                </c:pt>
                <c:pt idx="14">
                  <c:v>46.103200000000008</c:v>
                </c:pt>
                <c:pt idx="15">
                  <c:v>47.050683333333332</c:v>
                </c:pt>
                <c:pt idx="16">
                  <c:v>47.493308333333339</c:v>
                </c:pt>
                <c:pt idx="17">
                  <c:v>47.337674999999997</c:v>
                </c:pt>
                <c:pt idx="18">
                  <c:v>46.991324999999996</c:v>
                </c:pt>
                <c:pt idx="19">
                  <c:v>48.502391666666661</c:v>
                </c:pt>
                <c:pt idx="20">
                  <c:v>52.136508333333332</c:v>
                </c:pt>
                <c:pt idx="21">
                  <c:v>53.445924999999995</c:v>
                </c:pt>
                <c:pt idx="22">
                  <c:v>53.264258333333338</c:v>
                </c:pt>
                <c:pt idx="23">
                  <c:v>54.176383333333327</c:v>
                </c:pt>
                <c:pt idx="24">
                  <c:v>53.200691666666664</c:v>
                </c:pt>
                <c:pt idx="25">
                  <c:v>52.549808333333338</c:v>
                </c:pt>
                <c:pt idx="26">
                  <c:v>51.120158333333336</c:v>
                </c:pt>
                <c:pt idx="27">
                  <c:v>48.929183333333327</c:v>
                </c:pt>
                <c:pt idx="28">
                  <c:v>51.71029166666667</c:v>
                </c:pt>
                <c:pt idx="29">
                  <c:v>51.853736363636365</c:v>
                </c:pt>
                <c:pt idx="30">
                  <c:v>53.224909090909087</c:v>
                </c:pt>
                <c:pt idx="31">
                  <c:v>52.337836363636363</c:v>
                </c:pt>
                <c:pt idx="32">
                  <c:v>49.667381818181816</c:v>
                </c:pt>
                <c:pt idx="33">
                  <c:v>50.143136363636359</c:v>
                </c:pt>
                <c:pt idx="34">
                  <c:v>50.275572727272724</c:v>
                </c:pt>
                <c:pt idx="35">
                  <c:v>48.040918181818171</c:v>
                </c:pt>
                <c:pt idx="36">
                  <c:v>46.071218181818175</c:v>
                </c:pt>
                <c:pt idx="37">
                  <c:v>46.607909090909082</c:v>
                </c:pt>
                <c:pt idx="38">
                  <c:v>46.868936363636358</c:v>
                </c:pt>
                <c:pt idx="39">
                  <c:v>46.069045454545446</c:v>
                </c:pt>
                <c:pt idx="40">
                  <c:v>41.267563636363633</c:v>
                </c:pt>
                <c:pt idx="41">
                  <c:v>40.1631</c:v>
                </c:pt>
                <c:pt idx="42">
                  <c:v>39.551650000000002</c:v>
                </c:pt>
                <c:pt idx="43">
                  <c:v>39.634983333333331</c:v>
                </c:pt>
                <c:pt idx="44">
                  <c:v>40.025608333333331</c:v>
                </c:pt>
                <c:pt idx="45">
                  <c:v>37.730699999999999</c:v>
                </c:pt>
                <c:pt idx="46">
                  <c:v>36.438308333333332</c:v>
                </c:pt>
                <c:pt idx="47">
                  <c:v>36.218783333333334</c:v>
                </c:pt>
                <c:pt idx="48">
                  <c:v>37.628508333333336</c:v>
                </c:pt>
                <c:pt idx="49">
                  <c:v>34.547791666666669</c:v>
                </c:pt>
                <c:pt idx="50">
                  <c:v>31.972474999999999</c:v>
                </c:pt>
                <c:pt idx="51">
                  <c:v>35.936458333333334</c:v>
                </c:pt>
                <c:pt idx="52">
                  <c:v>38.00568333333333</c:v>
                </c:pt>
                <c:pt idx="53">
                  <c:v>36.662158333333331</c:v>
                </c:pt>
                <c:pt idx="54">
                  <c:v>36.633783333333334</c:v>
                </c:pt>
                <c:pt idx="55">
                  <c:v>34.832416666666667</c:v>
                </c:pt>
                <c:pt idx="56">
                  <c:v>33.40645833333334</c:v>
                </c:pt>
                <c:pt idx="57">
                  <c:v>34.087325</c:v>
                </c:pt>
                <c:pt idx="58">
                  <c:v>34.449008333333332</c:v>
                </c:pt>
                <c:pt idx="59">
                  <c:v>33.943233333333332</c:v>
                </c:pt>
                <c:pt idx="60">
                  <c:v>33.453183333333335</c:v>
                </c:pt>
                <c:pt idx="61">
                  <c:v>35.02256666666667</c:v>
                </c:pt>
                <c:pt idx="62">
                  <c:v>36.220050000000001</c:v>
                </c:pt>
                <c:pt idx="63">
                  <c:v>33.870899999999999</c:v>
                </c:pt>
                <c:pt idx="64">
                  <c:v>31.140083333333333</c:v>
                </c:pt>
                <c:pt idx="65">
                  <c:v>32.069250000000004</c:v>
                </c:pt>
                <c:pt idx="66">
                  <c:v>30.894366666666667</c:v>
                </c:pt>
                <c:pt idx="67">
                  <c:v>31.430408333333332</c:v>
                </c:pt>
                <c:pt idx="68">
                  <c:v>30.60810833333333</c:v>
                </c:pt>
                <c:pt idx="69">
                  <c:v>31.060658333333333</c:v>
                </c:pt>
                <c:pt idx="70">
                  <c:v>29.86515</c:v>
                </c:pt>
                <c:pt idx="71">
                  <c:v>28.184575000000006</c:v>
                </c:pt>
                <c:pt idx="72">
                  <c:v>28.37551666666667</c:v>
                </c:pt>
                <c:pt idx="73">
                  <c:v>27.482758333333337</c:v>
                </c:pt>
                <c:pt idx="74">
                  <c:v>27.092758333333332</c:v>
                </c:pt>
                <c:pt idx="75">
                  <c:v>25.387666666666661</c:v>
                </c:pt>
                <c:pt idx="76">
                  <c:v>26.259174999999999</c:v>
                </c:pt>
                <c:pt idx="77">
                  <c:v>27.84366666666666</c:v>
                </c:pt>
                <c:pt idx="78">
                  <c:v>30.533524999999997</c:v>
                </c:pt>
                <c:pt idx="79">
                  <c:v>31.925033333333332</c:v>
                </c:pt>
                <c:pt idx="80">
                  <c:v>33.592558333333336</c:v>
                </c:pt>
                <c:pt idx="81">
                  <c:v>33.508216666666669</c:v>
                </c:pt>
                <c:pt idx="82">
                  <c:v>36.949908333333333</c:v>
                </c:pt>
                <c:pt idx="83">
                  <c:v>39.616858333333333</c:v>
                </c:pt>
                <c:pt idx="84">
                  <c:v>39.340074999999999</c:v>
                </c:pt>
                <c:pt idx="85">
                  <c:v>41.315116666666661</c:v>
                </c:pt>
                <c:pt idx="86">
                  <c:v>43.538883333333331</c:v>
                </c:pt>
                <c:pt idx="87">
                  <c:v>45.497791666666664</c:v>
                </c:pt>
                <c:pt idx="88">
                  <c:v>45.958208333333324</c:v>
                </c:pt>
                <c:pt idx="89">
                  <c:v>46.609825000000001</c:v>
                </c:pt>
                <c:pt idx="90">
                  <c:v>45.886616666666669</c:v>
                </c:pt>
                <c:pt idx="91">
                  <c:v>45.829563636363638</c:v>
                </c:pt>
                <c:pt idx="92">
                  <c:v>44.163845454545452</c:v>
                </c:pt>
                <c:pt idx="93">
                  <c:v>44.60020909090909</c:v>
                </c:pt>
                <c:pt idx="94">
                  <c:v>40.749072727272726</c:v>
                </c:pt>
                <c:pt idx="95">
                  <c:v>41.53569090909091</c:v>
                </c:pt>
                <c:pt idx="96">
                  <c:v>44.089127272727268</c:v>
                </c:pt>
                <c:pt idx="97">
                  <c:v>43.423672727272724</c:v>
                </c:pt>
                <c:pt idx="98">
                  <c:v>42.940718181818177</c:v>
                </c:pt>
                <c:pt idx="99">
                  <c:v>41.692990909090902</c:v>
                </c:pt>
                <c:pt idx="100">
                  <c:v>40.731627272727273</c:v>
                </c:pt>
                <c:pt idx="101">
                  <c:v>40.137881818181818</c:v>
                </c:pt>
                <c:pt idx="102">
                  <c:v>38.478790909090904</c:v>
                </c:pt>
                <c:pt idx="103">
                  <c:v>38.053474999999999</c:v>
                </c:pt>
                <c:pt idx="104">
                  <c:v>39.890283333333336</c:v>
                </c:pt>
                <c:pt idx="105">
                  <c:v>40.056950000000001</c:v>
                </c:pt>
                <c:pt idx="106">
                  <c:v>43.567891666666661</c:v>
                </c:pt>
                <c:pt idx="107">
                  <c:v>42.983154545454546</c:v>
                </c:pt>
                <c:pt idx="108">
                  <c:v>45.247354545454549</c:v>
                </c:pt>
                <c:pt idx="109">
                  <c:v>45.770081818181822</c:v>
                </c:pt>
                <c:pt idx="110">
                  <c:v>48.468945454545455</c:v>
                </c:pt>
                <c:pt idx="111">
                  <c:v>48.921218181818176</c:v>
                </c:pt>
                <c:pt idx="112">
                  <c:v>50.713340000000002</c:v>
                </c:pt>
                <c:pt idx="113">
                  <c:v>51.532177777777775</c:v>
                </c:pt>
                <c:pt idx="114">
                  <c:v>54.098700000000001</c:v>
                </c:pt>
                <c:pt idx="115">
                  <c:v>53.958075000000001</c:v>
                </c:pt>
                <c:pt idx="116">
                  <c:v>53.708075000000001</c:v>
                </c:pt>
                <c:pt idx="117">
                  <c:v>54.231512500000001</c:v>
                </c:pt>
                <c:pt idx="118">
                  <c:v>50.627600000000001</c:v>
                </c:pt>
                <c:pt idx="119">
                  <c:v>49.724533333333333</c:v>
                </c:pt>
                <c:pt idx="120">
                  <c:v>44.243055555555557</c:v>
                </c:pt>
                <c:pt idx="121">
                  <c:v>45.798611111111114</c:v>
                </c:pt>
                <c:pt idx="122">
                  <c:v>41.933388888888892</c:v>
                </c:pt>
                <c:pt idx="123">
                  <c:v>42.38708888888889</c:v>
                </c:pt>
                <c:pt idx="124">
                  <c:v>44.798380000000002</c:v>
                </c:pt>
                <c:pt idx="125">
                  <c:v>47.245272727272734</c:v>
                </c:pt>
                <c:pt idx="126">
                  <c:v>45.304000000000009</c:v>
                </c:pt>
                <c:pt idx="127">
                  <c:v>45.667091666666671</c:v>
                </c:pt>
                <c:pt idx="128">
                  <c:v>44.983758333333327</c:v>
                </c:pt>
                <c:pt idx="129">
                  <c:v>45.079241666666661</c:v>
                </c:pt>
                <c:pt idx="130">
                  <c:v>46.236741666666667</c:v>
                </c:pt>
                <c:pt idx="131">
                  <c:v>45.456741666666666</c:v>
                </c:pt>
                <c:pt idx="132">
                  <c:v>45.800908333333332</c:v>
                </c:pt>
                <c:pt idx="133">
                  <c:v>43.300908333333325</c:v>
                </c:pt>
                <c:pt idx="134">
                  <c:v>46.283158333333326</c:v>
                </c:pt>
                <c:pt idx="135">
                  <c:v>43.625383333333332</c:v>
                </c:pt>
                <c:pt idx="136">
                  <c:v>42.812883333333332</c:v>
                </c:pt>
                <c:pt idx="137">
                  <c:v>47.479166666666664</c:v>
                </c:pt>
                <c:pt idx="138">
                  <c:v>45.375</c:v>
                </c:pt>
                <c:pt idx="139">
                  <c:v>45.375</c:v>
                </c:pt>
                <c:pt idx="140">
                  <c:v>47.975000000000001</c:v>
                </c:pt>
                <c:pt idx="141">
                  <c:v>50.5</c:v>
                </c:pt>
                <c:pt idx="142">
                  <c:v>52.5</c:v>
                </c:pt>
                <c:pt idx="143">
                  <c:v>54.55</c:v>
                </c:pt>
                <c:pt idx="144">
                  <c:v>46.26</c:v>
                </c:pt>
                <c:pt idx="145">
                  <c:v>57.90625</c:v>
                </c:pt>
                <c:pt idx="146">
                  <c:v>57.90625</c:v>
                </c:pt>
                <c:pt idx="147">
                  <c:v>54.658339999999995</c:v>
                </c:pt>
                <c:pt idx="148">
                  <c:v>55.33508333333333</c:v>
                </c:pt>
                <c:pt idx="149">
                  <c:v>52.946199999999997</c:v>
                </c:pt>
                <c:pt idx="150">
                  <c:v>51.811028571428565</c:v>
                </c:pt>
                <c:pt idx="151">
                  <c:v>53.256524999999996</c:v>
                </c:pt>
                <c:pt idx="152">
                  <c:v>53.772149999999996</c:v>
                </c:pt>
                <c:pt idx="153">
                  <c:v>54.019688888888886</c:v>
                </c:pt>
                <c:pt idx="154">
                  <c:v>54.019688888888886</c:v>
                </c:pt>
                <c:pt idx="155" formatCode="General">
                  <c:v>54.8</c:v>
                </c:pt>
                <c:pt idx="156">
                  <c:v>58.966160000000002</c:v>
                </c:pt>
                <c:pt idx="157">
                  <c:v>54.531844444444438</c:v>
                </c:pt>
                <c:pt idx="158">
                  <c:v>54.53</c:v>
                </c:pt>
                <c:pt idx="159">
                  <c:v>53.83</c:v>
                </c:pt>
                <c:pt idx="160">
                  <c:v>52.73</c:v>
                </c:pt>
                <c:pt idx="161">
                  <c:v>52.06</c:v>
                </c:pt>
                <c:pt idx="162">
                  <c:v>49.27</c:v>
                </c:pt>
                <c:pt idx="163">
                  <c:v>49.266800000000003</c:v>
                </c:pt>
                <c:pt idx="164">
                  <c:v>45.266800000000003</c:v>
                </c:pt>
                <c:pt idx="165">
                  <c:v>40.095500000000001</c:v>
                </c:pt>
                <c:pt idx="166">
                  <c:v>35.855699999999999</c:v>
                </c:pt>
                <c:pt idx="167">
                  <c:v>34.4</c:v>
                </c:pt>
                <c:pt idx="168">
                  <c:v>59.546730178549936</c:v>
                </c:pt>
                <c:pt idx="169">
                  <c:v>57.763201092282834</c:v>
                </c:pt>
                <c:pt idx="170">
                  <c:v>48.523458010649946</c:v>
                </c:pt>
                <c:pt idx="171">
                  <c:v>48.078340723494932</c:v>
                </c:pt>
                <c:pt idx="172">
                  <c:v>45.910079329822381</c:v>
                </c:pt>
                <c:pt idx="173">
                  <c:v>49.840025618969044</c:v>
                </c:pt>
                <c:pt idx="174">
                  <c:v>49.047435696205852</c:v>
                </c:pt>
                <c:pt idx="175">
                  <c:v>49.047435696205852</c:v>
                </c:pt>
                <c:pt idx="176">
                  <c:v>44.801773641287248</c:v>
                </c:pt>
                <c:pt idx="177">
                  <c:v>44.552515900733617</c:v>
                </c:pt>
                <c:pt idx="178">
                  <c:v>44.552515900733617</c:v>
                </c:pt>
                <c:pt idx="179">
                  <c:v>44.552515900733617</c:v>
                </c:pt>
                <c:pt idx="180">
                  <c:v>42.308496018006302</c:v>
                </c:pt>
                <c:pt idx="181">
                  <c:v>40.17859569345616</c:v>
                </c:pt>
                <c:pt idx="182">
                  <c:v>40.321800757873234</c:v>
                </c:pt>
                <c:pt idx="183">
                  <c:v>40.429442979461811</c:v>
                </c:pt>
                <c:pt idx="184">
                  <c:v>39.164596625226643</c:v>
                </c:pt>
                <c:pt idx="185">
                  <c:v>39.268479344607208</c:v>
                </c:pt>
                <c:pt idx="186">
                  <c:v>39.055073534684098</c:v>
                </c:pt>
                <c:pt idx="187">
                  <c:v>39.123514861093</c:v>
                </c:pt>
                <c:pt idx="188">
                  <c:v>40.060285561464404</c:v>
                </c:pt>
                <c:pt idx="189">
                  <c:v>39.336980954922367</c:v>
                </c:pt>
                <c:pt idx="190">
                  <c:v>37.85891402965462</c:v>
                </c:pt>
                <c:pt idx="191">
                  <c:v>33.823403146293046</c:v>
                </c:pt>
                <c:pt idx="192">
                  <c:v>30.142365191964618</c:v>
                </c:pt>
                <c:pt idx="193">
                  <c:v>29.902211812412116</c:v>
                </c:pt>
                <c:pt idx="194">
                  <c:v>31.098968250546626</c:v>
                </c:pt>
                <c:pt idx="195">
                  <c:v>28.685943158874018</c:v>
                </c:pt>
                <c:pt idx="196">
                  <c:v>24.465443441404439</c:v>
                </c:pt>
                <c:pt idx="197">
                  <c:v>19.264895666620284</c:v>
                </c:pt>
                <c:pt idx="198">
                  <c:v>17.679956347502873</c:v>
                </c:pt>
                <c:pt idx="199">
                  <c:v>17.274754389288972</c:v>
                </c:pt>
                <c:pt idx="200">
                  <c:v>17.200891299601757</c:v>
                </c:pt>
                <c:pt idx="201">
                  <c:v>14.503833032305272</c:v>
                </c:pt>
                <c:pt idx="202">
                  <c:v>13.083007709772204</c:v>
                </c:pt>
                <c:pt idx="203">
                  <c:v>13.94701835740231</c:v>
                </c:pt>
                <c:pt idx="204">
                  <c:v>16.799066966512175</c:v>
                </c:pt>
                <c:pt idx="205">
                  <c:v>16.29226967346645</c:v>
                </c:pt>
                <c:pt idx="206">
                  <c:v>16.966675229706034</c:v>
                </c:pt>
                <c:pt idx="207">
                  <c:v>18.768424936272041</c:v>
                </c:pt>
                <c:pt idx="208">
                  <c:v>23.870700735693088</c:v>
                </c:pt>
                <c:pt idx="209">
                  <c:v>23.868114515352133</c:v>
                </c:pt>
                <c:pt idx="210">
                  <c:v>23.650028290923842</c:v>
                </c:pt>
                <c:pt idx="211">
                  <c:v>23.057283176307752</c:v>
                </c:pt>
                <c:pt idx="212">
                  <c:v>23.508344730056301</c:v>
                </c:pt>
                <c:pt idx="213">
                  <c:v>24.208844772674716</c:v>
                </c:pt>
                <c:pt idx="214">
                  <c:v>24.952175174427111</c:v>
                </c:pt>
                <c:pt idx="215">
                  <c:v>24.600942273175537</c:v>
                </c:pt>
                <c:pt idx="216">
                  <c:v>24.932697311029745</c:v>
                </c:pt>
                <c:pt idx="217">
                  <c:v>25.107889798910819</c:v>
                </c:pt>
                <c:pt idx="218">
                  <c:v>25.482884286937239</c:v>
                </c:pt>
                <c:pt idx="219">
                  <c:v>27.096732989498932</c:v>
                </c:pt>
                <c:pt idx="220">
                  <c:v>28.446270890669691</c:v>
                </c:pt>
                <c:pt idx="221">
                  <c:v>29.031958291230243</c:v>
                </c:pt>
                <c:pt idx="222">
                  <c:v>27.784827874960556</c:v>
                </c:pt>
                <c:pt idx="223">
                  <c:v>28.56626619546288</c:v>
                </c:pt>
                <c:pt idx="224">
                  <c:v>28.935580570064822</c:v>
                </c:pt>
                <c:pt idx="225">
                  <c:v>30.179007733811005</c:v>
                </c:pt>
                <c:pt idx="226">
                  <c:v>33.594513772599967</c:v>
                </c:pt>
                <c:pt idx="227">
                  <c:v>33.45287075640757</c:v>
                </c:pt>
                <c:pt idx="228">
                  <c:v>34.95939830891912</c:v>
                </c:pt>
                <c:pt idx="229">
                  <c:v>37.138790504963715</c:v>
                </c:pt>
                <c:pt idx="230">
                  <c:v>38.491381188593856</c:v>
                </c:pt>
                <c:pt idx="231">
                  <c:v>43.042488026765234</c:v>
                </c:pt>
                <c:pt idx="232">
                  <c:v>31.863587752230821</c:v>
                </c:pt>
                <c:pt idx="233">
                  <c:v>32.902334797530237</c:v>
                </c:pt>
                <c:pt idx="234">
                  <c:v>32.245918639522408</c:v>
                </c:pt>
                <c:pt idx="235">
                  <c:v>34.758426889709462</c:v>
                </c:pt>
                <c:pt idx="236">
                  <c:v>39.00865588073971</c:v>
                </c:pt>
                <c:pt idx="237">
                  <c:v>38.87873506239486</c:v>
                </c:pt>
                <c:pt idx="238">
                  <c:v>39.255430812194518</c:v>
                </c:pt>
                <c:pt idx="239">
                  <c:v>45.693174456239738</c:v>
                </c:pt>
                <c:pt idx="240">
                  <c:v>48.30865996265463</c:v>
                </c:pt>
                <c:pt idx="241">
                  <c:v>49.919120940089243</c:v>
                </c:pt>
                <c:pt idx="242">
                  <c:v>49.598972919084112</c:v>
                </c:pt>
                <c:pt idx="243">
                  <c:v>54.803791539979692</c:v>
                </c:pt>
                <c:pt idx="244">
                  <c:v>56.202778017509345</c:v>
                </c:pt>
                <c:pt idx="245">
                  <c:v>59.900261885059606</c:v>
                </c:pt>
                <c:pt idx="246">
                  <c:v>59.858282194970663</c:v>
                </c:pt>
                <c:pt idx="247">
                  <c:v>62.01414797958688</c:v>
                </c:pt>
                <c:pt idx="248">
                  <c:v>57.281512632544732</c:v>
                </c:pt>
                <c:pt idx="249">
                  <c:v>57.190440502863282</c:v>
                </c:pt>
                <c:pt idx="250">
                  <c:v>55.793447693951983</c:v>
                </c:pt>
                <c:pt idx="251">
                  <c:v>53.892893197586389</c:v>
                </c:pt>
                <c:pt idx="252">
                  <c:v>53.4941010706047</c:v>
                </c:pt>
                <c:pt idx="253">
                  <c:v>53.498803582062749</c:v>
                </c:pt>
                <c:pt idx="254">
                  <c:v>55.177955339503626</c:v>
                </c:pt>
                <c:pt idx="255">
                  <c:v>55.576859268277367</c:v>
                </c:pt>
                <c:pt idx="256">
                  <c:v>55.247912886865315</c:v>
                </c:pt>
                <c:pt idx="257">
                  <c:v>55.499415376810092</c:v>
                </c:pt>
                <c:pt idx="258">
                  <c:v>55.397482400651526</c:v>
                </c:pt>
                <c:pt idx="259">
                  <c:v>55.053367402358859</c:v>
                </c:pt>
                <c:pt idx="260">
                  <c:v>56.552356891843765</c:v>
                </c:pt>
                <c:pt idx="261">
                  <c:v>56.025216240720262</c:v>
                </c:pt>
                <c:pt idx="262">
                  <c:v>56.025216240720262</c:v>
                </c:pt>
                <c:pt idx="263">
                  <c:v>55.346569645185589</c:v>
                </c:pt>
                <c:pt idx="264">
                  <c:v>55.346569645185589</c:v>
                </c:pt>
                <c:pt idx="265">
                  <c:v>55.195080009774749</c:v>
                </c:pt>
                <c:pt idx="266">
                  <c:v>56.384005184492949</c:v>
                </c:pt>
                <c:pt idx="267">
                  <c:v>56.882038368822549</c:v>
                </c:pt>
                <c:pt idx="268">
                  <c:v>58.079064900448479</c:v>
                </c:pt>
                <c:pt idx="269">
                  <c:v>58.283328975557765</c:v>
                </c:pt>
                <c:pt idx="270">
                  <c:v>58.290953167318143</c:v>
                </c:pt>
                <c:pt idx="271">
                  <c:v>57.934005949763026</c:v>
                </c:pt>
                <c:pt idx="272">
                  <c:v>59.052755297156949</c:v>
                </c:pt>
                <c:pt idx="273">
                  <c:v>57.213963089944919</c:v>
                </c:pt>
                <c:pt idx="274">
                  <c:v>57.213963089944919</c:v>
                </c:pt>
                <c:pt idx="275">
                  <c:v>67.100868889983474</c:v>
                </c:pt>
                <c:pt idx="276">
                  <c:v>67.100868889983474</c:v>
                </c:pt>
                <c:pt idx="277">
                  <c:v>67.100868889983474</c:v>
                </c:pt>
                <c:pt idx="278">
                  <c:v>62.20219633350461</c:v>
                </c:pt>
                <c:pt idx="279">
                  <c:v>56.392886615091321</c:v>
                </c:pt>
                <c:pt idx="280">
                  <c:v>53.198142177194981</c:v>
                </c:pt>
                <c:pt idx="281">
                  <c:v>54.537127766868387</c:v>
                </c:pt>
                <c:pt idx="282">
                  <c:v>49.303328299538499</c:v>
                </c:pt>
                <c:pt idx="283">
                  <c:v>50.575077906287099</c:v>
                </c:pt>
                <c:pt idx="284">
                  <c:v>44.398393560030485</c:v>
                </c:pt>
                <c:pt idx="285">
                  <c:v>44.959582834777919</c:v>
                </c:pt>
                <c:pt idx="286">
                  <c:v>39.011919317039265</c:v>
                </c:pt>
                <c:pt idx="287">
                  <c:v>56.862236350422798</c:v>
                </c:pt>
                <c:pt idx="288">
                  <c:v>52.177577033438332</c:v>
                </c:pt>
                <c:pt idx="289">
                  <c:v>51.463254296140583</c:v>
                </c:pt>
                <c:pt idx="290">
                  <c:v>50.085111021779298</c:v>
                </c:pt>
                <c:pt idx="291">
                  <c:v>46.88012381122941</c:v>
                </c:pt>
                <c:pt idx="292">
                  <c:v>45.285105332494801</c:v>
                </c:pt>
                <c:pt idx="293">
                  <c:v>35.66315494491883</c:v>
                </c:pt>
                <c:pt idx="294">
                  <c:v>36.226019654264427</c:v>
                </c:pt>
                <c:pt idx="295">
                  <c:v>35.901239229040655</c:v>
                </c:pt>
                <c:pt idx="296">
                  <c:v>35.97650684342188</c:v>
                </c:pt>
                <c:pt idx="297">
                  <c:v>36.131674266342102</c:v>
                </c:pt>
                <c:pt idx="298">
                  <c:v>36.414298035845242</c:v>
                </c:pt>
                <c:pt idx="299">
                  <c:v>36.191003317179977</c:v>
                </c:pt>
                <c:pt idx="300">
                  <c:v>36.199713635617336</c:v>
                </c:pt>
                <c:pt idx="301">
                  <c:v>37.518163049048688</c:v>
                </c:pt>
                <c:pt idx="302">
                  <c:v>37.518163049048688</c:v>
                </c:pt>
                <c:pt idx="303">
                  <c:v>37.031769585720312</c:v>
                </c:pt>
                <c:pt idx="304">
                  <c:v>37.238091243031796</c:v>
                </c:pt>
                <c:pt idx="305">
                  <c:v>36.94438688178144</c:v>
                </c:pt>
                <c:pt idx="306">
                  <c:v>37.41743781133772</c:v>
                </c:pt>
                <c:pt idx="307">
                  <c:v>37.443312738736225</c:v>
                </c:pt>
                <c:pt idx="308">
                  <c:v>37.237223019630584</c:v>
                </c:pt>
                <c:pt idx="309">
                  <c:v>37.363789010698838</c:v>
                </c:pt>
                <c:pt idx="310">
                  <c:v>37.590169970340312</c:v>
                </c:pt>
                <c:pt idx="311">
                  <c:v>30.188505232834334</c:v>
                </c:pt>
                <c:pt idx="312">
                  <c:v>31.22643683707474</c:v>
                </c:pt>
                <c:pt idx="313">
                  <c:v>31.911205263895663</c:v>
                </c:pt>
                <c:pt idx="314">
                  <c:v>31.173446814633873</c:v>
                </c:pt>
                <c:pt idx="315">
                  <c:v>31.661207353724819</c:v>
                </c:pt>
                <c:pt idx="316">
                  <c:v>31.883854943352961</c:v>
                </c:pt>
                <c:pt idx="317">
                  <c:v>61.061822096902539</c:v>
                </c:pt>
                <c:pt idx="318">
                  <c:v>68.523811836419114</c:v>
                </c:pt>
                <c:pt idx="319">
                  <c:v>71.086287976325181</c:v>
                </c:pt>
                <c:pt idx="320">
                  <c:v>57.282704460345059</c:v>
                </c:pt>
                <c:pt idx="321">
                  <c:v>54.304668578590743</c:v>
                </c:pt>
                <c:pt idx="322">
                  <c:v>57.670481845654493</c:v>
                </c:pt>
                <c:pt idx="323">
                  <c:v>56.462699846220495</c:v>
                </c:pt>
                <c:pt idx="324">
                  <c:v>55.047960252648771</c:v>
                </c:pt>
                <c:pt idx="325">
                  <c:v>54.912820198208436</c:v>
                </c:pt>
                <c:pt idx="326">
                  <c:v>54.912820198208436</c:v>
                </c:pt>
                <c:pt idx="327">
                  <c:v>51.978892046583518</c:v>
                </c:pt>
                <c:pt idx="328">
                  <c:v>52.648806826312018</c:v>
                </c:pt>
                <c:pt idx="329">
                  <c:v>52.721805508430293</c:v>
                </c:pt>
                <c:pt idx="330">
                  <c:v>52.477169246996823</c:v>
                </c:pt>
                <c:pt idx="331">
                  <c:v>50.271638236464618</c:v>
                </c:pt>
                <c:pt idx="332">
                  <c:v>49.95542642349789</c:v>
                </c:pt>
                <c:pt idx="333">
                  <c:v>49.95542642349789</c:v>
                </c:pt>
                <c:pt idx="334">
                  <c:v>49.184399786325343</c:v>
                </c:pt>
                <c:pt idx="335">
                  <c:v>48.432766083575238</c:v>
                </c:pt>
                <c:pt idx="336">
                  <c:v>47.665287244614184</c:v>
                </c:pt>
                <c:pt idx="337">
                  <c:v>48.003101663679907</c:v>
                </c:pt>
                <c:pt idx="338">
                  <c:v>48.634368821846856</c:v>
                </c:pt>
                <c:pt idx="339">
                  <c:v>48.634368821846856</c:v>
                </c:pt>
                <c:pt idx="340">
                  <c:v>49.333628759384418</c:v>
                </c:pt>
                <c:pt idx="341">
                  <c:v>49.333628759384418</c:v>
                </c:pt>
                <c:pt idx="342">
                  <c:v>49.333628759384418</c:v>
                </c:pt>
                <c:pt idx="343">
                  <c:v>48.970986184845401</c:v>
                </c:pt>
                <c:pt idx="344">
                  <c:v>48.970986184845401</c:v>
                </c:pt>
                <c:pt idx="345">
                  <c:v>48.969208481851048</c:v>
                </c:pt>
                <c:pt idx="346">
                  <c:v>44.096417713380561</c:v>
                </c:pt>
                <c:pt idx="347">
                  <c:v>42.707781706053936</c:v>
                </c:pt>
                <c:pt idx="348">
                  <c:v>43.259011351272569</c:v>
                </c:pt>
                <c:pt idx="349">
                  <c:v>44.34287945834317</c:v>
                </c:pt>
                <c:pt idx="350">
                  <c:v>44.704566902485602</c:v>
                </c:pt>
                <c:pt idx="351">
                  <c:v>45.667911244775077</c:v>
                </c:pt>
                <c:pt idx="352">
                  <c:v>44.090893942032523</c:v>
                </c:pt>
                <c:pt idx="353">
                  <c:v>44.090893942032523</c:v>
                </c:pt>
                <c:pt idx="354">
                  <c:v>43.985206059153199</c:v>
                </c:pt>
                <c:pt idx="355" formatCode="0.00">
                  <c:v>42.176651315269673</c:v>
                </c:pt>
                <c:pt idx="356" formatCode="0.00">
                  <c:v>38.639680393353018</c:v>
                </c:pt>
                <c:pt idx="357" formatCode="0.00">
                  <c:v>37.640758894560015</c:v>
                </c:pt>
                <c:pt idx="358" formatCode="0.00">
                  <c:v>37.679646963096523</c:v>
                </c:pt>
                <c:pt idx="359" formatCode="0.00">
                  <c:v>29.018764106157011</c:v>
                </c:pt>
                <c:pt idx="360" formatCode="0.00">
                  <c:v>28.397848668474612</c:v>
                </c:pt>
                <c:pt idx="361" formatCode="0.00">
                  <c:v>32.6945445359096</c:v>
                </c:pt>
                <c:pt idx="362" formatCode="0.00">
                  <c:v>31.486219545525163</c:v>
                </c:pt>
                <c:pt idx="363" formatCode="0.00">
                  <c:v>33.687939113293062</c:v>
                </c:pt>
                <c:pt idx="364" formatCode="0.00">
                  <c:v>36.490336886170141</c:v>
                </c:pt>
                <c:pt idx="365" formatCode="0.00">
                  <c:v>37.371966482993628</c:v>
                </c:pt>
                <c:pt idx="366" formatCode="0.00">
                  <c:v>34.879572883360147</c:v>
                </c:pt>
                <c:pt idx="367" formatCode="0.00">
                  <c:v>33.381595267630189</c:v>
                </c:pt>
                <c:pt idx="368" formatCode="0.00">
                  <c:v>37.327218373131721</c:v>
                </c:pt>
                <c:pt idx="369" formatCode="0.00">
                  <c:v>37.022072846104699</c:v>
                </c:pt>
                <c:pt idx="370" formatCode="0.00">
                  <c:v>34.389674338831263</c:v>
                </c:pt>
                <c:pt idx="371" formatCode="0.00">
                  <c:v>33.053238689807785</c:v>
                </c:pt>
                <c:pt idx="372" formatCode="0.00">
                  <c:v>30.093925576288996</c:v>
                </c:pt>
                <c:pt idx="373" formatCode="0.00">
                  <c:v>30.168278698221918</c:v>
                </c:pt>
                <c:pt idx="374" formatCode="0.00">
                  <c:v>30.516322496268618</c:v>
                </c:pt>
                <c:pt idx="375">
                  <c:v>27.358912412335158</c:v>
                </c:pt>
                <c:pt idx="376">
                  <c:v>26.922969481847726</c:v>
                </c:pt>
                <c:pt idx="377">
                  <c:v>27.367866431570796</c:v>
                </c:pt>
                <c:pt idx="378">
                  <c:v>26.893733063739386</c:v>
                </c:pt>
                <c:pt idx="379">
                  <c:v>26.492096108606166</c:v>
                </c:pt>
                <c:pt idx="380">
                  <c:v>25.939330146803691</c:v>
                </c:pt>
                <c:pt idx="381">
                  <c:v>26.443808624878798</c:v>
                </c:pt>
                <c:pt idx="382">
                  <c:v>26.443808624878798</c:v>
                </c:pt>
                <c:pt idx="383">
                  <c:v>26.901929963736542</c:v>
                </c:pt>
                <c:pt idx="384">
                  <c:v>28.253313996048785</c:v>
                </c:pt>
                <c:pt idx="385">
                  <c:v>29.072762228597973</c:v>
                </c:pt>
                <c:pt idx="386">
                  <c:v>29.092363244004574</c:v>
                </c:pt>
                <c:pt idx="387">
                  <c:v>29.35530927913706</c:v>
                </c:pt>
                <c:pt idx="388">
                  <c:v>30.888286501100371</c:v>
                </c:pt>
                <c:pt idx="389">
                  <c:v>32.581317114415093</c:v>
                </c:pt>
                <c:pt idx="390">
                  <c:v>33.759953588357654</c:v>
                </c:pt>
                <c:pt idx="391">
                  <c:v>33.958142553866125</c:v>
                </c:pt>
                <c:pt idx="392">
                  <c:v>34.370047061703453</c:v>
                </c:pt>
                <c:pt idx="393">
                  <c:v>34.450440942980762</c:v>
                </c:pt>
                <c:pt idx="394">
                  <c:v>34.70212792400077</c:v>
                </c:pt>
                <c:pt idx="395">
                  <c:v>35.898633839687207</c:v>
                </c:pt>
                <c:pt idx="396">
                  <c:v>37.395972854430227</c:v>
                </c:pt>
                <c:pt idx="397">
                  <c:v>37.899509684476691</c:v>
                </c:pt>
                <c:pt idx="398">
                  <c:v>39.08152727125254</c:v>
                </c:pt>
                <c:pt idx="399">
                  <c:v>43.380822211299261</c:v>
                </c:pt>
                <c:pt idx="400">
                  <c:v>52.448975216465122</c:v>
                </c:pt>
                <c:pt idx="401">
                  <c:v>53.616313354595441</c:v>
                </c:pt>
                <c:pt idx="402">
                  <c:v>54.908270696456704</c:v>
                </c:pt>
                <c:pt idx="403">
                  <c:v>53.970327217829393</c:v>
                </c:pt>
                <c:pt idx="404">
                  <c:v>57.131384531995273</c:v>
                </c:pt>
                <c:pt idx="405">
                  <c:v>59.564206679203039</c:v>
                </c:pt>
                <c:pt idx="406">
                  <c:v>59.564206679203039</c:v>
                </c:pt>
                <c:pt idx="407">
                  <c:v>60.740121990623123</c:v>
                </c:pt>
                <c:pt idx="408">
                  <c:v>60.270663877897221</c:v>
                </c:pt>
                <c:pt idx="409">
                  <c:v>58.558597042540043</c:v>
                </c:pt>
                <c:pt idx="410">
                  <c:v>58.862205570786799</c:v>
                </c:pt>
                <c:pt idx="411">
                  <c:v>58.996593215209572</c:v>
                </c:pt>
                <c:pt idx="412">
                  <c:v>60.424639923675237</c:v>
                </c:pt>
                <c:pt idx="413">
                  <c:v>56.083237055292599</c:v>
                </c:pt>
                <c:pt idx="414">
                  <c:v>51.985325448884893</c:v>
                </c:pt>
                <c:pt idx="415">
                  <c:v>51.973232656243013</c:v>
                </c:pt>
                <c:pt idx="416">
                  <c:v>51.973232656243013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C-428F-8720-08F69BD73A19}"/>
            </c:ext>
          </c:extLst>
        </c:ser>
        <c:ser>
          <c:idx val="1"/>
          <c:order val="1"/>
          <c:tx>
            <c:strRef>
              <c:f>'US forecast (par)'!$G$5</c:f>
              <c:strCache>
                <c:ptCount val="1"/>
                <c:pt idx="0">
                  <c:v>BofA ML Forecast</c:v>
                </c:pt>
              </c:strCache>
            </c:strRef>
          </c:tx>
          <c:spPr>
            <a:ln w="25400">
              <a:solidFill>
                <a:srgbClr val="E0BA4C"/>
              </a:solidFill>
              <a:prstDash val="sysDash"/>
            </a:ln>
          </c:spPr>
          <c:marker>
            <c:symbol val="none"/>
          </c:marker>
          <c:cat>
            <c:numRef>
              <c:f>'US forecast (par)'!$A$6:$A$434</c:f>
              <c:numCache>
                <c:formatCode>mm/dd/yyyy</c:formatCode>
                <c:ptCount val="429"/>
                <c:pt idx="0">
                  <c:v>31078</c:v>
                </c:pt>
                <c:pt idx="1">
                  <c:v>31106</c:v>
                </c:pt>
                <c:pt idx="2">
                  <c:v>31137</c:v>
                </c:pt>
                <c:pt idx="3">
                  <c:v>31167</c:v>
                </c:pt>
                <c:pt idx="4">
                  <c:v>31198</c:v>
                </c:pt>
                <c:pt idx="5">
                  <c:v>31228</c:v>
                </c:pt>
                <c:pt idx="6">
                  <c:v>31259</c:v>
                </c:pt>
                <c:pt idx="7">
                  <c:v>31290</c:v>
                </c:pt>
                <c:pt idx="8">
                  <c:v>31320</c:v>
                </c:pt>
                <c:pt idx="9">
                  <c:v>31351</c:v>
                </c:pt>
                <c:pt idx="10">
                  <c:v>31381</c:v>
                </c:pt>
                <c:pt idx="11">
                  <c:v>31412</c:v>
                </c:pt>
                <c:pt idx="12">
                  <c:v>31443</c:v>
                </c:pt>
                <c:pt idx="13">
                  <c:v>31471</c:v>
                </c:pt>
                <c:pt idx="14">
                  <c:v>31502</c:v>
                </c:pt>
                <c:pt idx="15">
                  <c:v>31532</c:v>
                </c:pt>
                <c:pt idx="16">
                  <c:v>31563</c:v>
                </c:pt>
                <c:pt idx="17">
                  <c:v>31593</c:v>
                </c:pt>
                <c:pt idx="18">
                  <c:v>31624</c:v>
                </c:pt>
                <c:pt idx="19">
                  <c:v>31655</c:v>
                </c:pt>
                <c:pt idx="20">
                  <c:v>31685</c:v>
                </c:pt>
                <c:pt idx="21">
                  <c:v>31716</c:v>
                </c:pt>
                <c:pt idx="22">
                  <c:v>31746</c:v>
                </c:pt>
                <c:pt idx="23">
                  <c:v>31777</c:v>
                </c:pt>
                <c:pt idx="24">
                  <c:v>31808</c:v>
                </c:pt>
                <c:pt idx="25">
                  <c:v>31836</c:v>
                </c:pt>
                <c:pt idx="26">
                  <c:v>31867</c:v>
                </c:pt>
                <c:pt idx="27">
                  <c:v>31897</c:v>
                </c:pt>
                <c:pt idx="28">
                  <c:v>31928</c:v>
                </c:pt>
                <c:pt idx="29">
                  <c:v>31958</c:v>
                </c:pt>
                <c:pt idx="30">
                  <c:v>31989</c:v>
                </c:pt>
                <c:pt idx="31">
                  <c:v>32020</c:v>
                </c:pt>
                <c:pt idx="32">
                  <c:v>32050</c:v>
                </c:pt>
                <c:pt idx="33">
                  <c:v>32081</c:v>
                </c:pt>
                <c:pt idx="34">
                  <c:v>32111</c:v>
                </c:pt>
                <c:pt idx="35">
                  <c:v>32142</c:v>
                </c:pt>
                <c:pt idx="36">
                  <c:v>32173</c:v>
                </c:pt>
                <c:pt idx="37">
                  <c:v>32202</c:v>
                </c:pt>
                <c:pt idx="38">
                  <c:v>32233</c:v>
                </c:pt>
                <c:pt idx="39">
                  <c:v>32263</c:v>
                </c:pt>
                <c:pt idx="40">
                  <c:v>32294</c:v>
                </c:pt>
                <c:pt idx="41">
                  <c:v>32324</c:v>
                </c:pt>
                <c:pt idx="42">
                  <c:v>32355</c:v>
                </c:pt>
                <c:pt idx="43">
                  <c:v>32386</c:v>
                </c:pt>
                <c:pt idx="44">
                  <c:v>32416</c:v>
                </c:pt>
                <c:pt idx="45">
                  <c:v>32447</c:v>
                </c:pt>
                <c:pt idx="46">
                  <c:v>32477</c:v>
                </c:pt>
                <c:pt idx="47">
                  <c:v>32508</c:v>
                </c:pt>
                <c:pt idx="48">
                  <c:v>32539</c:v>
                </c:pt>
                <c:pt idx="49">
                  <c:v>32567</c:v>
                </c:pt>
                <c:pt idx="50">
                  <c:v>32598</c:v>
                </c:pt>
                <c:pt idx="51">
                  <c:v>32628</c:v>
                </c:pt>
                <c:pt idx="52">
                  <c:v>32659</c:v>
                </c:pt>
                <c:pt idx="53">
                  <c:v>32689</c:v>
                </c:pt>
                <c:pt idx="54">
                  <c:v>32720</c:v>
                </c:pt>
                <c:pt idx="55">
                  <c:v>32751</c:v>
                </c:pt>
                <c:pt idx="56">
                  <c:v>32781</c:v>
                </c:pt>
                <c:pt idx="57">
                  <c:v>32812</c:v>
                </c:pt>
                <c:pt idx="58">
                  <c:v>32842</c:v>
                </c:pt>
                <c:pt idx="59">
                  <c:v>32873</c:v>
                </c:pt>
                <c:pt idx="60">
                  <c:v>32904</c:v>
                </c:pt>
                <c:pt idx="61">
                  <c:v>32932</c:v>
                </c:pt>
                <c:pt idx="62">
                  <c:v>32963</c:v>
                </c:pt>
                <c:pt idx="63">
                  <c:v>32993</c:v>
                </c:pt>
                <c:pt idx="64">
                  <c:v>33024</c:v>
                </c:pt>
                <c:pt idx="65">
                  <c:v>33054</c:v>
                </c:pt>
                <c:pt idx="66">
                  <c:v>33085</c:v>
                </c:pt>
                <c:pt idx="67">
                  <c:v>33116</c:v>
                </c:pt>
                <c:pt idx="68">
                  <c:v>33146</c:v>
                </c:pt>
                <c:pt idx="69">
                  <c:v>33177</c:v>
                </c:pt>
                <c:pt idx="70">
                  <c:v>33207</c:v>
                </c:pt>
                <c:pt idx="71">
                  <c:v>33238</c:v>
                </c:pt>
                <c:pt idx="72">
                  <c:v>33269</c:v>
                </c:pt>
                <c:pt idx="73">
                  <c:v>33297</c:v>
                </c:pt>
                <c:pt idx="74">
                  <c:v>33328</c:v>
                </c:pt>
                <c:pt idx="75">
                  <c:v>33358</c:v>
                </c:pt>
                <c:pt idx="76">
                  <c:v>33389</c:v>
                </c:pt>
                <c:pt idx="77">
                  <c:v>33419</c:v>
                </c:pt>
                <c:pt idx="78">
                  <c:v>33450</c:v>
                </c:pt>
                <c:pt idx="79">
                  <c:v>33481</c:v>
                </c:pt>
                <c:pt idx="80">
                  <c:v>33511</c:v>
                </c:pt>
                <c:pt idx="81">
                  <c:v>33542</c:v>
                </c:pt>
                <c:pt idx="82">
                  <c:v>33572</c:v>
                </c:pt>
                <c:pt idx="83">
                  <c:v>33603</c:v>
                </c:pt>
                <c:pt idx="84">
                  <c:v>33634</c:v>
                </c:pt>
                <c:pt idx="85">
                  <c:v>33663</c:v>
                </c:pt>
                <c:pt idx="86">
                  <c:v>33694</c:v>
                </c:pt>
                <c:pt idx="87">
                  <c:v>33724</c:v>
                </c:pt>
                <c:pt idx="88">
                  <c:v>33755</c:v>
                </c:pt>
                <c:pt idx="89">
                  <c:v>33785</c:v>
                </c:pt>
                <c:pt idx="90">
                  <c:v>33816</c:v>
                </c:pt>
                <c:pt idx="91">
                  <c:v>33847</c:v>
                </c:pt>
                <c:pt idx="92">
                  <c:v>33877</c:v>
                </c:pt>
                <c:pt idx="93">
                  <c:v>33908</c:v>
                </c:pt>
                <c:pt idx="94">
                  <c:v>33938</c:v>
                </c:pt>
                <c:pt idx="95">
                  <c:v>33969</c:v>
                </c:pt>
                <c:pt idx="96">
                  <c:v>34000</c:v>
                </c:pt>
                <c:pt idx="97">
                  <c:v>34028</c:v>
                </c:pt>
                <c:pt idx="98">
                  <c:v>34059</c:v>
                </c:pt>
                <c:pt idx="99">
                  <c:v>34089</c:v>
                </c:pt>
                <c:pt idx="100">
                  <c:v>34120</c:v>
                </c:pt>
                <c:pt idx="101">
                  <c:v>34150</c:v>
                </c:pt>
                <c:pt idx="102">
                  <c:v>34181</c:v>
                </c:pt>
                <c:pt idx="103">
                  <c:v>34212</c:v>
                </c:pt>
                <c:pt idx="104">
                  <c:v>34242</c:v>
                </c:pt>
                <c:pt idx="105">
                  <c:v>34273</c:v>
                </c:pt>
                <c:pt idx="106">
                  <c:v>34303</c:v>
                </c:pt>
                <c:pt idx="107">
                  <c:v>34334</c:v>
                </c:pt>
                <c:pt idx="108">
                  <c:v>34365</c:v>
                </c:pt>
                <c:pt idx="109">
                  <c:v>34393</c:v>
                </c:pt>
                <c:pt idx="110">
                  <c:v>34424</c:v>
                </c:pt>
                <c:pt idx="111">
                  <c:v>34454</c:v>
                </c:pt>
                <c:pt idx="112">
                  <c:v>34485</c:v>
                </c:pt>
                <c:pt idx="113">
                  <c:v>34515</c:v>
                </c:pt>
                <c:pt idx="114">
                  <c:v>34546</c:v>
                </c:pt>
                <c:pt idx="115">
                  <c:v>34577</c:v>
                </c:pt>
                <c:pt idx="116">
                  <c:v>34607</c:v>
                </c:pt>
                <c:pt idx="117">
                  <c:v>34638</c:v>
                </c:pt>
                <c:pt idx="118">
                  <c:v>34668</c:v>
                </c:pt>
                <c:pt idx="119">
                  <c:v>34699</c:v>
                </c:pt>
                <c:pt idx="120">
                  <c:v>34730</c:v>
                </c:pt>
                <c:pt idx="121">
                  <c:v>34758</c:v>
                </c:pt>
                <c:pt idx="122">
                  <c:v>34789</c:v>
                </c:pt>
                <c:pt idx="123">
                  <c:v>34819</c:v>
                </c:pt>
                <c:pt idx="124">
                  <c:v>34850</c:v>
                </c:pt>
                <c:pt idx="125">
                  <c:v>34880</c:v>
                </c:pt>
                <c:pt idx="126">
                  <c:v>34911</c:v>
                </c:pt>
                <c:pt idx="127">
                  <c:v>34942</c:v>
                </c:pt>
                <c:pt idx="128">
                  <c:v>34972</c:v>
                </c:pt>
                <c:pt idx="129">
                  <c:v>35003</c:v>
                </c:pt>
                <c:pt idx="130">
                  <c:v>35033</c:v>
                </c:pt>
                <c:pt idx="131">
                  <c:v>35064</c:v>
                </c:pt>
                <c:pt idx="132">
                  <c:v>35095</c:v>
                </c:pt>
                <c:pt idx="133">
                  <c:v>35124</c:v>
                </c:pt>
                <c:pt idx="134">
                  <c:v>35155</c:v>
                </c:pt>
                <c:pt idx="135">
                  <c:v>35185</c:v>
                </c:pt>
                <c:pt idx="136">
                  <c:v>35216</c:v>
                </c:pt>
                <c:pt idx="137">
                  <c:v>35246</c:v>
                </c:pt>
                <c:pt idx="138">
                  <c:v>35277</c:v>
                </c:pt>
                <c:pt idx="139">
                  <c:v>35308</c:v>
                </c:pt>
                <c:pt idx="140">
                  <c:v>35338</c:v>
                </c:pt>
                <c:pt idx="141">
                  <c:v>35369</c:v>
                </c:pt>
                <c:pt idx="142">
                  <c:v>35399</c:v>
                </c:pt>
                <c:pt idx="143">
                  <c:v>35430</c:v>
                </c:pt>
                <c:pt idx="144">
                  <c:v>35461</c:v>
                </c:pt>
                <c:pt idx="145">
                  <c:v>35489</c:v>
                </c:pt>
                <c:pt idx="146">
                  <c:v>35520</c:v>
                </c:pt>
                <c:pt idx="147">
                  <c:v>35550</c:v>
                </c:pt>
                <c:pt idx="148">
                  <c:v>35581</c:v>
                </c:pt>
                <c:pt idx="149">
                  <c:v>35611</c:v>
                </c:pt>
                <c:pt idx="150">
                  <c:v>35642</c:v>
                </c:pt>
                <c:pt idx="151">
                  <c:v>35673</c:v>
                </c:pt>
                <c:pt idx="152">
                  <c:v>35703</c:v>
                </c:pt>
                <c:pt idx="153">
                  <c:v>35734</c:v>
                </c:pt>
                <c:pt idx="154">
                  <c:v>35764</c:v>
                </c:pt>
                <c:pt idx="155">
                  <c:v>35795</c:v>
                </c:pt>
                <c:pt idx="156">
                  <c:v>35826</c:v>
                </c:pt>
                <c:pt idx="157">
                  <c:v>35854</c:v>
                </c:pt>
                <c:pt idx="158">
                  <c:v>35885</c:v>
                </c:pt>
                <c:pt idx="159">
                  <c:v>35915</c:v>
                </c:pt>
                <c:pt idx="160">
                  <c:v>35946</c:v>
                </c:pt>
                <c:pt idx="161">
                  <c:v>35976</c:v>
                </c:pt>
                <c:pt idx="162">
                  <c:v>36007</c:v>
                </c:pt>
                <c:pt idx="163">
                  <c:v>36038</c:v>
                </c:pt>
                <c:pt idx="164">
                  <c:v>36068</c:v>
                </c:pt>
                <c:pt idx="165">
                  <c:v>36099</c:v>
                </c:pt>
                <c:pt idx="166">
                  <c:v>36129</c:v>
                </c:pt>
                <c:pt idx="167">
                  <c:v>36160</c:v>
                </c:pt>
                <c:pt idx="168">
                  <c:v>36191</c:v>
                </c:pt>
                <c:pt idx="169">
                  <c:v>36219</c:v>
                </c:pt>
                <c:pt idx="170">
                  <c:v>36250</c:v>
                </c:pt>
                <c:pt idx="171">
                  <c:v>36280</c:v>
                </c:pt>
                <c:pt idx="172">
                  <c:v>36311</c:v>
                </c:pt>
                <c:pt idx="173">
                  <c:v>36341</c:v>
                </c:pt>
                <c:pt idx="174">
                  <c:v>36372</c:v>
                </c:pt>
                <c:pt idx="175">
                  <c:v>36403</c:v>
                </c:pt>
                <c:pt idx="176">
                  <c:v>36433</c:v>
                </c:pt>
                <c:pt idx="177">
                  <c:v>36464</c:v>
                </c:pt>
                <c:pt idx="178">
                  <c:v>36494</c:v>
                </c:pt>
                <c:pt idx="179">
                  <c:v>36525</c:v>
                </c:pt>
                <c:pt idx="180">
                  <c:v>36556</c:v>
                </c:pt>
                <c:pt idx="181">
                  <c:v>36585</c:v>
                </c:pt>
                <c:pt idx="182">
                  <c:v>36616</c:v>
                </c:pt>
                <c:pt idx="183">
                  <c:v>36646</c:v>
                </c:pt>
                <c:pt idx="184">
                  <c:v>36677</c:v>
                </c:pt>
                <c:pt idx="185">
                  <c:v>36707</c:v>
                </c:pt>
                <c:pt idx="186">
                  <c:v>36738</c:v>
                </c:pt>
                <c:pt idx="187">
                  <c:v>36769</c:v>
                </c:pt>
                <c:pt idx="188">
                  <c:v>36799</c:v>
                </c:pt>
                <c:pt idx="189">
                  <c:v>36830</c:v>
                </c:pt>
                <c:pt idx="190">
                  <c:v>36860</c:v>
                </c:pt>
                <c:pt idx="191">
                  <c:v>36891</c:v>
                </c:pt>
                <c:pt idx="192">
                  <c:v>36922</c:v>
                </c:pt>
                <c:pt idx="193">
                  <c:v>36950</c:v>
                </c:pt>
                <c:pt idx="194">
                  <c:v>36981</c:v>
                </c:pt>
                <c:pt idx="195">
                  <c:v>37011</c:v>
                </c:pt>
                <c:pt idx="196">
                  <c:v>37042</c:v>
                </c:pt>
                <c:pt idx="197">
                  <c:v>37072</c:v>
                </c:pt>
                <c:pt idx="198">
                  <c:v>37103</c:v>
                </c:pt>
                <c:pt idx="199">
                  <c:v>37134</c:v>
                </c:pt>
                <c:pt idx="200">
                  <c:v>37164</c:v>
                </c:pt>
                <c:pt idx="201">
                  <c:v>37195</c:v>
                </c:pt>
                <c:pt idx="202">
                  <c:v>37225</c:v>
                </c:pt>
                <c:pt idx="203">
                  <c:v>37256</c:v>
                </c:pt>
                <c:pt idx="204">
                  <c:v>37287</c:v>
                </c:pt>
                <c:pt idx="205">
                  <c:v>37315</c:v>
                </c:pt>
                <c:pt idx="206">
                  <c:v>37346</c:v>
                </c:pt>
                <c:pt idx="207">
                  <c:v>37376</c:v>
                </c:pt>
                <c:pt idx="208">
                  <c:v>37407</c:v>
                </c:pt>
                <c:pt idx="209">
                  <c:v>37437</c:v>
                </c:pt>
                <c:pt idx="210">
                  <c:v>37468</c:v>
                </c:pt>
                <c:pt idx="211">
                  <c:v>37499</c:v>
                </c:pt>
                <c:pt idx="212">
                  <c:v>37529</c:v>
                </c:pt>
                <c:pt idx="213">
                  <c:v>37560</c:v>
                </c:pt>
                <c:pt idx="214">
                  <c:v>37590</c:v>
                </c:pt>
                <c:pt idx="215">
                  <c:v>37621</c:v>
                </c:pt>
                <c:pt idx="216">
                  <c:v>37652</c:v>
                </c:pt>
                <c:pt idx="217">
                  <c:v>37680</c:v>
                </c:pt>
                <c:pt idx="218">
                  <c:v>37711</c:v>
                </c:pt>
                <c:pt idx="219">
                  <c:v>37741</c:v>
                </c:pt>
                <c:pt idx="220">
                  <c:v>37772</c:v>
                </c:pt>
                <c:pt idx="221">
                  <c:v>37802</c:v>
                </c:pt>
                <c:pt idx="222">
                  <c:v>37833</c:v>
                </c:pt>
                <c:pt idx="223">
                  <c:v>37864</c:v>
                </c:pt>
                <c:pt idx="224">
                  <c:v>37894</c:v>
                </c:pt>
                <c:pt idx="225">
                  <c:v>37925</c:v>
                </c:pt>
                <c:pt idx="226">
                  <c:v>37955</c:v>
                </c:pt>
                <c:pt idx="227">
                  <c:v>37986</c:v>
                </c:pt>
                <c:pt idx="228">
                  <c:v>38017</c:v>
                </c:pt>
                <c:pt idx="229">
                  <c:v>38046</c:v>
                </c:pt>
                <c:pt idx="230">
                  <c:v>38077</c:v>
                </c:pt>
                <c:pt idx="231">
                  <c:v>38107</c:v>
                </c:pt>
                <c:pt idx="232">
                  <c:v>38138</c:v>
                </c:pt>
                <c:pt idx="233">
                  <c:v>38168</c:v>
                </c:pt>
                <c:pt idx="234">
                  <c:v>38199</c:v>
                </c:pt>
                <c:pt idx="235">
                  <c:v>38230</c:v>
                </c:pt>
                <c:pt idx="236">
                  <c:v>38260</c:v>
                </c:pt>
                <c:pt idx="237">
                  <c:v>38291</c:v>
                </c:pt>
                <c:pt idx="238">
                  <c:v>38321</c:v>
                </c:pt>
                <c:pt idx="239">
                  <c:v>38352</c:v>
                </c:pt>
                <c:pt idx="240">
                  <c:v>38383</c:v>
                </c:pt>
                <c:pt idx="241">
                  <c:v>38411</c:v>
                </c:pt>
                <c:pt idx="242">
                  <c:v>38442</c:v>
                </c:pt>
                <c:pt idx="243">
                  <c:v>38472</c:v>
                </c:pt>
                <c:pt idx="244">
                  <c:v>38503</c:v>
                </c:pt>
                <c:pt idx="245">
                  <c:v>38533</c:v>
                </c:pt>
                <c:pt idx="246">
                  <c:v>38564</c:v>
                </c:pt>
                <c:pt idx="247">
                  <c:v>38595</c:v>
                </c:pt>
                <c:pt idx="248">
                  <c:v>38625</c:v>
                </c:pt>
                <c:pt idx="249">
                  <c:v>38656</c:v>
                </c:pt>
                <c:pt idx="250">
                  <c:v>38686</c:v>
                </c:pt>
                <c:pt idx="251">
                  <c:v>38717</c:v>
                </c:pt>
                <c:pt idx="252">
                  <c:v>38748</c:v>
                </c:pt>
                <c:pt idx="253">
                  <c:v>38776</c:v>
                </c:pt>
                <c:pt idx="254">
                  <c:v>38807</c:v>
                </c:pt>
                <c:pt idx="255">
                  <c:v>38837</c:v>
                </c:pt>
                <c:pt idx="256">
                  <c:v>38868</c:v>
                </c:pt>
                <c:pt idx="257">
                  <c:v>38898</c:v>
                </c:pt>
                <c:pt idx="258">
                  <c:v>38929</c:v>
                </c:pt>
                <c:pt idx="259">
                  <c:v>38960</c:v>
                </c:pt>
                <c:pt idx="260">
                  <c:v>38990</c:v>
                </c:pt>
                <c:pt idx="261">
                  <c:v>39021</c:v>
                </c:pt>
                <c:pt idx="262">
                  <c:v>39051</c:v>
                </c:pt>
                <c:pt idx="263">
                  <c:v>39082</c:v>
                </c:pt>
                <c:pt idx="264">
                  <c:v>39113</c:v>
                </c:pt>
                <c:pt idx="265">
                  <c:v>39141</c:v>
                </c:pt>
                <c:pt idx="266">
                  <c:v>39172</c:v>
                </c:pt>
                <c:pt idx="267">
                  <c:v>39202</c:v>
                </c:pt>
                <c:pt idx="268">
                  <c:v>39233</c:v>
                </c:pt>
                <c:pt idx="269">
                  <c:v>39263</c:v>
                </c:pt>
                <c:pt idx="270">
                  <c:v>39294</c:v>
                </c:pt>
                <c:pt idx="271">
                  <c:v>39325</c:v>
                </c:pt>
                <c:pt idx="272">
                  <c:v>39355</c:v>
                </c:pt>
                <c:pt idx="273">
                  <c:v>39386</c:v>
                </c:pt>
                <c:pt idx="274">
                  <c:v>39416</c:v>
                </c:pt>
                <c:pt idx="275">
                  <c:v>39447</c:v>
                </c:pt>
                <c:pt idx="276">
                  <c:v>39478</c:v>
                </c:pt>
                <c:pt idx="277">
                  <c:v>39507</c:v>
                </c:pt>
                <c:pt idx="278">
                  <c:v>39538</c:v>
                </c:pt>
                <c:pt idx="279">
                  <c:v>39568</c:v>
                </c:pt>
                <c:pt idx="280">
                  <c:v>39599</c:v>
                </c:pt>
                <c:pt idx="281">
                  <c:v>39629</c:v>
                </c:pt>
                <c:pt idx="282">
                  <c:v>39660</c:v>
                </c:pt>
                <c:pt idx="283">
                  <c:v>39691</c:v>
                </c:pt>
                <c:pt idx="284">
                  <c:v>39721</c:v>
                </c:pt>
                <c:pt idx="285">
                  <c:v>39752</c:v>
                </c:pt>
                <c:pt idx="286">
                  <c:v>39782</c:v>
                </c:pt>
                <c:pt idx="287">
                  <c:v>39813</c:v>
                </c:pt>
                <c:pt idx="288">
                  <c:v>39844</c:v>
                </c:pt>
                <c:pt idx="289">
                  <c:v>39872</c:v>
                </c:pt>
                <c:pt idx="290">
                  <c:v>39903</c:v>
                </c:pt>
                <c:pt idx="291">
                  <c:v>39933</c:v>
                </c:pt>
                <c:pt idx="292">
                  <c:v>39964</c:v>
                </c:pt>
                <c:pt idx="293">
                  <c:v>39994</c:v>
                </c:pt>
                <c:pt idx="294">
                  <c:v>40025</c:v>
                </c:pt>
                <c:pt idx="295">
                  <c:v>40056</c:v>
                </c:pt>
                <c:pt idx="296">
                  <c:v>40086</c:v>
                </c:pt>
                <c:pt idx="297">
                  <c:v>40117</c:v>
                </c:pt>
                <c:pt idx="298">
                  <c:v>40147</c:v>
                </c:pt>
                <c:pt idx="299">
                  <c:v>40178</c:v>
                </c:pt>
                <c:pt idx="300">
                  <c:v>40209</c:v>
                </c:pt>
                <c:pt idx="301">
                  <c:v>40237</c:v>
                </c:pt>
                <c:pt idx="302">
                  <c:v>40268</c:v>
                </c:pt>
                <c:pt idx="303">
                  <c:v>40298</c:v>
                </c:pt>
                <c:pt idx="304">
                  <c:v>40329</c:v>
                </c:pt>
                <c:pt idx="305">
                  <c:v>40359</c:v>
                </c:pt>
                <c:pt idx="306">
                  <c:v>40390</c:v>
                </c:pt>
                <c:pt idx="307">
                  <c:v>40421</c:v>
                </c:pt>
                <c:pt idx="308">
                  <c:v>40451</c:v>
                </c:pt>
                <c:pt idx="309">
                  <c:v>40482</c:v>
                </c:pt>
                <c:pt idx="310">
                  <c:v>40512</c:v>
                </c:pt>
                <c:pt idx="311">
                  <c:v>40543</c:v>
                </c:pt>
                <c:pt idx="312">
                  <c:v>40574</c:v>
                </c:pt>
                <c:pt idx="313">
                  <c:v>40602</c:v>
                </c:pt>
                <c:pt idx="314">
                  <c:v>40633</c:v>
                </c:pt>
                <c:pt idx="315">
                  <c:v>40663</c:v>
                </c:pt>
                <c:pt idx="316">
                  <c:v>40694</c:v>
                </c:pt>
                <c:pt idx="317">
                  <c:v>40724</c:v>
                </c:pt>
                <c:pt idx="318">
                  <c:v>40755</c:v>
                </c:pt>
                <c:pt idx="319">
                  <c:v>40786</c:v>
                </c:pt>
                <c:pt idx="320">
                  <c:v>40816</c:v>
                </c:pt>
                <c:pt idx="321">
                  <c:v>40847</c:v>
                </c:pt>
                <c:pt idx="322">
                  <c:v>40877</c:v>
                </c:pt>
                <c:pt idx="323">
                  <c:v>40908</c:v>
                </c:pt>
                <c:pt idx="324">
                  <c:v>40939</c:v>
                </c:pt>
                <c:pt idx="325">
                  <c:v>40968</c:v>
                </c:pt>
                <c:pt idx="326">
                  <c:v>40999</c:v>
                </c:pt>
                <c:pt idx="327">
                  <c:v>41029</c:v>
                </c:pt>
                <c:pt idx="328">
                  <c:v>41060</c:v>
                </c:pt>
                <c:pt idx="329">
                  <c:v>41090</c:v>
                </c:pt>
                <c:pt idx="330">
                  <c:v>41121</c:v>
                </c:pt>
                <c:pt idx="331">
                  <c:v>41152</c:v>
                </c:pt>
                <c:pt idx="332">
                  <c:v>41182</c:v>
                </c:pt>
                <c:pt idx="333">
                  <c:v>41213</c:v>
                </c:pt>
                <c:pt idx="334">
                  <c:v>41243</c:v>
                </c:pt>
                <c:pt idx="335">
                  <c:v>41274</c:v>
                </c:pt>
                <c:pt idx="336">
                  <c:v>41305</c:v>
                </c:pt>
                <c:pt idx="337">
                  <c:v>41333</c:v>
                </c:pt>
                <c:pt idx="338">
                  <c:v>41364</c:v>
                </c:pt>
                <c:pt idx="339">
                  <c:v>41394</c:v>
                </c:pt>
                <c:pt idx="340">
                  <c:v>41425</c:v>
                </c:pt>
                <c:pt idx="341">
                  <c:v>41455</c:v>
                </c:pt>
                <c:pt idx="342">
                  <c:v>41486</c:v>
                </c:pt>
                <c:pt idx="343">
                  <c:v>41517</c:v>
                </c:pt>
                <c:pt idx="344">
                  <c:v>41547</c:v>
                </c:pt>
                <c:pt idx="345">
                  <c:v>41578</c:v>
                </c:pt>
                <c:pt idx="346">
                  <c:v>41608</c:v>
                </c:pt>
                <c:pt idx="347">
                  <c:v>41639</c:v>
                </c:pt>
                <c:pt idx="348">
                  <c:v>41670</c:v>
                </c:pt>
                <c:pt idx="349">
                  <c:v>41698</c:v>
                </c:pt>
                <c:pt idx="350">
                  <c:v>41729</c:v>
                </c:pt>
                <c:pt idx="351">
                  <c:v>41759</c:v>
                </c:pt>
                <c:pt idx="352">
                  <c:v>41790</c:v>
                </c:pt>
                <c:pt idx="353">
                  <c:v>41820</c:v>
                </c:pt>
                <c:pt idx="354">
                  <c:v>41851</c:v>
                </c:pt>
                <c:pt idx="355">
                  <c:v>41882</c:v>
                </c:pt>
                <c:pt idx="356">
                  <c:v>41912</c:v>
                </c:pt>
                <c:pt idx="357">
                  <c:v>41943</c:v>
                </c:pt>
                <c:pt idx="358">
                  <c:v>41973</c:v>
                </c:pt>
                <c:pt idx="359">
                  <c:v>42004</c:v>
                </c:pt>
                <c:pt idx="360">
                  <c:v>42035</c:v>
                </c:pt>
                <c:pt idx="361">
                  <c:v>42063</c:v>
                </c:pt>
                <c:pt idx="362">
                  <c:v>42094</c:v>
                </c:pt>
                <c:pt idx="363">
                  <c:v>42124</c:v>
                </c:pt>
                <c:pt idx="364">
                  <c:v>42155</c:v>
                </c:pt>
                <c:pt idx="365">
                  <c:v>42185</c:v>
                </c:pt>
                <c:pt idx="366">
                  <c:v>42216</c:v>
                </c:pt>
                <c:pt idx="367">
                  <c:v>42247</c:v>
                </c:pt>
                <c:pt idx="368">
                  <c:v>42277</c:v>
                </c:pt>
                <c:pt idx="369">
                  <c:v>42308</c:v>
                </c:pt>
                <c:pt idx="370">
                  <c:v>42338</c:v>
                </c:pt>
                <c:pt idx="371">
                  <c:v>42369</c:v>
                </c:pt>
                <c:pt idx="372">
                  <c:v>42400</c:v>
                </c:pt>
                <c:pt idx="373">
                  <c:v>42429</c:v>
                </c:pt>
                <c:pt idx="374">
                  <c:v>42460</c:v>
                </c:pt>
                <c:pt idx="375">
                  <c:v>42490</c:v>
                </c:pt>
                <c:pt idx="376">
                  <c:v>42521</c:v>
                </c:pt>
                <c:pt idx="377">
                  <c:v>42551</c:v>
                </c:pt>
                <c:pt idx="378">
                  <c:v>42582</c:v>
                </c:pt>
                <c:pt idx="379">
                  <c:v>42613</c:v>
                </c:pt>
                <c:pt idx="380">
                  <c:v>42643</c:v>
                </c:pt>
                <c:pt idx="381">
                  <c:v>42674</c:v>
                </c:pt>
                <c:pt idx="382">
                  <c:v>42704</c:v>
                </c:pt>
                <c:pt idx="383">
                  <c:v>42735</c:v>
                </c:pt>
                <c:pt idx="384">
                  <c:v>42766</c:v>
                </c:pt>
                <c:pt idx="385">
                  <c:v>42794</c:v>
                </c:pt>
                <c:pt idx="386">
                  <c:v>42825</c:v>
                </c:pt>
                <c:pt idx="387">
                  <c:v>42855</c:v>
                </c:pt>
                <c:pt idx="388">
                  <c:v>42886</c:v>
                </c:pt>
                <c:pt idx="389">
                  <c:v>42916</c:v>
                </c:pt>
                <c:pt idx="390">
                  <c:v>42947</c:v>
                </c:pt>
                <c:pt idx="391">
                  <c:v>42978</c:v>
                </c:pt>
                <c:pt idx="392">
                  <c:v>43008</c:v>
                </c:pt>
                <c:pt idx="393">
                  <c:v>43039</c:v>
                </c:pt>
                <c:pt idx="394">
                  <c:v>43069</c:v>
                </c:pt>
                <c:pt idx="395">
                  <c:v>43100</c:v>
                </c:pt>
                <c:pt idx="396">
                  <c:v>43131</c:v>
                </c:pt>
                <c:pt idx="397">
                  <c:v>43159</c:v>
                </c:pt>
                <c:pt idx="398">
                  <c:v>43190</c:v>
                </c:pt>
                <c:pt idx="399">
                  <c:v>43220</c:v>
                </c:pt>
                <c:pt idx="400">
                  <c:v>43251</c:v>
                </c:pt>
                <c:pt idx="401">
                  <c:v>43281</c:v>
                </c:pt>
                <c:pt idx="402">
                  <c:v>43312</c:v>
                </c:pt>
                <c:pt idx="403">
                  <c:v>43343</c:v>
                </c:pt>
                <c:pt idx="404">
                  <c:v>43373</c:v>
                </c:pt>
                <c:pt idx="405">
                  <c:v>43404</c:v>
                </c:pt>
                <c:pt idx="406">
                  <c:v>43434</c:v>
                </c:pt>
                <c:pt idx="407">
                  <c:v>43465</c:v>
                </c:pt>
                <c:pt idx="408">
                  <c:v>43496</c:v>
                </c:pt>
                <c:pt idx="409">
                  <c:v>43524</c:v>
                </c:pt>
                <c:pt idx="410">
                  <c:v>43555</c:v>
                </c:pt>
                <c:pt idx="411">
                  <c:v>43585</c:v>
                </c:pt>
                <c:pt idx="412">
                  <c:v>43616</c:v>
                </c:pt>
                <c:pt idx="413">
                  <c:v>43646</c:v>
                </c:pt>
                <c:pt idx="414">
                  <c:v>43677</c:v>
                </c:pt>
                <c:pt idx="415">
                  <c:v>43708</c:v>
                </c:pt>
                <c:pt idx="416">
                  <c:v>43738</c:v>
                </c:pt>
                <c:pt idx="417">
                  <c:v>43769</c:v>
                </c:pt>
                <c:pt idx="418">
                  <c:v>43799</c:v>
                </c:pt>
                <c:pt idx="419">
                  <c:v>43830</c:v>
                </c:pt>
                <c:pt idx="420">
                  <c:v>43861</c:v>
                </c:pt>
                <c:pt idx="421">
                  <c:v>43890</c:v>
                </c:pt>
                <c:pt idx="422">
                  <c:v>43921</c:v>
                </c:pt>
                <c:pt idx="423">
                  <c:v>43951</c:v>
                </c:pt>
                <c:pt idx="424">
                  <c:v>43982</c:v>
                </c:pt>
                <c:pt idx="425">
                  <c:v>44012</c:v>
                </c:pt>
                <c:pt idx="426">
                  <c:v>44043</c:v>
                </c:pt>
                <c:pt idx="427">
                  <c:v>44074</c:v>
                </c:pt>
                <c:pt idx="428">
                  <c:v>44104</c:v>
                </c:pt>
              </c:numCache>
            </c:numRef>
          </c:cat>
          <c:val>
            <c:numRef>
              <c:f>'US forecast (par)'!$G$6:$G$407</c:f>
              <c:numCache>
                <c:formatCode>#,##0.0</c:formatCode>
                <c:ptCount val="4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C-428F-8720-08F69BD73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67968"/>
        <c:axId val="620871680"/>
      </c:lineChart>
      <c:dateAx>
        <c:axId val="6208679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20871680"/>
        <c:crosses val="autoZero"/>
        <c:auto val="0"/>
        <c:lblOffset val="100"/>
        <c:baseTimeUnit val="days"/>
        <c:majorUnit val="5"/>
        <c:majorTimeUnit val="years"/>
        <c:minorUnit val="20"/>
      </c:dateAx>
      <c:valAx>
        <c:axId val="620871680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20867968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6687283019668"/>
          <c:y val="7.5000091552846135E-2"/>
          <c:w val="0.83500135905169115"/>
          <c:h val="0.7987606452484408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C2B53"/>
              </a:solidFill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1.737179780300179E-3"/>
                  <c:y val="-0.576444517475410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'US forecast'!$B$6:$B$422</c:f>
              <c:numCache>
                <c:formatCode>#,##0.0</c:formatCode>
                <c:ptCount val="417"/>
                <c:pt idx="0">
                  <c:v>3.04</c:v>
                </c:pt>
                <c:pt idx="1">
                  <c:v>3.57</c:v>
                </c:pt>
                <c:pt idx="2">
                  <c:v>3.82</c:v>
                </c:pt>
                <c:pt idx="3">
                  <c:v>3.8</c:v>
                </c:pt>
                <c:pt idx="4">
                  <c:v>3.47</c:v>
                </c:pt>
                <c:pt idx="5">
                  <c:v>4.22</c:v>
                </c:pt>
                <c:pt idx="6">
                  <c:v>4.71</c:v>
                </c:pt>
                <c:pt idx="7">
                  <c:v>5.14</c:v>
                </c:pt>
                <c:pt idx="8">
                  <c:v>4.88</c:v>
                </c:pt>
                <c:pt idx="9">
                  <c:v>4.03</c:v>
                </c:pt>
                <c:pt idx="10">
                  <c:v>4.55</c:v>
                </c:pt>
                <c:pt idx="11">
                  <c:v>3.99</c:v>
                </c:pt>
                <c:pt idx="12">
                  <c:v>4.4400000000000004</c:v>
                </c:pt>
                <c:pt idx="13">
                  <c:v>4.17</c:v>
                </c:pt>
                <c:pt idx="14">
                  <c:v>4.2300000000000004</c:v>
                </c:pt>
                <c:pt idx="15">
                  <c:v>5.98</c:v>
                </c:pt>
                <c:pt idx="16">
                  <c:v>6.55</c:v>
                </c:pt>
                <c:pt idx="17">
                  <c:v>6.5</c:v>
                </c:pt>
                <c:pt idx="18">
                  <c:v>6.34</c:v>
                </c:pt>
                <c:pt idx="19">
                  <c:v>6.28</c:v>
                </c:pt>
                <c:pt idx="20">
                  <c:v>6.17</c:v>
                </c:pt>
                <c:pt idx="21">
                  <c:v>6.02</c:v>
                </c:pt>
                <c:pt idx="22">
                  <c:v>5.88</c:v>
                </c:pt>
                <c:pt idx="23">
                  <c:v>5.81</c:v>
                </c:pt>
                <c:pt idx="24">
                  <c:v>5.75</c:v>
                </c:pt>
                <c:pt idx="25">
                  <c:v>5.82</c:v>
                </c:pt>
                <c:pt idx="26">
                  <c:v>5.96</c:v>
                </c:pt>
                <c:pt idx="27">
                  <c:v>5.91</c:v>
                </c:pt>
                <c:pt idx="28">
                  <c:v>3.73</c:v>
                </c:pt>
                <c:pt idx="29">
                  <c:v>3.77</c:v>
                </c:pt>
                <c:pt idx="30">
                  <c:v>3.5</c:v>
                </c:pt>
                <c:pt idx="31">
                  <c:v>3.57</c:v>
                </c:pt>
                <c:pt idx="32">
                  <c:v>3.81</c:v>
                </c:pt>
                <c:pt idx="33">
                  <c:v>4.2</c:v>
                </c:pt>
                <c:pt idx="34">
                  <c:v>4.22</c:v>
                </c:pt>
                <c:pt idx="35">
                  <c:v>4.32</c:v>
                </c:pt>
                <c:pt idx="36">
                  <c:v>4.71</c:v>
                </c:pt>
                <c:pt idx="37">
                  <c:v>5.01</c:v>
                </c:pt>
                <c:pt idx="38">
                  <c:v>4.71</c:v>
                </c:pt>
                <c:pt idx="39">
                  <c:v>4.66</c:v>
                </c:pt>
                <c:pt idx="40">
                  <c:v>5.2</c:v>
                </c:pt>
                <c:pt idx="41">
                  <c:v>4.68</c:v>
                </c:pt>
                <c:pt idx="42">
                  <c:v>4.47</c:v>
                </c:pt>
                <c:pt idx="43">
                  <c:v>4.58</c:v>
                </c:pt>
                <c:pt idx="44">
                  <c:v>4.21</c:v>
                </c:pt>
                <c:pt idx="45">
                  <c:v>4.33</c:v>
                </c:pt>
                <c:pt idx="46">
                  <c:v>3.98</c:v>
                </c:pt>
                <c:pt idx="47">
                  <c:v>3.53</c:v>
                </c:pt>
                <c:pt idx="48">
                  <c:v>3.67</c:v>
                </c:pt>
                <c:pt idx="49">
                  <c:v>3.06</c:v>
                </c:pt>
                <c:pt idx="50">
                  <c:v>2.92</c:v>
                </c:pt>
                <c:pt idx="51">
                  <c:v>2.54</c:v>
                </c:pt>
                <c:pt idx="52">
                  <c:v>2.15</c:v>
                </c:pt>
                <c:pt idx="53">
                  <c:v>2.65</c:v>
                </c:pt>
                <c:pt idx="54">
                  <c:v>3.14</c:v>
                </c:pt>
                <c:pt idx="55">
                  <c:v>3.65</c:v>
                </c:pt>
                <c:pt idx="56">
                  <c:v>4.22</c:v>
                </c:pt>
                <c:pt idx="57">
                  <c:v>4.1900000000000004</c:v>
                </c:pt>
                <c:pt idx="58">
                  <c:v>4.6500000000000004</c:v>
                </c:pt>
                <c:pt idx="59">
                  <c:v>5.76</c:v>
                </c:pt>
                <c:pt idx="60">
                  <c:v>5.89</c:v>
                </c:pt>
                <c:pt idx="61">
                  <c:v>6.56</c:v>
                </c:pt>
                <c:pt idx="62">
                  <c:v>6.51</c:v>
                </c:pt>
                <c:pt idx="63">
                  <c:v>7.57</c:v>
                </c:pt>
                <c:pt idx="64">
                  <c:v>7.88</c:v>
                </c:pt>
                <c:pt idx="65">
                  <c:v>7.93</c:v>
                </c:pt>
                <c:pt idx="66">
                  <c:v>8.2200000000000006</c:v>
                </c:pt>
                <c:pt idx="67">
                  <c:v>8.65</c:v>
                </c:pt>
                <c:pt idx="68">
                  <c:v>8.99</c:v>
                </c:pt>
                <c:pt idx="69">
                  <c:v>9.48</c:v>
                </c:pt>
                <c:pt idx="70">
                  <c:v>9.58</c:v>
                </c:pt>
                <c:pt idx="71">
                  <c:v>9.74</c:v>
                </c:pt>
                <c:pt idx="72">
                  <c:v>11.3</c:v>
                </c:pt>
                <c:pt idx="73">
                  <c:v>11.35</c:v>
                </c:pt>
                <c:pt idx="74">
                  <c:v>12.28</c:v>
                </c:pt>
                <c:pt idx="75">
                  <c:v>11.97</c:v>
                </c:pt>
                <c:pt idx="76">
                  <c:v>12.52</c:v>
                </c:pt>
                <c:pt idx="77">
                  <c:v>13</c:v>
                </c:pt>
                <c:pt idx="78">
                  <c:v>12.79</c:v>
                </c:pt>
                <c:pt idx="79">
                  <c:v>12.21</c:v>
                </c:pt>
                <c:pt idx="80">
                  <c:v>11.97</c:v>
                </c:pt>
                <c:pt idx="81">
                  <c:v>11.13</c:v>
                </c:pt>
                <c:pt idx="82">
                  <c:v>10.98</c:v>
                </c:pt>
                <c:pt idx="83">
                  <c:v>10.42</c:v>
                </c:pt>
                <c:pt idx="84">
                  <c:v>9.24</c:v>
                </c:pt>
                <c:pt idx="85">
                  <c:v>8.68</c:v>
                </c:pt>
                <c:pt idx="86">
                  <c:v>7.76</c:v>
                </c:pt>
                <c:pt idx="87">
                  <c:v>7.08</c:v>
                </c:pt>
                <c:pt idx="88">
                  <c:v>6.72</c:v>
                </c:pt>
                <c:pt idx="89">
                  <c:v>6.19</c:v>
                </c:pt>
                <c:pt idx="90">
                  <c:v>5.97</c:v>
                </c:pt>
                <c:pt idx="91">
                  <c:v>6.02</c:v>
                </c:pt>
                <c:pt idx="92">
                  <c:v>5.58</c:v>
                </c:pt>
                <c:pt idx="93">
                  <c:v>6.12</c:v>
                </c:pt>
                <c:pt idx="94">
                  <c:v>5.68</c:v>
                </c:pt>
                <c:pt idx="95">
                  <c:v>5.16</c:v>
                </c:pt>
                <c:pt idx="96">
                  <c:v>4.1100000000000003</c:v>
                </c:pt>
                <c:pt idx="97">
                  <c:v>4.3</c:v>
                </c:pt>
                <c:pt idx="98">
                  <c:v>4.9800000000000004</c:v>
                </c:pt>
                <c:pt idx="99">
                  <c:v>5.26</c:v>
                </c:pt>
                <c:pt idx="100">
                  <c:v>4.92</c:v>
                </c:pt>
                <c:pt idx="101">
                  <c:v>4.59</c:v>
                </c:pt>
                <c:pt idx="102">
                  <c:v>4.74</c:v>
                </c:pt>
                <c:pt idx="103">
                  <c:v>4.25</c:v>
                </c:pt>
                <c:pt idx="104">
                  <c:v>4.2300000000000004</c:v>
                </c:pt>
                <c:pt idx="105">
                  <c:v>3.54</c:v>
                </c:pt>
                <c:pt idx="106">
                  <c:v>3.49</c:v>
                </c:pt>
                <c:pt idx="107">
                  <c:v>3.84</c:v>
                </c:pt>
                <c:pt idx="108">
                  <c:v>3.95</c:v>
                </c:pt>
                <c:pt idx="109">
                  <c:v>3.78</c:v>
                </c:pt>
                <c:pt idx="110">
                  <c:v>3.14</c:v>
                </c:pt>
                <c:pt idx="111">
                  <c:v>2.6</c:v>
                </c:pt>
                <c:pt idx="112">
                  <c:v>2.21</c:v>
                </c:pt>
                <c:pt idx="113">
                  <c:v>2.02</c:v>
                </c:pt>
                <c:pt idx="114">
                  <c:v>2.12</c:v>
                </c:pt>
                <c:pt idx="115">
                  <c:v>2.0499999999999998</c:v>
                </c:pt>
                <c:pt idx="116">
                  <c:v>2.33</c:v>
                </c:pt>
                <c:pt idx="117">
                  <c:v>2.41</c:v>
                </c:pt>
                <c:pt idx="118">
                  <c:v>2.23</c:v>
                </c:pt>
                <c:pt idx="119">
                  <c:v>2.06</c:v>
                </c:pt>
                <c:pt idx="120">
                  <c:v>2.0099999999999998</c:v>
                </c:pt>
                <c:pt idx="121">
                  <c:v>1.56</c:v>
                </c:pt>
                <c:pt idx="122">
                  <c:v>1.39</c:v>
                </c:pt>
                <c:pt idx="123">
                  <c:v>1.77</c:v>
                </c:pt>
                <c:pt idx="124">
                  <c:v>2.02</c:v>
                </c:pt>
                <c:pt idx="125">
                  <c:v>2.37</c:v>
                </c:pt>
                <c:pt idx="126">
                  <c:v>2.48</c:v>
                </c:pt>
                <c:pt idx="127">
                  <c:v>2.44</c:v>
                </c:pt>
                <c:pt idx="128">
                  <c:v>2.56</c:v>
                </c:pt>
                <c:pt idx="129">
                  <c:v>3.02</c:v>
                </c:pt>
                <c:pt idx="130">
                  <c:v>3.64</c:v>
                </c:pt>
                <c:pt idx="131">
                  <c:v>3.63</c:v>
                </c:pt>
                <c:pt idx="132">
                  <c:v>3.65</c:v>
                </c:pt>
                <c:pt idx="133">
                  <c:v>3.78</c:v>
                </c:pt>
                <c:pt idx="134">
                  <c:v>3.78</c:v>
                </c:pt>
                <c:pt idx="135">
                  <c:v>3.51</c:v>
                </c:pt>
                <c:pt idx="136">
                  <c:v>3.08</c:v>
                </c:pt>
                <c:pt idx="137">
                  <c:v>3.07</c:v>
                </c:pt>
                <c:pt idx="138">
                  <c:v>2.82</c:v>
                </c:pt>
                <c:pt idx="139">
                  <c:v>2.3199999999999998</c:v>
                </c:pt>
                <c:pt idx="140">
                  <c:v>2.2799999999999998</c:v>
                </c:pt>
                <c:pt idx="141">
                  <c:v>2.02</c:v>
                </c:pt>
                <c:pt idx="142">
                  <c:v>1.78</c:v>
                </c:pt>
                <c:pt idx="143">
                  <c:v>1.92</c:v>
                </c:pt>
                <c:pt idx="144">
                  <c:v>2.02</c:v>
                </c:pt>
                <c:pt idx="145">
                  <c:v>1.85</c:v>
                </c:pt>
                <c:pt idx="146">
                  <c:v>1.84</c:v>
                </c:pt>
                <c:pt idx="147">
                  <c:v>1.71</c:v>
                </c:pt>
                <c:pt idx="148">
                  <c:v>2</c:v>
                </c:pt>
                <c:pt idx="149">
                  <c:v>1.88</c:v>
                </c:pt>
                <c:pt idx="150">
                  <c:v>2.2000000000000002</c:v>
                </c:pt>
                <c:pt idx="151">
                  <c:v>2.2999999999999998</c:v>
                </c:pt>
                <c:pt idx="152">
                  <c:v>2.39</c:v>
                </c:pt>
                <c:pt idx="153">
                  <c:v>2.4900000000000002</c:v>
                </c:pt>
                <c:pt idx="154">
                  <c:v>2.4700000000000002</c:v>
                </c:pt>
                <c:pt idx="155">
                  <c:v>2.16</c:v>
                </c:pt>
                <c:pt idx="156">
                  <c:v>2.1359223300970873</c:v>
                </c:pt>
                <c:pt idx="157">
                  <c:v>2.8301886792452833</c:v>
                </c:pt>
                <c:pt idx="158">
                  <c:v>2.8195488721804511</c:v>
                </c:pt>
                <c:pt idx="159">
                  <c:v>2.9795158286778398</c:v>
                </c:pt>
                <c:pt idx="160">
                  <c:v>3.007518796992481</c:v>
                </c:pt>
                <c:pt idx="161">
                  <c:v>2.6365348399246704</c:v>
                </c:pt>
                <c:pt idx="162">
                  <c:v>2.2471910112359552</c:v>
                </c:pt>
                <c:pt idx="163">
                  <c:v>2.2684310018903595</c:v>
                </c:pt>
                <c:pt idx="164">
                  <c:v>2.4253731343283582</c:v>
                </c:pt>
                <c:pt idx="165">
                  <c:v>2.3722627737226274</c:v>
                </c:pt>
                <c:pt idx="166">
                  <c:v>2.6978417266187051</c:v>
                </c:pt>
                <c:pt idx="167">
                  <c:v>3.4050179211469538</c:v>
                </c:pt>
                <c:pt idx="168">
                  <c:v>2.464788732394366</c:v>
                </c:pt>
                <c:pt idx="169">
                  <c:v>2.4096385542168677</c:v>
                </c:pt>
                <c:pt idx="170">
                  <c:v>2.5423728813559325</c:v>
                </c:pt>
                <c:pt idx="171">
                  <c:v>3.2094594594594592</c:v>
                </c:pt>
                <c:pt idx="172">
                  <c:v>3.8917089678511001</c:v>
                </c:pt>
                <c:pt idx="173">
                  <c:v>4.7538200339558569</c:v>
                </c:pt>
                <c:pt idx="174">
                  <c:v>5.0590219224283306</c:v>
                </c:pt>
                <c:pt idx="175">
                  <c:v>5.2810902896081773</c:v>
                </c:pt>
                <c:pt idx="176">
                  <c:v>5.1580698835274541</c:v>
                </c:pt>
                <c:pt idx="177">
                  <c:v>6.0855263157894735</c:v>
                </c:pt>
                <c:pt idx="178">
                  <c:v>6.2295081967213122</c:v>
                </c:pt>
                <c:pt idx="179">
                  <c:v>6.115702479338843</c:v>
                </c:pt>
                <c:pt idx="180">
                  <c:v>6.467661691542288</c:v>
                </c:pt>
                <c:pt idx="181">
                  <c:v>6.4891846921797001</c:v>
                </c:pt>
                <c:pt idx="182">
                  <c:v>7.0351758793969852</c:v>
                </c:pt>
                <c:pt idx="183">
                  <c:v>6.4250411861614491</c:v>
                </c:pt>
                <c:pt idx="184">
                  <c:v>6.010016694490818</c:v>
                </c:pt>
                <c:pt idx="185">
                  <c:v>5.5837563451776653</c:v>
                </c:pt>
                <c:pt idx="186">
                  <c:v>5.3244592346089847</c:v>
                </c:pt>
                <c:pt idx="187">
                  <c:v>6.010016694490818</c:v>
                </c:pt>
                <c:pt idx="188">
                  <c:v>6.2913907284768218</c:v>
                </c:pt>
                <c:pt idx="189">
                  <c:v>5.9870550161812295</c:v>
                </c:pt>
                <c:pt idx="190">
                  <c:v>6.5466448445171856</c:v>
                </c:pt>
                <c:pt idx="191">
                  <c:v>6.435643564356436</c:v>
                </c:pt>
                <c:pt idx="192">
                  <c:v>7.1428571428571423</c:v>
                </c:pt>
                <c:pt idx="193">
                  <c:v>7.5533661740558298</c:v>
                </c:pt>
                <c:pt idx="194">
                  <c:v>7.0866141732283463</c:v>
                </c:pt>
                <c:pt idx="195">
                  <c:v>7.3131955484896665</c:v>
                </c:pt>
                <c:pt idx="196">
                  <c:v>7.7409162717219591</c:v>
                </c:pt>
                <c:pt idx="197">
                  <c:v>8.4278768233387353</c:v>
                </c:pt>
                <c:pt idx="198">
                  <c:v>9.7288676236044669</c:v>
                </c:pt>
                <c:pt idx="199">
                  <c:v>10.268562401263823</c:v>
                </c:pt>
                <c:pt idx="200">
                  <c:v>10.542635658914728</c:v>
                </c:pt>
                <c:pt idx="201">
                  <c:v>11.216216216216218</c:v>
                </c:pt>
                <c:pt idx="202">
                  <c:v>11.662198391420912</c:v>
                </c:pt>
                <c:pt idx="203">
                  <c:v>12.382234185733513</c:v>
                </c:pt>
                <c:pt idx="204">
                  <c:v>12.820512820512819</c:v>
                </c:pt>
                <c:pt idx="205">
                  <c:v>12.601626016260163</c:v>
                </c:pt>
                <c:pt idx="206">
                  <c:v>12.885906040268457</c:v>
                </c:pt>
                <c:pt idx="207">
                  <c:v>13.557046979865772</c:v>
                </c:pt>
                <c:pt idx="208">
                  <c:v>13.315217391304349</c:v>
                </c:pt>
                <c:pt idx="209">
                  <c:v>13.049450549450551</c:v>
                </c:pt>
                <c:pt idx="210">
                  <c:v>12.326869806094184</c:v>
                </c:pt>
                <c:pt idx="211">
                  <c:v>11.543810848400557</c:v>
                </c:pt>
                <c:pt idx="212">
                  <c:v>10.911602209944752</c:v>
                </c:pt>
                <c:pt idx="213">
                  <c:v>10.124826629680998</c:v>
                </c:pt>
                <c:pt idx="214">
                  <c:v>9.5303867403314921</c:v>
                </c:pt>
                <c:pt idx="215">
                  <c:v>9.1412742382271475</c:v>
                </c:pt>
                <c:pt idx="216">
                  <c:v>7.7777777777777777</c:v>
                </c:pt>
                <c:pt idx="217">
                  <c:v>7.5313807531380759</c:v>
                </c:pt>
                <c:pt idx="218">
                  <c:v>7.083333333333333</c:v>
                </c:pt>
                <c:pt idx="219">
                  <c:v>6.3623789764868599</c:v>
                </c:pt>
                <c:pt idx="220">
                  <c:v>6.1983471074380168</c:v>
                </c:pt>
                <c:pt idx="221">
                  <c:v>5.2567237163814182</c:v>
                </c:pt>
                <c:pt idx="222">
                  <c:v>5.3892215568862278</c:v>
                </c:pt>
                <c:pt idx="223">
                  <c:v>5.751173708920188</c:v>
                </c:pt>
                <c:pt idx="224">
                  <c:v>5.2204176334106727</c:v>
                </c:pt>
                <c:pt idx="225">
                  <c:v>4.8808172531214531</c:v>
                </c:pt>
                <c:pt idx="226">
                  <c:v>4.5454545454545459</c:v>
                </c:pt>
                <c:pt idx="227">
                  <c:v>4.2025862068965516</c:v>
                </c:pt>
                <c:pt idx="228">
                  <c:v>4.180064308681672</c:v>
                </c:pt>
                <c:pt idx="229">
                  <c:v>3.8257173219978751</c:v>
                </c:pt>
                <c:pt idx="230">
                  <c:v>3.664921465968586</c:v>
                </c:pt>
                <c:pt idx="231">
                  <c:v>3.5714285714285712</c:v>
                </c:pt>
                <c:pt idx="232">
                  <c:v>3.1120331950207469</c:v>
                </c:pt>
                <c:pt idx="233">
                  <c:v>3.3434650455927049</c:v>
                </c:pt>
                <c:pt idx="234">
                  <c:v>2.9441624365482233</c:v>
                </c:pt>
                <c:pt idx="235">
                  <c:v>2.6946107784431139</c:v>
                </c:pt>
                <c:pt idx="236">
                  <c:v>2.5793650793650791</c:v>
                </c:pt>
                <c:pt idx="237">
                  <c:v>2.6706231454005933</c:v>
                </c:pt>
                <c:pt idx="238">
                  <c:v>2.6470588235294117</c:v>
                </c:pt>
                <c:pt idx="239">
                  <c:v>2.4177949709864603</c:v>
                </c:pt>
                <c:pt idx="240">
                  <c:v>2.3166023166023164</c:v>
                </c:pt>
                <c:pt idx="241">
                  <c:v>2.3741690408357075</c:v>
                </c:pt>
                <c:pt idx="242">
                  <c:v>2.184235517568851</c:v>
                </c:pt>
                <c:pt idx="243">
                  <c:v>1.9792648444863337</c:v>
                </c:pt>
                <c:pt idx="244">
                  <c:v>1.8726591760299627</c:v>
                </c:pt>
                <c:pt idx="245">
                  <c:v>1.5947467166979361</c:v>
                </c:pt>
                <c:pt idx="246">
                  <c:v>1.6981132075471699</c:v>
                </c:pt>
                <c:pt idx="247">
                  <c:v>1.8779342723004695</c:v>
                </c:pt>
                <c:pt idx="248">
                  <c:v>2.1575984990619137</c:v>
                </c:pt>
                <c:pt idx="249">
                  <c:v>2.0813623462630089</c:v>
                </c:pt>
                <c:pt idx="250">
                  <c:v>1.8009478672985781</c:v>
                </c:pt>
                <c:pt idx="251">
                  <c:v>2.233009708737864</c:v>
                </c:pt>
                <c:pt idx="252">
                  <c:v>2.2265246853823815</c:v>
                </c:pt>
                <c:pt idx="253">
                  <c:v>2.0270270270270272</c:v>
                </c:pt>
                <c:pt idx="254">
                  <c:v>2.2115384615384617</c:v>
                </c:pt>
                <c:pt idx="255">
                  <c:v>2.2308438409311346</c:v>
                </c:pt>
                <c:pt idx="256">
                  <c:v>2.2115384615384617</c:v>
                </c:pt>
                <c:pt idx="257">
                  <c:v>2.3300970873786406</c:v>
                </c:pt>
                <c:pt idx="258">
                  <c:v>2.1589793915603535</c:v>
                </c:pt>
                <c:pt idx="259">
                  <c:v>2.056807051909892</c:v>
                </c:pt>
                <c:pt idx="260">
                  <c:v>1.6898608349900597</c:v>
                </c:pt>
                <c:pt idx="261">
                  <c:v>1.7034068136272544</c:v>
                </c:pt>
                <c:pt idx="262">
                  <c:v>1.8163471241170535</c:v>
                </c:pt>
                <c:pt idx="263">
                  <c:v>1.3888888888888888</c:v>
                </c:pt>
                <c:pt idx="264">
                  <c:v>1.503006012024048</c:v>
                </c:pt>
                <c:pt idx="265">
                  <c:v>1.4141414141414141</c:v>
                </c:pt>
                <c:pt idx="266">
                  <c:v>1.3265306122448979</c:v>
                </c:pt>
                <c:pt idx="267">
                  <c:v>1.3026052104208417</c:v>
                </c:pt>
                <c:pt idx="268">
                  <c:v>1.4184397163120568</c:v>
                </c:pt>
                <c:pt idx="269">
                  <c:v>1.3265306122448979</c:v>
                </c:pt>
                <c:pt idx="270">
                  <c:v>1.4358974358974359</c:v>
                </c:pt>
                <c:pt idx="271">
                  <c:v>1.331967213114754</c:v>
                </c:pt>
                <c:pt idx="272">
                  <c:v>1.2282497441146365</c:v>
                </c:pt>
                <c:pt idx="273">
                  <c:v>1.0214504596527068</c:v>
                </c:pt>
                <c:pt idx="274">
                  <c:v>1.0298661174047374</c:v>
                </c:pt>
                <c:pt idx="275">
                  <c:v>0.92879256965944268</c:v>
                </c:pt>
                <c:pt idx="276">
                  <c:v>1.3388259526261586</c:v>
                </c:pt>
                <c:pt idx="277">
                  <c:v>1.2435233160621761</c:v>
                </c:pt>
                <c:pt idx="278">
                  <c:v>1.4492753623188406</c:v>
                </c:pt>
                <c:pt idx="279">
                  <c:v>1.7801047120418849</c:v>
                </c:pt>
                <c:pt idx="280">
                  <c:v>1.8711018711018712</c:v>
                </c:pt>
                <c:pt idx="281">
                  <c:v>2.1119324181626187</c:v>
                </c:pt>
                <c:pt idx="282">
                  <c:v>2.3429179978700745</c:v>
                </c:pt>
                <c:pt idx="283">
                  <c:v>3.118279569892473</c:v>
                </c:pt>
                <c:pt idx="284">
                  <c:v>3.118279569892473</c:v>
                </c:pt>
                <c:pt idx="285">
                  <c:v>3.4371643394199785</c:v>
                </c:pt>
                <c:pt idx="286">
                  <c:v>3.870967741935484</c:v>
                </c:pt>
                <c:pt idx="287">
                  <c:v>6.4239828693790146</c:v>
                </c:pt>
                <c:pt idx="288">
                  <c:v>7.0815450643776829</c:v>
                </c:pt>
                <c:pt idx="289">
                  <c:v>8.1788440567066516</c:v>
                </c:pt>
                <c:pt idx="290">
                  <c:v>10.757409440175632</c:v>
                </c:pt>
                <c:pt idx="291">
                  <c:v>11.61504424778761</c:v>
                </c:pt>
                <c:pt idx="292">
                  <c:v>12.211221122112212</c:v>
                </c:pt>
                <c:pt idx="293">
                  <c:v>13.186813186813188</c:v>
                </c:pt>
                <c:pt idx="294">
                  <c:v>13.626373626373626</c:v>
                </c:pt>
                <c:pt idx="295">
                  <c:v>14.111111111111111</c:v>
                </c:pt>
                <c:pt idx="296">
                  <c:v>15.134529147982063</c:v>
                </c:pt>
                <c:pt idx="297">
                  <c:v>14.91031390134529</c:v>
                </c:pt>
                <c:pt idx="298">
                  <c:v>14.559819413092551</c:v>
                </c:pt>
                <c:pt idx="299">
                  <c:v>12.671232876712329</c:v>
                </c:pt>
                <c:pt idx="300">
                  <c:v>12.107101280558789</c:v>
                </c:pt>
                <c:pt idx="301">
                  <c:v>11.032863849765258</c:v>
                </c:pt>
                <c:pt idx="302">
                  <c:v>8.0681818181818183</c:v>
                </c:pt>
                <c:pt idx="303">
                  <c:v>7.9954954954954953</c:v>
                </c:pt>
                <c:pt idx="304">
                  <c:v>6.4732142857142865</c:v>
                </c:pt>
                <c:pt idx="305">
                  <c:v>5.3038674033149169</c:v>
                </c:pt>
                <c:pt idx="306">
                  <c:v>4.5203969128996695</c:v>
                </c:pt>
                <c:pt idx="307">
                  <c:v>2.9702970297029703</c:v>
                </c:pt>
                <c:pt idx="308">
                  <c:v>2.106430155210643</c:v>
                </c:pt>
                <c:pt idx="309">
                  <c:v>1.9845644983461963</c:v>
                </c:pt>
                <c:pt idx="310">
                  <c:v>2.4390243902439024</c:v>
                </c:pt>
                <c:pt idx="311">
                  <c:v>2.1810250817884405</c:v>
                </c:pt>
                <c:pt idx="312">
                  <c:v>1.958650707290533</c:v>
                </c:pt>
                <c:pt idx="313">
                  <c:v>1.9417475728155338</c:v>
                </c:pt>
                <c:pt idx="314">
                  <c:v>2.1119324181626187</c:v>
                </c:pt>
                <c:pt idx="315">
                  <c:v>1.9507186858316223</c:v>
                </c:pt>
                <c:pt idx="316">
                  <c:v>2.0120724346076457</c:v>
                </c:pt>
                <c:pt idx="317">
                  <c:v>2.0161290322580645</c:v>
                </c:pt>
                <c:pt idx="318">
                  <c:v>1.8962075848303395</c:v>
                </c:pt>
                <c:pt idx="319">
                  <c:v>1.5686274509803921</c:v>
                </c:pt>
                <c:pt idx="320">
                  <c:v>1.5640273704789833</c:v>
                </c:pt>
                <c:pt idx="321">
                  <c:v>1.5533980582524272</c:v>
                </c:pt>
                <c:pt idx="322">
                  <c:v>1.9065776930409915</c:v>
                </c:pt>
                <c:pt idx="323">
                  <c:v>2.3143683702989395</c:v>
                </c:pt>
                <c:pt idx="324">
                  <c:v>2.4856596558317401</c:v>
                </c:pt>
                <c:pt idx="325">
                  <c:v>2.9328287606433303</c:v>
                </c:pt>
                <c:pt idx="326">
                  <c:v>2.6119402985074625</c:v>
                </c:pt>
                <c:pt idx="327">
                  <c:v>2.6629935720844813</c:v>
                </c:pt>
                <c:pt idx="328">
                  <c:v>2.9117379435850776</c:v>
                </c:pt>
                <c:pt idx="329">
                  <c:v>2.8233151183970859</c:v>
                </c:pt>
                <c:pt idx="330">
                  <c:v>2.9038112522686026</c:v>
                </c:pt>
                <c:pt idx="331">
                  <c:v>3.0852994555353903</c:v>
                </c:pt>
                <c:pt idx="332">
                  <c:v>3.019213174748399</c:v>
                </c:pt>
                <c:pt idx="333">
                  <c:v>2.8518859245630175</c:v>
                </c:pt>
                <c:pt idx="334">
                  <c:v>2.1256931608133085</c:v>
                </c:pt>
                <c:pt idx="335">
                  <c:v>2.1957913998170175</c:v>
                </c:pt>
                <c:pt idx="336">
                  <c:v>2.1937842778793417</c:v>
                </c:pt>
                <c:pt idx="337">
                  <c:v>1.834862385321101</c:v>
                </c:pt>
                <c:pt idx="338">
                  <c:v>1.9090909090909092</c:v>
                </c:pt>
                <c:pt idx="339">
                  <c:v>2.0871143375680581</c:v>
                </c:pt>
                <c:pt idx="340">
                  <c:v>1.7415215398716772</c:v>
                </c:pt>
                <c:pt idx="341">
                  <c:v>2.1159153633854646</c:v>
                </c:pt>
                <c:pt idx="342">
                  <c:v>2.1998166819431715</c:v>
                </c:pt>
                <c:pt idx="343">
                  <c:v>2.1081576535288726</c:v>
                </c:pt>
                <c:pt idx="344">
                  <c:v>2.1081576535288726</c:v>
                </c:pt>
                <c:pt idx="345">
                  <c:v>2.1798365122615802</c:v>
                </c:pt>
                <c:pt idx="346">
                  <c:v>2.0109689213893969</c:v>
                </c:pt>
                <c:pt idx="347">
                  <c:v>1.3774104683195594</c:v>
                </c:pt>
                <c:pt idx="348">
                  <c:v>1.1915673693858846</c:v>
                </c:pt>
                <c:pt idx="349">
                  <c:v>1.1828935395814377</c:v>
                </c:pt>
                <c:pt idx="350">
                  <c:v>1.095890410958904</c:v>
                </c:pt>
                <c:pt idx="351">
                  <c:v>1.2832263978001834</c:v>
                </c:pt>
                <c:pt idx="352">
                  <c:v>1.2635379061371841</c:v>
                </c:pt>
                <c:pt idx="353">
                  <c:v>1.0762331838565022</c:v>
                </c:pt>
                <c:pt idx="354">
                  <c:v>0.99188458070333629</c:v>
                </c:pt>
                <c:pt idx="355">
                  <c:v>0.88652482269503552</c:v>
                </c:pt>
                <c:pt idx="356">
                  <c:v>1.1484098939929328</c:v>
                </c:pt>
                <c:pt idx="357">
                  <c:v>1.323918799646955</c:v>
                </c:pt>
                <c:pt idx="358">
                  <c:v>1.4146772767462421</c:v>
                </c:pt>
                <c:pt idx="359">
                  <c:v>1.4072119613016711</c:v>
                </c:pt>
                <c:pt idx="360">
                  <c:v>1.5859030837004406</c:v>
                </c:pt>
                <c:pt idx="361">
                  <c:v>1.7574692442882252</c:v>
                </c:pt>
                <c:pt idx="362">
                  <c:v>1.7793594306049825</c:v>
                </c:pt>
                <c:pt idx="363">
                  <c:v>1.4272970561998217</c:v>
                </c:pt>
                <c:pt idx="364">
                  <c:v>1.7953321364452424</c:v>
                </c:pt>
                <c:pt idx="365">
                  <c:v>1.9642857142857142</c:v>
                </c:pt>
                <c:pt idx="366">
                  <c:v>2.2222222222222223</c:v>
                </c:pt>
                <c:pt idx="367">
                  <c:v>2.6525198938992043</c:v>
                </c:pt>
                <c:pt idx="368">
                  <c:v>2.4778761061946901</c:v>
                </c:pt>
                <c:pt idx="369">
                  <c:v>2.4778761061946901</c:v>
                </c:pt>
                <c:pt idx="370">
                  <c:v>2.4977698483496877</c:v>
                </c:pt>
                <c:pt idx="371">
                  <c:v>2.9359430604982206</c:v>
                </c:pt>
                <c:pt idx="372">
                  <c:v>3.125</c:v>
                </c:pt>
                <c:pt idx="373">
                  <c:v>3.9355992844364938</c:v>
                </c:pt>
                <c:pt idx="374">
                  <c:v>4.2628774422735347</c:v>
                </c:pt>
                <c:pt idx="375">
                  <c:v>4.9866429207479968</c:v>
                </c:pt>
                <c:pt idx="376">
                  <c:v>5.6787932564330079</c:v>
                </c:pt>
                <c:pt idx="377">
                  <c:v>5.9821428571428577</c:v>
                </c:pt>
                <c:pt idx="378">
                  <c:v>6.1427280939476061</c:v>
                </c:pt>
                <c:pt idx="379">
                  <c:v>6.61231884057971</c:v>
                </c:pt>
                <c:pt idx="380">
                  <c:v>6.6727605118829985</c:v>
                </c:pt>
                <c:pt idx="381">
                  <c:v>6.7952249770431585</c:v>
                </c:pt>
                <c:pt idx="382">
                  <c:v>6.703397612488522</c:v>
                </c:pt>
                <c:pt idx="383">
                  <c:v>6.8997240110395586</c:v>
                </c:pt>
                <c:pt idx="384">
                  <c:v>7.0566388115134631</c:v>
                </c:pt>
                <c:pt idx="385">
                  <c:v>6.1111111111111107</c:v>
                </c:pt>
                <c:pt idx="386">
                  <c:v>5.6691449814126393</c:v>
                </c:pt>
                <c:pt idx="387">
                  <c:v>5.2385406922357349</c:v>
                </c:pt>
                <c:pt idx="388">
                  <c:v>4.5325779036827196</c:v>
                </c:pt>
                <c:pt idx="389">
                  <c:v>4.4339622641509431</c:v>
                </c:pt>
                <c:pt idx="390">
                  <c:v>4.5584045584045585</c:v>
                </c:pt>
                <c:pt idx="391">
                  <c:v>3.9961941008563278</c:v>
                </c:pt>
                <c:pt idx="392">
                  <c:v>3.6666666666666665</c:v>
                </c:pt>
                <c:pt idx="393">
                  <c:v>3.4368070953436809</c:v>
                </c:pt>
                <c:pt idx="394">
                  <c:v>3.7735849056603774</c:v>
                </c:pt>
                <c:pt idx="395">
                  <c:v>3.6585365853658534</c:v>
                </c:pt>
                <c:pt idx="396">
                  <c:v>3.3707865168539324</c:v>
                </c:pt>
                <c:pt idx="397">
                  <c:v>3.6748329621380846</c:v>
                </c:pt>
                <c:pt idx="398">
                  <c:v>4.1065482796892345</c:v>
                </c:pt>
                <c:pt idx="399">
                  <c:v>3.8546255506607929</c:v>
                </c:pt>
                <c:pt idx="400">
                  <c:v>3.211517165005537</c:v>
                </c:pt>
                <c:pt idx="401">
                  <c:v>3.016759776536313</c:v>
                </c:pt>
                <c:pt idx="402">
                  <c:v>2.6905829596412558</c:v>
                </c:pt>
                <c:pt idx="403">
                  <c:v>2.569832402234637</c:v>
                </c:pt>
                <c:pt idx="404">
                  <c:v>2.4581005586592175</c:v>
                </c:pt>
                <c:pt idx="405">
                  <c:v>2.5641025641025639</c:v>
                </c:pt>
                <c:pt idx="406">
                  <c:v>2.1953896816684964</c:v>
                </c:pt>
                <c:pt idx="407">
                  <c:v>1.958650707290533</c:v>
                </c:pt>
                <c:pt idx="408">
                  <c:v>1.7334777898158178</c:v>
                </c:pt>
                <c:pt idx="409">
                  <c:v>1.5086206896551724</c:v>
                </c:pt>
                <c:pt idx="410">
                  <c:v>0.97719869706840379</c:v>
                </c:pt>
                <c:pt idx="411">
                  <c:v>1.4099783080260302</c:v>
                </c:pt>
                <c:pt idx="412">
                  <c:v>1.7204301075268817</c:v>
                </c:pt>
                <c:pt idx="413">
                  <c:v>2.159827213822894</c:v>
                </c:pt>
                <c:pt idx="414">
                  <c:v>2.3706896551724137</c:v>
                </c:pt>
                <c:pt idx="415">
                  <c:v>2.5751072961373391</c:v>
                </c:pt>
                <c:pt idx="416">
                  <c:v>2.679528403001072</c:v>
                </c:pt>
              </c:numCache>
            </c:numRef>
          </c:xVal>
          <c:yVal>
            <c:numRef>
              <c:f>'US forecast'!$F$7:$F$422</c:f>
              <c:numCache>
                <c:formatCode>#,##0.0</c:formatCode>
                <c:ptCount val="416"/>
                <c:pt idx="0">
                  <c:v>47.295837499999998</c:v>
                </c:pt>
                <c:pt idx="1">
                  <c:v>49.765744444444444</c:v>
                </c:pt>
                <c:pt idx="2">
                  <c:v>52.77095555555556</c:v>
                </c:pt>
                <c:pt idx="3">
                  <c:v>54.030677777777775</c:v>
                </c:pt>
                <c:pt idx="4">
                  <c:v>52.845488888888887</c:v>
                </c:pt>
                <c:pt idx="5">
                  <c:v>51.210940000000008</c:v>
                </c:pt>
                <c:pt idx="6">
                  <c:v>51.540110000000006</c:v>
                </c:pt>
                <c:pt idx="7">
                  <c:v>49.793563636363636</c:v>
                </c:pt>
                <c:pt idx="8">
                  <c:v>47.296927272727274</c:v>
                </c:pt>
                <c:pt idx="9">
                  <c:v>47.475909090909106</c:v>
                </c:pt>
                <c:pt idx="10">
                  <c:v>47.18954545454546</c:v>
                </c:pt>
                <c:pt idx="11">
                  <c:v>45.972681818181826</c:v>
                </c:pt>
                <c:pt idx="12">
                  <c:v>47.110424999999999</c:v>
                </c:pt>
                <c:pt idx="13">
                  <c:v>46.103200000000008</c:v>
                </c:pt>
                <c:pt idx="14">
                  <c:v>47.050683333333332</c:v>
                </c:pt>
                <c:pt idx="15">
                  <c:v>47.493308333333339</c:v>
                </c:pt>
                <c:pt idx="16">
                  <c:v>47.337674999999997</c:v>
                </c:pt>
                <c:pt idx="17">
                  <c:v>46.991324999999996</c:v>
                </c:pt>
                <c:pt idx="18">
                  <c:v>48.502391666666661</c:v>
                </c:pt>
                <c:pt idx="19">
                  <c:v>52.136508333333332</c:v>
                </c:pt>
                <c:pt idx="20">
                  <c:v>53.445924999999995</c:v>
                </c:pt>
                <c:pt idx="21">
                  <c:v>53.264258333333338</c:v>
                </c:pt>
                <c:pt idx="22">
                  <c:v>54.176383333333327</c:v>
                </c:pt>
                <c:pt idx="23">
                  <c:v>53.200691666666664</c:v>
                </c:pt>
                <c:pt idx="24">
                  <c:v>52.549808333333338</c:v>
                </c:pt>
                <c:pt idx="25">
                  <c:v>51.120158333333336</c:v>
                </c:pt>
                <c:pt idx="26">
                  <c:v>48.929183333333327</c:v>
                </c:pt>
                <c:pt idx="27">
                  <c:v>51.71029166666667</c:v>
                </c:pt>
                <c:pt idx="28">
                  <c:v>51.853736363636365</c:v>
                </c:pt>
                <c:pt idx="29">
                  <c:v>53.224909090909087</c:v>
                </c:pt>
                <c:pt idx="30">
                  <c:v>52.337836363636363</c:v>
                </c:pt>
                <c:pt idx="31">
                  <c:v>49.667381818181816</c:v>
                </c:pt>
                <c:pt idx="32">
                  <c:v>50.143136363636359</c:v>
                </c:pt>
                <c:pt idx="33">
                  <c:v>50.275572727272724</c:v>
                </c:pt>
                <c:pt idx="34">
                  <c:v>48.040918181818171</c:v>
                </c:pt>
                <c:pt idx="35">
                  <c:v>46.071218181818175</c:v>
                </c:pt>
                <c:pt idx="36">
                  <c:v>46.607909090909082</c:v>
                </c:pt>
                <c:pt idx="37">
                  <c:v>46.868936363636358</c:v>
                </c:pt>
                <c:pt idx="38">
                  <c:v>46.069045454545446</c:v>
                </c:pt>
                <c:pt idx="39">
                  <c:v>41.267563636363633</c:v>
                </c:pt>
                <c:pt idx="40">
                  <c:v>40.1631</c:v>
                </c:pt>
                <c:pt idx="41">
                  <c:v>39.551650000000002</c:v>
                </c:pt>
                <c:pt idx="42">
                  <c:v>39.634983333333331</c:v>
                </c:pt>
                <c:pt idx="43">
                  <c:v>40.025608333333331</c:v>
                </c:pt>
                <c:pt idx="44">
                  <c:v>37.730699999999999</c:v>
                </c:pt>
                <c:pt idx="45">
                  <c:v>36.438308333333332</c:v>
                </c:pt>
                <c:pt idx="46">
                  <c:v>36.218783333333334</c:v>
                </c:pt>
                <c:pt idx="47">
                  <c:v>37.628508333333336</c:v>
                </c:pt>
                <c:pt idx="48">
                  <c:v>34.547791666666669</c:v>
                </c:pt>
                <c:pt idx="49">
                  <c:v>31.972474999999999</c:v>
                </c:pt>
                <c:pt idx="50">
                  <c:v>35.936458333333334</c:v>
                </c:pt>
                <c:pt idx="51">
                  <c:v>38.00568333333333</c:v>
                </c:pt>
                <c:pt idx="52">
                  <c:v>36.662158333333331</c:v>
                </c:pt>
                <c:pt idx="53">
                  <c:v>36.633783333333334</c:v>
                </c:pt>
                <c:pt idx="54">
                  <c:v>34.832416666666667</c:v>
                </c:pt>
                <c:pt idx="55">
                  <c:v>33.40645833333334</c:v>
                </c:pt>
                <c:pt idx="56">
                  <c:v>34.087325</c:v>
                </c:pt>
                <c:pt idx="57">
                  <c:v>34.449008333333332</c:v>
                </c:pt>
                <c:pt idx="58">
                  <c:v>33.943233333333332</c:v>
                </c:pt>
                <c:pt idx="59">
                  <c:v>33.453183333333335</c:v>
                </c:pt>
                <c:pt idx="60">
                  <c:v>35.02256666666667</c:v>
                </c:pt>
                <c:pt idx="61">
                  <c:v>36.220050000000001</c:v>
                </c:pt>
                <c:pt idx="62">
                  <c:v>33.870899999999999</c:v>
                </c:pt>
                <c:pt idx="63">
                  <c:v>31.140083333333333</c:v>
                </c:pt>
                <c:pt idx="64">
                  <c:v>32.069250000000004</c:v>
                </c:pt>
                <c:pt idx="65">
                  <c:v>30.894366666666667</c:v>
                </c:pt>
                <c:pt idx="66">
                  <c:v>31.430408333333332</c:v>
                </c:pt>
                <c:pt idx="67">
                  <c:v>30.60810833333333</c:v>
                </c:pt>
                <c:pt idx="68">
                  <c:v>31.060658333333333</c:v>
                </c:pt>
                <c:pt idx="69">
                  <c:v>29.86515</c:v>
                </c:pt>
                <c:pt idx="70">
                  <c:v>28.184575000000006</c:v>
                </c:pt>
                <c:pt idx="71">
                  <c:v>28.37551666666667</c:v>
                </c:pt>
                <c:pt idx="72">
                  <c:v>27.482758333333337</c:v>
                </c:pt>
                <c:pt idx="73">
                  <c:v>27.092758333333332</c:v>
                </c:pt>
                <c:pt idx="74">
                  <c:v>25.387666666666661</c:v>
                </c:pt>
                <c:pt idx="75">
                  <c:v>26.259174999999999</c:v>
                </c:pt>
                <c:pt idx="76">
                  <c:v>27.84366666666666</c:v>
                </c:pt>
                <c:pt idx="77">
                  <c:v>30.533524999999997</c:v>
                </c:pt>
                <c:pt idx="78">
                  <c:v>31.925033333333332</c:v>
                </c:pt>
                <c:pt idx="79">
                  <c:v>33.592558333333336</c:v>
                </c:pt>
                <c:pt idx="80">
                  <c:v>33.508216666666669</c:v>
                </c:pt>
                <c:pt idx="81">
                  <c:v>36.949908333333333</c:v>
                </c:pt>
                <c:pt idx="82">
                  <c:v>39.616858333333333</c:v>
                </c:pt>
                <c:pt idx="83">
                  <c:v>39.340074999999999</c:v>
                </c:pt>
                <c:pt idx="84">
                  <c:v>41.315116666666661</c:v>
                </c:pt>
                <c:pt idx="85">
                  <c:v>43.538883333333331</c:v>
                </c:pt>
                <c:pt idx="86">
                  <c:v>45.497791666666664</c:v>
                </c:pt>
                <c:pt idx="87">
                  <c:v>45.958208333333324</c:v>
                </c:pt>
                <c:pt idx="88">
                  <c:v>46.609825000000001</c:v>
                </c:pt>
                <c:pt idx="89">
                  <c:v>45.886616666666669</c:v>
                </c:pt>
                <c:pt idx="90">
                  <c:v>45.829563636363638</c:v>
                </c:pt>
                <c:pt idx="91">
                  <c:v>44.163845454545452</c:v>
                </c:pt>
                <c:pt idx="92">
                  <c:v>44.60020909090909</c:v>
                </c:pt>
                <c:pt idx="93">
                  <c:v>40.749072727272726</c:v>
                </c:pt>
                <c:pt idx="94">
                  <c:v>41.53569090909091</c:v>
                </c:pt>
                <c:pt idx="95">
                  <c:v>44.089127272727268</c:v>
                </c:pt>
                <c:pt idx="96">
                  <c:v>43.423672727272724</c:v>
                </c:pt>
                <c:pt idx="97">
                  <c:v>42.940718181818177</c:v>
                </c:pt>
                <c:pt idx="98">
                  <c:v>41.692990909090902</c:v>
                </c:pt>
                <c:pt idx="99">
                  <c:v>40.731627272727273</c:v>
                </c:pt>
                <c:pt idx="100">
                  <c:v>40.137881818181818</c:v>
                </c:pt>
                <c:pt idx="101">
                  <c:v>38.478790909090904</c:v>
                </c:pt>
                <c:pt idx="102">
                  <c:v>38.053474999999999</c:v>
                </c:pt>
                <c:pt idx="103">
                  <c:v>39.890283333333336</c:v>
                </c:pt>
                <c:pt idx="104">
                  <c:v>40.056950000000001</c:v>
                </c:pt>
                <c:pt idx="105">
                  <c:v>43.567891666666661</c:v>
                </c:pt>
                <c:pt idx="106">
                  <c:v>42.983154545454546</c:v>
                </c:pt>
                <c:pt idx="107">
                  <c:v>45.247354545454549</c:v>
                </c:pt>
                <c:pt idx="108">
                  <c:v>45.770081818181822</c:v>
                </c:pt>
                <c:pt idx="109">
                  <c:v>48.468945454545455</c:v>
                </c:pt>
                <c:pt idx="110">
                  <c:v>48.921218181818176</c:v>
                </c:pt>
                <c:pt idx="111">
                  <c:v>50.713340000000002</c:v>
                </c:pt>
                <c:pt idx="112">
                  <c:v>51.532177777777775</c:v>
                </c:pt>
                <c:pt idx="113">
                  <c:v>54.098700000000001</c:v>
                </c:pt>
                <c:pt idx="114">
                  <c:v>53.958075000000001</c:v>
                </c:pt>
                <c:pt idx="115">
                  <c:v>53.708075000000001</c:v>
                </c:pt>
                <c:pt idx="116">
                  <c:v>54.231512500000001</c:v>
                </c:pt>
                <c:pt idx="117">
                  <c:v>50.627600000000001</c:v>
                </c:pt>
                <c:pt idx="118">
                  <c:v>49.724533333333333</c:v>
                </c:pt>
                <c:pt idx="119">
                  <c:v>44.243055555555557</c:v>
                </c:pt>
                <c:pt idx="120">
                  <c:v>45.798611111111114</c:v>
                </c:pt>
                <c:pt idx="121">
                  <c:v>41.933388888888892</c:v>
                </c:pt>
                <c:pt idx="122">
                  <c:v>42.38708888888889</c:v>
                </c:pt>
                <c:pt idx="123">
                  <c:v>44.798380000000002</c:v>
                </c:pt>
                <c:pt idx="124">
                  <c:v>47.245272727272734</c:v>
                </c:pt>
                <c:pt idx="125">
                  <c:v>45.304000000000009</c:v>
                </c:pt>
                <c:pt idx="126">
                  <c:v>45.667091666666671</c:v>
                </c:pt>
                <c:pt idx="127">
                  <c:v>44.983758333333327</c:v>
                </c:pt>
                <c:pt idx="128">
                  <c:v>45.079241666666661</c:v>
                </c:pt>
                <c:pt idx="129">
                  <c:v>46.236741666666667</c:v>
                </c:pt>
                <c:pt idx="130">
                  <c:v>45.456741666666666</c:v>
                </c:pt>
                <c:pt idx="131">
                  <c:v>45.800908333333332</c:v>
                </c:pt>
                <c:pt idx="132">
                  <c:v>43.300908333333325</c:v>
                </c:pt>
                <c:pt idx="133">
                  <c:v>46.283158333333326</c:v>
                </c:pt>
                <c:pt idx="134">
                  <c:v>43.625383333333332</c:v>
                </c:pt>
                <c:pt idx="135">
                  <c:v>42.812883333333332</c:v>
                </c:pt>
                <c:pt idx="136">
                  <c:v>47.479166666666664</c:v>
                </c:pt>
                <c:pt idx="137">
                  <c:v>45.375</c:v>
                </c:pt>
                <c:pt idx="138">
                  <c:v>45.375</c:v>
                </c:pt>
                <c:pt idx="139">
                  <c:v>47.975000000000001</c:v>
                </c:pt>
                <c:pt idx="140">
                  <c:v>50.5</c:v>
                </c:pt>
                <c:pt idx="141">
                  <c:v>52.5</c:v>
                </c:pt>
                <c:pt idx="142">
                  <c:v>54.55</c:v>
                </c:pt>
                <c:pt idx="143">
                  <c:v>46.26</c:v>
                </c:pt>
                <c:pt idx="144">
                  <c:v>57.90625</c:v>
                </c:pt>
                <c:pt idx="145">
                  <c:v>57.90625</c:v>
                </c:pt>
                <c:pt idx="146">
                  <c:v>54.658339999999995</c:v>
                </c:pt>
                <c:pt idx="147">
                  <c:v>55.33508333333333</c:v>
                </c:pt>
                <c:pt idx="148">
                  <c:v>52.946199999999997</c:v>
                </c:pt>
                <c:pt idx="149">
                  <c:v>51.811028571428565</c:v>
                </c:pt>
                <c:pt idx="150">
                  <c:v>53.256524999999996</c:v>
                </c:pt>
                <c:pt idx="151">
                  <c:v>53.772149999999996</c:v>
                </c:pt>
                <c:pt idx="152">
                  <c:v>54.019688888888886</c:v>
                </c:pt>
                <c:pt idx="153">
                  <c:v>54.019688888888886</c:v>
                </c:pt>
                <c:pt idx="154" formatCode="General">
                  <c:v>54.8</c:v>
                </c:pt>
                <c:pt idx="155">
                  <c:v>58.966160000000002</c:v>
                </c:pt>
                <c:pt idx="156">
                  <c:v>54.531844444444438</c:v>
                </c:pt>
                <c:pt idx="157">
                  <c:v>54.53</c:v>
                </c:pt>
                <c:pt idx="158">
                  <c:v>53.83</c:v>
                </c:pt>
                <c:pt idx="159">
                  <c:v>52.73</c:v>
                </c:pt>
                <c:pt idx="160">
                  <c:v>52.06</c:v>
                </c:pt>
                <c:pt idx="161">
                  <c:v>49.27</c:v>
                </c:pt>
                <c:pt idx="162">
                  <c:v>49.266800000000003</c:v>
                </c:pt>
                <c:pt idx="163">
                  <c:v>45.266800000000003</c:v>
                </c:pt>
                <c:pt idx="164">
                  <c:v>40.095500000000001</c:v>
                </c:pt>
                <c:pt idx="165">
                  <c:v>35.855699999999999</c:v>
                </c:pt>
                <c:pt idx="166">
                  <c:v>34.4</c:v>
                </c:pt>
                <c:pt idx="167">
                  <c:v>59.546730178549936</c:v>
                </c:pt>
                <c:pt idx="168">
                  <c:v>57.763201092282834</c:v>
                </c:pt>
                <c:pt idx="169">
                  <c:v>48.523458010649946</c:v>
                </c:pt>
                <c:pt idx="170">
                  <c:v>48.078340723494932</c:v>
                </c:pt>
                <c:pt idx="171">
                  <c:v>45.910079329822381</c:v>
                </c:pt>
                <c:pt idx="172">
                  <c:v>49.840025618969044</c:v>
                </c:pt>
                <c:pt idx="173">
                  <c:v>49.047435696205852</c:v>
                </c:pt>
                <c:pt idx="174">
                  <c:v>49.047435696205852</c:v>
                </c:pt>
                <c:pt idx="175">
                  <c:v>44.801773641287248</c:v>
                </c:pt>
                <c:pt idx="176">
                  <c:v>44.552515900733617</c:v>
                </c:pt>
                <c:pt idx="177">
                  <c:v>44.552515900733617</c:v>
                </c:pt>
                <c:pt idx="178">
                  <c:v>44.552515900733617</c:v>
                </c:pt>
                <c:pt idx="179">
                  <c:v>42.308496018006302</c:v>
                </c:pt>
                <c:pt idx="180">
                  <c:v>40.17859569345616</c:v>
                </c:pt>
                <c:pt idx="181">
                  <c:v>40.321800757873234</c:v>
                </c:pt>
                <c:pt idx="182">
                  <c:v>40.429442979461811</c:v>
                </c:pt>
                <c:pt idx="183">
                  <c:v>39.164596625226643</c:v>
                </c:pt>
                <c:pt idx="184">
                  <c:v>39.268479344607208</c:v>
                </c:pt>
                <c:pt idx="185">
                  <c:v>39.055073534684098</c:v>
                </c:pt>
                <c:pt idx="186">
                  <c:v>39.123514861093</c:v>
                </c:pt>
                <c:pt idx="187">
                  <c:v>40.060285561464404</c:v>
                </c:pt>
                <c:pt idx="188">
                  <c:v>39.336980954922367</c:v>
                </c:pt>
                <c:pt idx="189">
                  <c:v>37.85891402965462</c:v>
                </c:pt>
                <c:pt idx="190">
                  <c:v>33.823403146293046</c:v>
                </c:pt>
                <c:pt idx="191">
                  <c:v>30.142365191964618</c:v>
                </c:pt>
                <c:pt idx="192">
                  <c:v>29.902211812412116</c:v>
                </c:pt>
                <c:pt idx="193">
                  <c:v>31.098968250546626</c:v>
                </c:pt>
                <c:pt idx="194">
                  <c:v>28.685943158874018</c:v>
                </c:pt>
                <c:pt idx="195">
                  <c:v>24.465443441404439</c:v>
                </c:pt>
                <c:pt idx="196">
                  <c:v>19.264895666620284</c:v>
                </c:pt>
                <c:pt idx="197">
                  <c:v>17.679956347502873</c:v>
                </c:pt>
                <c:pt idx="198">
                  <c:v>17.274754389288972</c:v>
                </c:pt>
                <c:pt idx="199">
                  <c:v>17.200891299601757</c:v>
                </c:pt>
                <c:pt idx="200">
                  <c:v>14.503833032305272</c:v>
                </c:pt>
                <c:pt idx="201">
                  <c:v>13.083007709772204</c:v>
                </c:pt>
                <c:pt idx="202">
                  <c:v>13.94701835740231</c:v>
                </c:pt>
                <c:pt idx="203">
                  <c:v>16.799066966512175</c:v>
                </c:pt>
                <c:pt idx="204">
                  <c:v>16.29226967346645</c:v>
                </c:pt>
                <c:pt idx="205">
                  <c:v>16.966675229706034</c:v>
                </c:pt>
                <c:pt idx="206">
                  <c:v>18.768424936272041</c:v>
                </c:pt>
                <c:pt idx="207">
                  <c:v>23.870700735693088</c:v>
                </c:pt>
                <c:pt idx="208">
                  <c:v>23.868114515352133</c:v>
                </c:pt>
                <c:pt idx="209">
                  <c:v>23.650028290923842</c:v>
                </c:pt>
                <c:pt idx="210">
                  <c:v>23.057283176307752</c:v>
                </c:pt>
                <c:pt idx="211">
                  <c:v>23.508344730056301</c:v>
                </c:pt>
                <c:pt idx="212">
                  <c:v>24.208844772674716</c:v>
                </c:pt>
                <c:pt idx="213">
                  <c:v>24.952175174427111</c:v>
                </c:pt>
                <c:pt idx="214">
                  <c:v>24.600942273175537</c:v>
                </c:pt>
                <c:pt idx="215">
                  <c:v>24.932697311029745</c:v>
                </c:pt>
                <c:pt idx="216">
                  <c:v>25.107889798910819</c:v>
                </c:pt>
                <c:pt idx="217">
                  <c:v>25.482884286937239</c:v>
                </c:pt>
                <c:pt idx="218">
                  <c:v>27.096732989498932</c:v>
                </c:pt>
                <c:pt idx="219">
                  <c:v>28.446270890669691</c:v>
                </c:pt>
                <c:pt idx="220">
                  <c:v>29.031958291230243</c:v>
                </c:pt>
                <c:pt idx="221">
                  <c:v>27.784827874960556</c:v>
                </c:pt>
                <c:pt idx="222">
                  <c:v>28.56626619546288</c:v>
                </c:pt>
                <c:pt idx="223">
                  <c:v>28.935580570064822</c:v>
                </c:pt>
                <c:pt idx="224">
                  <c:v>30.179007733811005</c:v>
                </c:pt>
                <c:pt idx="225">
                  <c:v>33.594513772599967</c:v>
                </c:pt>
                <c:pt idx="226">
                  <c:v>33.45287075640757</c:v>
                </c:pt>
                <c:pt idx="227">
                  <c:v>34.95939830891912</c:v>
                </c:pt>
                <c:pt idx="228">
                  <c:v>37.138790504963715</c:v>
                </c:pt>
                <c:pt idx="229">
                  <c:v>38.491381188593856</c:v>
                </c:pt>
                <c:pt idx="230">
                  <c:v>43.042488026765234</c:v>
                </c:pt>
                <c:pt idx="231">
                  <c:v>31.863587752230821</c:v>
                </c:pt>
                <c:pt idx="232">
                  <c:v>32.902334797530237</c:v>
                </c:pt>
                <c:pt idx="233">
                  <c:v>32.245918639522408</c:v>
                </c:pt>
                <c:pt idx="234">
                  <c:v>34.758426889709462</c:v>
                </c:pt>
                <c:pt idx="235">
                  <c:v>39.00865588073971</c:v>
                </c:pt>
                <c:pt idx="236">
                  <c:v>38.87873506239486</c:v>
                </c:pt>
                <c:pt idx="237">
                  <c:v>39.255430812194518</c:v>
                </c:pt>
                <c:pt idx="238">
                  <c:v>45.693174456239738</c:v>
                </c:pt>
                <c:pt idx="239">
                  <c:v>48.30865996265463</c:v>
                </c:pt>
                <c:pt idx="240">
                  <c:v>49.919120940089243</c:v>
                </c:pt>
                <c:pt idx="241">
                  <c:v>49.598972919084112</c:v>
                </c:pt>
                <c:pt idx="242">
                  <c:v>54.803791539979692</c:v>
                </c:pt>
                <c:pt idx="243">
                  <c:v>56.202778017509345</c:v>
                </c:pt>
                <c:pt idx="244">
                  <c:v>59.900261885059606</c:v>
                </c:pt>
                <c:pt idx="245">
                  <c:v>59.858282194970663</c:v>
                </c:pt>
                <c:pt idx="246">
                  <c:v>62.01414797958688</c:v>
                </c:pt>
                <c:pt idx="247">
                  <c:v>57.281512632544732</c:v>
                </c:pt>
                <c:pt idx="248">
                  <c:v>57.190440502863282</c:v>
                </c:pt>
                <c:pt idx="249">
                  <c:v>55.793447693951983</c:v>
                </c:pt>
                <c:pt idx="250">
                  <c:v>53.892893197586389</c:v>
                </c:pt>
                <c:pt idx="251">
                  <c:v>53.4941010706047</c:v>
                </c:pt>
                <c:pt idx="252">
                  <c:v>53.498803582062749</c:v>
                </c:pt>
                <c:pt idx="253">
                  <c:v>55.177955339503626</c:v>
                </c:pt>
                <c:pt idx="254">
                  <c:v>55.576859268277367</c:v>
                </c:pt>
                <c:pt idx="255">
                  <c:v>55.247912886865315</c:v>
                </c:pt>
                <c:pt idx="256">
                  <c:v>55.499415376810092</c:v>
                </c:pt>
                <c:pt idx="257">
                  <c:v>55.397482400651526</c:v>
                </c:pt>
                <c:pt idx="258">
                  <c:v>55.053367402358859</c:v>
                </c:pt>
                <c:pt idx="259">
                  <c:v>56.552356891843765</c:v>
                </c:pt>
                <c:pt idx="260">
                  <c:v>56.025216240720262</c:v>
                </c:pt>
                <c:pt idx="261">
                  <c:v>56.025216240720262</c:v>
                </c:pt>
                <c:pt idx="262">
                  <c:v>55.346569645185589</c:v>
                </c:pt>
                <c:pt idx="263">
                  <c:v>55.346569645185589</c:v>
                </c:pt>
                <c:pt idx="264">
                  <c:v>55.195080009774749</c:v>
                </c:pt>
                <c:pt idx="265">
                  <c:v>56.384005184492949</c:v>
                </c:pt>
                <c:pt idx="266">
                  <c:v>56.882038368822549</c:v>
                </c:pt>
                <c:pt idx="267">
                  <c:v>58.079064900448479</c:v>
                </c:pt>
                <c:pt idx="268">
                  <c:v>58.283328975557765</c:v>
                </c:pt>
                <c:pt idx="269">
                  <c:v>58.290953167318143</c:v>
                </c:pt>
                <c:pt idx="270">
                  <c:v>57.934005949763026</c:v>
                </c:pt>
                <c:pt idx="271">
                  <c:v>59.052755297156949</c:v>
                </c:pt>
                <c:pt idx="272">
                  <c:v>57.213963089944919</c:v>
                </c:pt>
                <c:pt idx="273">
                  <c:v>57.213963089944919</c:v>
                </c:pt>
                <c:pt idx="274">
                  <c:v>67.100868889983474</c:v>
                </c:pt>
                <c:pt idx="275">
                  <c:v>67.100868889983474</c:v>
                </c:pt>
                <c:pt idx="276">
                  <c:v>67.100868889983474</c:v>
                </c:pt>
                <c:pt idx="277">
                  <c:v>62.20219633350461</c:v>
                </c:pt>
                <c:pt idx="278">
                  <c:v>56.392886615091321</c:v>
                </c:pt>
                <c:pt idx="279">
                  <c:v>53.198142177194981</c:v>
                </c:pt>
                <c:pt idx="280">
                  <c:v>54.537127766868387</c:v>
                </c:pt>
                <c:pt idx="281">
                  <c:v>49.303328299538499</c:v>
                </c:pt>
                <c:pt idx="282">
                  <c:v>50.575077906287099</c:v>
                </c:pt>
                <c:pt idx="283">
                  <c:v>44.398393560030485</c:v>
                </c:pt>
                <c:pt idx="284">
                  <c:v>44.959582834777919</c:v>
                </c:pt>
                <c:pt idx="285">
                  <c:v>39.011919317039265</c:v>
                </c:pt>
                <c:pt idx="286">
                  <c:v>56.862236350422798</c:v>
                </c:pt>
                <c:pt idx="287">
                  <c:v>52.177577033438332</c:v>
                </c:pt>
                <c:pt idx="288">
                  <c:v>51.463254296140583</c:v>
                </c:pt>
                <c:pt idx="289">
                  <c:v>50.085111021779298</c:v>
                </c:pt>
                <c:pt idx="290">
                  <c:v>46.88012381122941</c:v>
                </c:pt>
                <c:pt idx="291">
                  <c:v>45.285105332494801</c:v>
                </c:pt>
                <c:pt idx="292">
                  <c:v>35.66315494491883</c:v>
                </c:pt>
                <c:pt idx="293">
                  <c:v>36.226019654264427</c:v>
                </c:pt>
                <c:pt idx="294">
                  <c:v>35.901239229040655</c:v>
                </c:pt>
                <c:pt idx="295">
                  <c:v>35.97650684342188</c:v>
                </c:pt>
                <c:pt idx="296">
                  <c:v>36.131674266342102</c:v>
                </c:pt>
                <c:pt idx="297">
                  <c:v>36.414298035845242</c:v>
                </c:pt>
                <c:pt idx="298">
                  <c:v>36.191003317179977</c:v>
                </c:pt>
                <c:pt idx="299">
                  <c:v>36.199713635617336</c:v>
                </c:pt>
                <c:pt idx="300">
                  <c:v>37.518163049048688</c:v>
                </c:pt>
                <c:pt idx="301">
                  <c:v>37.518163049048688</c:v>
                </c:pt>
                <c:pt idx="302">
                  <c:v>37.031769585720312</c:v>
                </c:pt>
                <c:pt idx="303">
                  <c:v>37.238091243031796</c:v>
                </c:pt>
                <c:pt idx="304">
                  <c:v>36.94438688178144</c:v>
                </c:pt>
                <c:pt idx="305">
                  <c:v>37.41743781133772</c:v>
                </c:pt>
                <c:pt idx="306">
                  <c:v>37.443312738736225</c:v>
                </c:pt>
                <c:pt idx="307">
                  <c:v>37.237223019630584</c:v>
                </c:pt>
                <c:pt idx="308">
                  <c:v>37.363789010698838</c:v>
                </c:pt>
                <c:pt idx="309">
                  <c:v>37.590169970340312</c:v>
                </c:pt>
                <c:pt idx="310">
                  <c:v>30.188505232834334</c:v>
                </c:pt>
                <c:pt idx="311">
                  <c:v>31.22643683707474</c:v>
                </c:pt>
                <c:pt idx="312">
                  <c:v>31.911205263895663</c:v>
                </c:pt>
                <c:pt idx="313">
                  <c:v>31.173446814633873</c:v>
                </c:pt>
                <c:pt idx="314">
                  <c:v>31.661207353724819</c:v>
                </c:pt>
                <c:pt idx="315">
                  <c:v>31.883854943352961</c:v>
                </c:pt>
                <c:pt idx="316">
                  <c:v>61.061822096902539</c:v>
                </c:pt>
                <c:pt idx="317">
                  <c:v>68.523811836419114</c:v>
                </c:pt>
                <c:pt idx="318">
                  <c:v>71.086287976325181</c:v>
                </c:pt>
                <c:pt idx="319">
                  <c:v>57.282704460345059</c:v>
                </c:pt>
                <c:pt idx="320">
                  <c:v>54.304668578590743</c:v>
                </c:pt>
                <c:pt idx="321">
                  <c:v>57.670481845654493</c:v>
                </c:pt>
                <c:pt idx="322">
                  <c:v>56.462699846220495</c:v>
                </c:pt>
                <c:pt idx="323">
                  <c:v>55.047960252648771</c:v>
                </c:pt>
                <c:pt idx="324">
                  <c:v>54.912820198208436</c:v>
                </c:pt>
                <c:pt idx="325">
                  <c:v>54.912820198208436</c:v>
                </c:pt>
                <c:pt idx="326">
                  <c:v>51.978892046583518</c:v>
                </c:pt>
                <c:pt idx="327">
                  <c:v>52.648806826312018</c:v>
                </c:pt>
                <c:pt idx="328">
                  <c:v>52.721805508430293</c:v>
                </c:pt>
                <c:pt idx="329">
                  <c:v>52.477169246996823</c:v>
                </c:pt>
                <c:pt idx="330">
                  <c:v>50.271638236464618</c:v>
                </c:pt>
                <c:pt idx="331">
                  <c:v>49.95542642349789</c:v>
                </c:pt>
                <c:pt idx="332">
                  <c:v>49.95542642349789</c:v>
                </c:pt>
                <c:pt idx="333">
                  <c:v>49.184399786325343</c:v>
                </c:pt>
                <c:pt idx="334">
                  <c:v>48.432766083575238</c:v>
                </c:pt>
                <c:pt idx="335">
                  <c:v>47.665287244614184</c:v>
                </c:pt>
                <c:pt idx="336">
                  <c:v>48.003101663679907</c:v>
                </c:pt>
                <c:pt idx="337">
                  <c:v>48.634368821846856</c:v>
                </c:pt>
                <c:pt idx="338">
                  <c:v>48.634368821846856</c:v>
                </c:pt>
                <c:pt idx="339">
                  <c:v>49.333628759384418</c:v>
                </c:pt>
                <c:pt idx="340">
                  <c:v>49.333628759384418</c:v>
                </c:pt>
                <c:pt idx="341">
                  <c:v>49.333628759384418</c:v>
                </c:pt>
                <c:pt idx="342">
                  <c:v>48.970986184845401</c:v>
                </c:pt>
                <c:pt idx="343">
                  <c:v>48.970986184845401</c:v>
                </c:pt>
                <c:pt idx="344">
                  <c:v>48.969208481851048</c:v>
                </c:pt>
                <c:pt idx="345">
                  <c:v>44.096417713380561</c:v>
                </c:pt>
                <c:pt idx="346">
                  <c:v>42.707781706053936</c:v>
                </c:pt>
                <c:pt idx="347">
                  <c:v>43.259011351272569</c:v>
                </c:pt>
                <c:pt idx="348">
                  <c:v>44.34287945834317</c:v>
                </c:pt>
                <c:pt idx="349">
                  <c:v>44.704566902485602</c:v>
                </c:pt>
                <c:pt idx="350">
                  <c:v>45.667911244775077</c:v>
                </c:pt>
                <c:pt idx="351">
                  <c:v>44.090893942032523</c:v>
                </c:pt>
                <c:pt idx="352">
                  <c:v>44.090893942032523</c:v>
                </c:pt>
                <c:pt idx="353">
                  <c:v>43.985206059153199</c:v>
                </c:pt>
                <c:pt idx="354" formatCode="0.00">
                  <c:v>42.176651315269673</c:v>
                </c:pt>
                <c:pt idx="355" formatCode="0.00">
                  <c:v>38.639680393353018</c:v>
                </c:pt>
                <c:pt idx="356" formatCode="0.00">
                  <c:v>37.640758894560015</c:v>
                </c:pt>
                <c:pt idx="357" formatCode="0.00">
                  <c:v>37.679646963096523</c:v>
                </c:pt>
                <c:pt idx="358" formatCode="0.00">
                  <c:v>29.018764106157011</c:v>
                </c:pt>
                <c:pt idx="359" formatCode="0.00">
                  <c:v>28.397848668474612</c:v>
                </c:pt>
                <c:pt idx="360" formatCode="0.00">
                  <c:v>32.6945445359096</c:v>
                </c:pt>
                <c:pt idx="361" formatCode="0.00">
                  <c:v>31.486219545525163</c:v>
                </c:pt>
                <c:pt idx="362" formatCode="0.00">
                  <c:v>33.687939113293062</c:v>
                </c:pt>
                <c:pt idx="363" formatCode="0.00">
                  <c:v>36.490336886170141</c:v>
                </c:pt>
                <c:pt idx="364" formatCode="0.00">
                  <c:v>37.371966482993628</c:v>
                </c:pt>
                <c:pt idx="365" formatCode="0.00">
                  <c:v>34.879572883360147</c:v>
                </c:pt>
                <c:pt idx="366" formatCode="0.00">
                  <c:v>33.381595267630189</c:v>
                </c:pt>
                <c:pt idx="367" formatCode="0.00">
                  <c:v>37.327218373131721</c:v>
                </c:pt>
                <c:pt idx="368" formatCode="0.00">
                  <c:v>37.022072846104699</c:v>
                </c:pt>
                <c:pt idx="369" formatCode="0.00">
                  <c:v>34.389674338831263</c:v>
                </c:pt>
                <c:pt idx="370" formatCode="0.00">
                  <c:v>33.053238689807785</c:v>
                </c:pt>
                <c:pt idx="371" formatCode="0.00">
                  <c:v>30.093925576288996</c:v>
                </c:pt>
                <c:pt idx="372" formatCode="0.00">
                  <c:v>30.168278698221918</c:v>
                </c:pt>
                <c:pt idx="373" formatCode="0.00">
                  <c:v>30.516322496268618</c:v>
                </c:pt>
                <c:pt idx="374">
                  <c:v>27.358912412335158</c:v>
                </c:pt>
                <c:pt idx="375">
                  <c:v>26.922969481847726</c:v>
                </c:pt>
                <c:pt idx="376">
                  <c:v>27.367866431570796</c:v>
                </c:pt>
                <c:pt idx="377">
                  <c:v>26.893733063739386</c:v>
                </c:pt>
                <c:pt idx="378">
                  <c:v>26.492096108606166</c:v>
                </c:pt>
                <c:pt idx="379">
                  <c:v>25.939330146803691</c:v>
                </c:pt>
                <c:pt idx="380">
                  <c:v>26.443808624878798</c:v>
                </c:pt>
                <c:pt idx="381">
                  <c:v>26.443808624878798</c:v>
                </c:pt>
                <c:pt idx="382">
                  <c:v>26.901929963736542</c:v>
                </c:pt>
                <c:pt idx="383">
                  <c:v>28.253313996048785</c:v>
                </c:pt>
                <c:pt idx="384">
                  <c:v>29.072762228597973</c:v>
                </c:pt>
                <c:pt idx="385">
                  <c:v>29.092363244004574</c:v>
                </c:pt>
                <c:pt idx="386">
                  <c:v>29.35530927913706</c:v>
                </c:pt>
                <c:pt idx="387">
                  <c:v>30.888286501100371</c:v>
                </c:pt>
                <c:pt idx="388">
                  <c:v>32.581317114415093</c:v>
                </c:pt>
                <c:pt idx="389">
                  <c:v>33.759953588357654</c:v>
                </c:pt>
                <c:pt idx="390">
                  <c:v>33.958142553866125</c:v>
                </c:pt>
                <c:pt idx="391">
                  <c:v>34.370047061703453</c:v>
                </c:pt>
                <c:pt idx="392">
                  <c:v>34.450440942980762</c:v>
                </c:pt>
                <c:pt idx="393">
                  <c:v>34.70212792400077</c:v>
                </c:pt>
                <c:pt idx="394">
                  <c:v>35.898633839687207</c:v>
                </c:pt>
                <c:pt idx="395">
                  <c:v>37.395972854430227</c:v>
                </c:pt>
                <c:pt idx="396">
                  <c:v>37.899509684476691</c:v>
                </c:pt>
                <c:pt idx="397">
                  <c:v>39.08152727125254</c:v>
                </c:pt>
                <c:pt idx="398">
                  <c:v>43.380822211299261</c:v>
                </c:pt>
                <c:pt idx="399">
                  <c:v>52.448975216465122</c:v>
                </c:pt>
                <c:pt idx="400">
                  <c:v>53.616313354595441</c:v>
                </c:pt>
                <c:pt idx="401">
                  <c:v>54.908270696456704</c:v>
                </c:pt>
                <c:pt idx="402">
                  <c:v>53.970327217829393</c:v>
                </c:pt>
                <c:pt idx="403">
                  <c:v>57.131384531995273</c:v>
                </c:pt>
                <c:pt idx="404">
                  <c:v>59.564206679203039</c:v>
                </c:pt>
                <c:pt idx="405">
                  <c:v>59.564206679203039</c:v>
                </c:pt>
                <c:pt idx="406">
                  <c:v>60.740121990623123</c:v>
                </c:pt>
                <c:pt idx="407">
                  <c:v>60.270663877897221</c:v>
                </c:pt>
                <c:pt idx="408">
                  <c:v>58.558597042540043</c:v>
                </c:pt>
                <c:pt idx="409">
                  <c:v>58.862205570786799</c:v>
                </c:pt>
                <c:pt idx="410">
                  <c:v>58.996593215209572</c:v>
                </c:pt>
                <c:pt idx="411">
                  <c:v>60.424639923675237</c:v>
                </c:pt>
                <c:pt idx="412">
                  <c:v>56.083237055292599</c:v>
                </c:pt>
                <c:pt idx="413">
                  <c:v>51.985325448884893</c:v>
                </c:pt>
                <c:pt idx="414">
                  <c:v>51.973232656243013</c:v>
                </c:pt>
                <c:pt idx="415">
                  <c:v>51.973232656243013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9-4036-B1E0-89297D7E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804224"/>
        <c:axId val="688808704"/>
      </c:scatterChart>
      <c:valAx>
        <c:axId val="6888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LTM Default rate, %</a:t>
                </a:r>
              </a:p>
            </c:rich>
          </c:tx>
          <c:layout>
            <c:manualLayout>
              <c:xMode val="edge"/>
              <c:yMode val="edge"/>
              <c:x val="0.45508943991670686"/>
              <c:y val="0.9295249970289811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8808704"/>
        <c:crosses val="autoZero"/>
        <c:crossBetween val="midCat"/>
        <c:majorUnit val="3"/>
      </c:valAx>
      <c:valAx>
        <c:axId val="688808704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rial Narrow"/>
                    <a:ea typeface="ＭＳ ゴシック"/>
                  </a:defRPr>
                </a:pPr>
                <a:r>
                  <a:rPr lang="en-US" sz="1200" b="1">
                    <a:latin typeface="Arial Narrow"/>
                    <a:ea typeface="ＭＳ ゴシック"/>
                  </a:rPr>
                  <a:t>LTM Average Recovery, %</a:t>
                </a:r>
              </a:p>
            </c:rich>
          </c:tx>
          <c:layout>
            <c:manualLayout>
              <c:xMode val="edge"/>
              <c:yMode val="edge"/>
              <c:x val="1.0000016276068158E-2"/>
              <c:y val="0.232500283813823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8804224"/>
        <c:crosses val="autoZero"/>
        <c:crossBetween val="midCat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forecast'!$B$5</c:f>
              <c:strCache>
                <c:ptCount val="1"/>
                <c:pt idx="0">
                  <c:v>Actual Default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'US forecast'!$A$7:$A$434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forecast'!$B$6:$B$434</c:f>
              <c:numCache>
                <c:formatCode>#,##0.0</c:formatCode>
                <c:ptCount val="429"/>
                <c:pt idx="0">
                  <c:v>3.04</c:v>
                </c:pt>
                <c:pt idx="1">
                  <c:v>3.57</c:v>
                </c:pt>
                <c:pt idx="2">
                  <c:v>3.82</c:v>
                </c:pt>
                <c:pt idx="3">
                  <c:v>3.8</c:v>
                </c:pt>
                <c:pt idx="4">
                  <c:v>3.47</c:v>
                </c:pt>
                <c:pt idx="5">
                  <c:v>4.22</c:v>
                </c:pt>
                <c:pt idx="6">
                  <c:v>4.71</c:v>
                </c:pt>
                <c:pt idx="7">
                  <c:v>5.14</c:v>
                </c:pt>
                <c:pt idx="8">
                  <c:v>4.88</c:v>
                </c:pt>
                <c:pt idx="9">
                  <c:v>4.03</c:v>
                </c:pt>
                <c:pt idx="10">
                  <c:v>4.55</c:v>
                </c:pt>
                <c:pt idx="11">
                  <c:v>3.99</c:v>
                </c:pt>
                <c:pt idx="12">
                  <c:v>4.4400000000000004</c:v>
                </c:pt>
                <c:pt idx="13">
                  <c:v>4.17</c:v>
                </c:pt>
                <c:pt idx="14">
                  <c:v>4.2300000000000004</c:v>
                </c:pt>
                <c:pt idx="15">
                  <c:v>5.98</c:v>
                </c:pt>
                <c:pt idx="16">
                  <c:v>6.55</c:v>
                </c:pt>
                <c:pt idx="17">
                  <c:v>6.5</c:v>
                </c:pt>
                <c:pt idx="18">
                  <c:v>6.34</c:v>
                </c:pt>
                <c:pt idx="19">
                  <c:v>6.28</c:v>
                </c:pt>
                <c:pt idx="20">
                  <c:v>6.17</c:v>
                </c:pt>
                <c:pt idx="21">
                  <c:v>6.02</c:v>
                </c:pt>
                <c:pt idx="22">
                  <c:v>5.88</c:v>
                </c:pt>
                <c:pt idx="23">
                  <c:v>5.81</c:v>
                </c:pt>
                <c:pt idx="24">
                  <c:v>5.75</c:v>
                </c:pt>
                <c:pt idx="25">
                  <c:v>5.82</c:v>
                </c:pt>
                <c:pt idx="26">
                  <c:v>5.96</c:v>
                </c:pt>
                <c:pt idx="27">
                  <c:v>5.91</c:v>
                </c:pt>
                <c:pt idx="28">
                  <c:v>3.73</c:v>
                </c:pt>
                <c:pt idx="29">
                  <c:v>3.77</c:v>
                </c:pt>
                <c:pt idx="30">
                  <c:v>3.5</c:v>
                </c:pt>
                <c:pt idx="31">
                  <c:v>3.57</c:v>
                </c:pt>
                <c:pt idx="32">
                  <c:v>3.81</c:v>
                </c:pt>
                <c:pt idx="33">
                  <c:v>4.2</c:v>
                </c:pt>
                <c:pt idx="34">
                  <c:v>4.22</c:v>
                </c:pt>
                <c:pt idx="35">
                  <c:v>4.32</c:v>
                </c:pt>
                <c:pt idx="36">
                  <c:v>4.71</c:v>
                </c:pt>
                <c:pt idx="37">
                  <c:v>5.01</c:v>
                </c:pt>
                <c:pt idx="38">
                  <c:v>4.71</c:v>
                </c:pt>
                <c:pt idx="39">
                  <c:v>4.66</c:v>
                </c:pt>
                <c:pt idx="40">
                  <c:v>5.2</c:v>
                </c:pt>
                <c:pt idx="41">
                  <c:v>4.68</c:v>
                </c:pt>
                <c:pt idx="42">
                  <c:v>4.47</c:v>
                </c:pt>
                <c:pt idx="43">
                  <c:v>4.58</c:v>
                </c:pt>
                <c:pt idx="44">
                  <c:v>4.21</c:v>
                </c:pt>
                <c:pt idx="45">
                  <c:v>4.33</c:v>
                </c:pt>
                <c:pt idx="46">
                  <c:v>3.98</c:v>
                </c:pt>
                <c:pt idx="47">
                  <c:v>3.53</c:v>
                </c:pt>
                <c:pt idx="48">
                  <c:v>3.67</c:v>
                </c:pt>
                <c:pt idx="49">
                  <c:v>3.06</c:v>
                </c:pt>
                <c:pt idx="50">
                  <c:v>2.92</c:v>
                </c:pt>
                <c:pt idx="51">
                  <c:v>2.54</c:v>
                </c:pt>
                <c:pt idx="52">
                  <c:v>2.15</c:v>
                </c:pt>
                <c:pt idx="53">
                  <c:v>2.65</c:v>
                </c:pt>
                <c:pt idx="54">
                  <c:v>3.14</c:v>
                </c:pt>
                <c:pt idx="55">
                  <c:v>3.65</c:v>
                </c:pt>
                <c:pt idx="56">
                  <c:v>4.22</c:v>
                </c:pt>
                <c:pt idx="57">
                  <c:v>4.1900000000000004</c:v>
                </c:pt>
                <c:pt idx="58">
                  <c:v>4.6500000000000004</c:v>
                </c:pt>
                <c:pt idx="59">
                  <c:v>5.76</c:v>
                </c:pt>
                <c:pt idx="60">
                  <c:v>5.89</c:v>
                </c:pt>
                <c:pt idx="61">
                  <c:v>6.56</c:v>
                </c:pt>
                <c:pt idx="62">
                  <c:v>6.51</c:v>
                </c:pt>
                <c:pt idx="63">
                  <c:v>7.57</c:v>
                </c:pt>
                <c:pt idx="64">
                  <c:v>7.88</c:v>
                </c:pt>
                <c:pt idx="65">
                  <c:v>7.93</c:v>
                </c:pt>
                <c:pt idx="66">
                  <c:v>8.2200000000000006</c:v>
                </c:pt>
                <c:pt idx="67">
                  <c:v>8.65</c:v>
                </c:pt>
                <c:pt idx="68">
                  <c:v>8.99</c:v>
                </c:pt>
                <c:pt idx="69">
                  <c:v>9.48</c:v>
                </c:pt>
                <c:pt idx="70">
                  <c:v>9.58</c:v>
                </c:pt>
                <c:pt idx="71">
                  <c:v>9.74</c:v>
                </c:pt>
                <c:pt idx="72">
                  <c:v>11.3</c:v>
                </c:pt>
                <c:pt idx="73">
                  <c:v>11.35</c:v>
                </c:pt>
                <c:pt idx="74">
                  <c:v>12.28</c:v>
                </c:pt>
                <c:pt idx="75">
                  <c:v>11.97</c:v>
                </c:pt>
                <c:pt idx="76">
                  <c:v>12.52</c:v>
                </c:pt>
                <c:pt idx="77">
                  <c:v>13</c:v>
                </c:pt>
                <c:pt idx="78">
                  <c:v>12.79</c:v>
                </c:pt>
                <c:pt idx="79">
                  <c:v>12.21</c:v>
                </c:pt>
                <c:pt idx="80">
                  <c:v>11.97</c:v>
                </c:pt>
                <c:pt idx="81">
                  <c:v>11.13</c:v>
                </c:pt>
                <c:pt idx="82">
                  <c:v>10.98</c:v>
                </c:pt>
                <c:pt idx="83">
                  <c:v>10.42</c:v>
                </c:pt>
                <c:pt idx="84">
                  <c:v>9.24</c:v>
                </c:pt>
                <c:pt idx="85">
                  <c:v>8.68</c:v>
                </c:pt>
                <c:pt idx="86">
                  <c:v>7.76</c:v>
                </c:pt>
                <c:pt idx="87">
                  <c:v>7.08</c:v>
                </c:pt>
                <c:pt idx="88">
                  <c:v>6.72</c:v>
                </c:pt>
                <c:pt idx="89">
                  <c:v>6.19</c:v>
                </c:pt>
                <c:pt idx="90">
                  <c:v>5.97</c:v>
                </c:pt>
                <c:pt idx="91">
                  <c:v>6.02</c:v>
                </c:pt>
                <c:pt idx="92">
                  <c:v>5.58</c:v>
                </c:pt>
                <c:pt idx="93">
                  <c:v>6.12</c:v>
                </c:pt>
                <c:pt idx="94">
                  <c:v>5.68</c:v>
                </c:pt>
                <c:pt idx="95">
                  <c:v>5.16</c:v>
                </c:pt>
                <c:pt idx="96">
                  <c:v>4.1100000000000003</c:v>
                </c:pt>
                <c:pt idx="97">
                  <c:v>4.3</c:v>
                </c:pt>
                <c:pt idx="98">
                  <c:v>4.9800000000000004</c:v>
                </c:pt>
                <c:pt idx="99">
                  <c:v>5.26</c:v>
                </c:pt>
                <c:pt idx="100">
                  <c:v>4.92</c:v>
                </c:pt>
                <c:pt idx="101">
                  <c:v>4.59</c:v>
                </c:pt>
                <c:pt idx="102">
                  <c:v>4.74</c:v>
                </c:pt>
                <c:pt idx="103">
                  <c:v>4.25</c:v>
                </c:pt>
                <c:pt idx="104">
                  <c:v>4.2300000000000004</c:v>
                </c:pt>
                <c:pt idx="105">
                  <c:v>3.54</c:v>
                </c:pt>
                <c:pt idx="106">
                  <c:v>3.49</c:v>
                </c:pt>
                <c:pt idx="107">
                  <c:v>3.84</c:v>
                </c:pt>
                <c:pt idx="108">
                  <c:v>3.95</c:v>
                </c:pt>
                <c:pt idx="109">
                  <c:v>3.78</c:v>
                </c:pt>
                <c:pt idx="110">
                  <c:v>3.14</c:v>
                </c:pt>
                <c:pt idx="111">
                  <c:v>2.6</c:v>
                </c:pt>
                <c:pt idx="112">
                  <c:v>2.21</c:v>
                </c:pt>
                <c:pt idx="113">
                  <c:v>2.02</c:v>
                </c:pt>
                <c:pt idx="114">
                  <c:v>2.12</c:v>
                </c:pt>
                <c:pt idx="115">
                  <c:v>2.0499999999999998</c:v>
                </c:pt>
                <c:pt idx="116">
                  <c:v>2.33</c:v>
                </c:pt>
                <c:pt idx="117">
                  <c:v>2.41</c:v>
                </c:pt>
                <c:pt idx="118">
                  <c:v>2.23</c:v>
                </c:pt>
                <c:pt idx="119">
                  <c:v>2.06</c:v>
                </c:pt>
                <c:pt idx="120">
                  <c:v>2.0099999999999998</c:v>
                </c:pt>
                <c:pt idx="121">
                  <c:v>1.56</c:v>
                </c:pt>
                <c:pt idx="122">
                  <c:v>1.39</c:v>
                </c:pt>
                <c:pt idx="123">
                  <c:v>1.77</c:v>
                </c:pt>
                <c:pt idx="124">
                  <c:v>2.02</c:v>
                </c:pt>
                <c:pt idx="125">
                  <c:v>2.37</c:v>
                </c:pt>
                <c:pt idx="126">
                  <c:v>2.48</c:v>
                </c:pt>
                <c:pt idx="127">
                  <c:v>2.44</c:v>
                </c:pt>
                <c:pt idx="128">
                  <c:v>2.56</c:v>
                </c:pt>
                <c:pt idx="129">
                  <c:v>3.02</c:v>
                </c:pt>
                <c:pt idx="130">
                  <c:v>3.64</c:v>
                </c:pt>
                <c:pt idx="131">
                  <c:v>3.63</c:v>
                </c:pt>
                <c:pt idx="132">
                  <c:v>3.65</c:v>
                </c:pt>
                <c:pt idx="133">
                  <c:v>3.78</c:v>
                </c:pt>
                <c:pt idx="134">
                  <c:v>3.78</c:v>
                </c:pt>
                <c:pt idx="135">
                  <c:v>3.51</c:v>
                </c:pt>
                <c:pt idx="136">
                  <c:v>3.08</c:v>
                </c:pt>
                <c:pt idx="137">
                  <c:v>3.07</c:v>
                </c:pt>
                <c:pt idx="138">
                  <c:v>2.82</c:v>
                </c:pt>
                <c:pt idx="139">
                  <c:v>2.3199999999999998</c:v>
                </c:pt>
                <c:pt idx="140">
                  <c:v>2.2799999999999998</c:v>
                </c:pt>
                <c:pt idx="141">
                  <c:v>2.02</c:v>
                </c:pt>
                <c:pt idx="142">
                  <c:v>1.78</c:v>
                </c:pt>
                <c:pt idx="143">
                  <c:v>1.92</c:v>
                </c:pt>
                <c:pt idx="144">
                  <c:v>2.02</c:v>
                </c:pt>
                <c:pt idx="145">
                  <c:v>1.85</c:v>
                </c:pt>
                <c:pt idx="146">
                  <c:v>1.84</c:v>
                </c:pt>
                <c:pt idx="147">
                  <c:v>1.71</c:v>
                </c:pt>
                <c:pt idx="148">
                  <c:v>2</c:v>
                </c:pt>
                <c:pt idx="149">
                  <c:v>1.88</c:v>
                </c:pt>
                <c:pt idx="150">
                  <c:v>2.2000000000000002</c:v>
                </c:pt>
                <c:pt idx="151">
                  <c:v>2.2999999999999998</c:v>
                </c:pt>
                <c:pt idx="152">
                  <c:v>2.39</c:v>
                </c:pt>
                <c:pt idx="153">
                  <c:v>2.4900000000000002</c:v>
                </c:pt>
                <c:pt idx="154">
                  <c:v>2.4700000000000002</c:v>
                </c:pt>
                <c:pt idx="155">
                  <c:v>2.16</c:v>
                </c:pt>
                <c:pt idx="156">
                  <c:v>2.1359223300970873</c:v>
                </c:pt>
                <c:pt idx="157">
                  <c:v>2.8301886792452833</c:v>
                </c:pt>
                <c:pt idx="158">
                  <c:v>2.8195488721804511</c:v>
                </c:pt>
                <c:pt idx="159">
                  <c:v>2.9795158286778398</c:v>
                </c:pt>
                <c:pt idx="160">
                  <c:v>3.007518796992481</c:v>
                </c:pt>
                <c:pt idx="161">
                  <c:v>2.6365348399246704</c:v>
                </c:pt>
                <c:pt idx="162">
                  <c:v>2.2471910112359552</c:v>
                </c:pt>
                <c:pt idx="163">
                  <c:v>2.2684310018903595</c:v>
                </c:pt>
                <c:pt idx="164">
                  <c:v>2.4253731343283582</c:v>
                </c:pt>
                <c:pt idx="165">
                  <c:v>2.3722627737226274</c:v>
                </c:pt>
                <c:pt idx="166">
                  <c:v>2.6978417266187051</c:v>
                </c:pt>
                <c:pt idx="167">
                  <c:v>3.4050179211469538</c:v>
                </c:pt>
                <c:pt idx="168">
                  <c:v>2.464788732394366</c:v>
                </c:pt>
                <c:pt idx="169">
                  <c:v>2.4096385542168677</c:v>
                </c:pt>
                <c:pt idx="170">
                  <c:v>2.5423728813559325</c:v>
                </c:pt>
                <c:pt idx="171">
                  <c:v>3.2094594594594592</c:v>
                </c:pt>
                <c:pt idx="172">
                  <c:v>3.8917089678511001</c:v>
                </c:pt>
                <c:pt idx="173">
                  <c:v>4.7538200339558569</c:v>
                </c:pt>
                <c:pt idx="174">
                  <c:v>5.0590219224283306</c:v>
                </c:pt>
                <c:pt idx="175">
                  <c:v>5.2810902896081773</c:v>
                </c:pt>
                <c:pt idx="176">
                  <c:v>5.1580698835274541</c:v>
                </c:pt>
                <c:pt idx="177">
                  <c:v>6.0855263157894735</c:v>
                </c:pt>
                <c:pt idx="178">
                  <c:v>6.2295081967213122</c:v>
                </c:pt>
                <c:pt idx="179">
                  <c:v>6.115702479338843</c:v>
                </c:pt>
                <c:pt idx="180">
                  <c:v>6.467661691542288</c:v>
                </c:pt>
                <c:pt idx="181">
                  <c:v>6.4891846921797001</c:v>
                </c:pt>
                <c:pt idx="182">
                  <c:v>7.0351758793969852</c:v>
                </c:pt>
                <c:pt idx="183">
                  <c:v>6.4250411861614491</c:v>
                </c:pt>
                <c:pt idx="184">
                  <c:v>6.010016694490818</c:v>
                </c:pt>
                <c:pt idx="185">
                  <c:v>5.5837563451776653</c:v>
                </c:pt>
                <c:pt idx="186">
                  <c:v>5.3244592346089847</c:v>
                </c:pt>
                <c:pt idx="187">
                  <c:v>6.010016694490818</c:v>
                </c:pt>
                <c:pt idx="188">
                  <c:v>6.2913907284768218</c:v>
                </c:pt>
                <c:pt idx="189">
                  <c:v>5.9870550161812295</c:v>
                </c:pt>
                <c:pt idx="190">
                  <c:v>6.5466448445171856</c:v>
                </c:pt>
                <c:pt idx="191">
                  <c:v>6.435643564356436</c:v>
                </c:pt>
                <c:pt idx="192">
                  <c:v>7.1428571428571423</c:v>
                </c:pt>
                <c:pt idx="193">
                  <c:v>7.5533661740558298</c:v>
                </c:pt>
                <c:pt idx="194">
                  <c:v>7.0866141732283463</c:v>
                </c:pt>
                <c:pt idx="195">
                  <c:v>7.3131955484896665</c:v>
                </c:pt>
                <c:pt idx="196">
                  <c:v>7.7409162717219591</c:v>
                </c:pt>
                <c:pt idx="197">
                  <c:v>8.4278768233387353</c:v>
                </c:pt>
                <c:pt idx="198">
                  <c:v>9.7288676236044669</c:v>
                </c:pt>
                <c:pt idx="199">
                  <c:v>10.268562401263823</c:v>
                </c:pt>
                <c:pt idx="200">
                  <c:v>10.542635658914728</c:v>
                </c:pt>
                <c:pt idx="201">
                  <c:v>11.216216216216218</c:v>
                </c:pt>
                <c:pt idx="202">
                  <c:v>11.662198391420912</c:v>
                </c:pt>
                <c:pt idx="203">
                  <c:v>12.382234185733513</c:v>
                </c:pt>
                <c:pt idx="204">
                  <c:v>12.820512820512819</c:v>
                </c:pt>
                <c:pt idx="205">
                  <c:v>12.601626016260163</c:v>
                </c:pt>
                <c:pt idx="206">
                  <c:v>12.885906040268457</c:v>
                </c:pt>
                <c:pt idx="207">
                  <c:v>13.557046979865772</c:v>
                </c:pt>
                <c:pt idx="208">
                  <c:v>13.315217391304349</c:v>
                </c:pt>
                <c:pt idx="209">
                  <c:v>13.049450549450551</c:v>
                </c:pt>
                <c:pt idx="210">
                  <c:v>12.326869806094184</c:v>
                </c:pt>
                <c:pt idx="211">
                  <c:v>11.543810848400557</c:v>
                </c:pt>
                <c:pt idx="212">
                  <c:v>10.911602209944752</c:v>
                </c:pt>
                <c:pt idx="213">
                  <c:v>10.124826629680998</c:v>
                </c:pt>
                <c:pt idx="214">
                  <c:v>9.5303867403314921</c:v>
                </c:pt>
                <c:pt idx="215">
                  <c:v>9.1412742382271475</c:v>
                </c:pt>
                <c:pt idx="216">
                  <c:v>7.7777777777777777</c:v>
                </c:pt>
                <c:pt idx="217">
                  <c:v>7.5313807531380759</c:v>
                </c:pt>
                <c:pt idx="218">
                  <c:v>7.083333333333333</c:v>
                </c:pt>
                <c:pt idx="219">
                  <c:v>6.3623789764868599</c:v>
                </c:pt>
                <c:pt idx="220">
                  <c:v>6.1983471074380168</c:v>
                </c:pt>
                <c:pt idx="221">
                  <c:v>5.2567237163814182</c:v>
                </c:pt>
                <c:pt idx="222">
                  <c:v>5.3892215568862278</c:v>
                </c:pt>
                <c:pt idx="223">
                  <c:v>5.751173708920188</c:v>
                </c:pt>
                <c:pt idx="224">
                  <c:v>5.2204176334106727</c:v>
                </c:pt>
                <c:pt idx="225">
                  <c:v>4.8808172531214531</c:v>
                </c:pt>
                <c:pt idx="226">
                  <c:v>4.5454545454545459</c:v>
                </c:pt>
                <c:pt idx="227">
                  <c:v>4.2025862068965516</c:v>
                </c:pt>
                <c:pt idx="228">
                  <c:v>4.180064308681672</c:v>
                </c:pt>
                <c:pt idx="229">
                  <c:v>3.8257173219978751</c:v>
                </c:pt>
                <c:pt idx="230">
                  <c:v>3.664921465968586</c:v>
                </c:pt>
                <c:pt idx="231">
                  <c:v>3.5714285714285712</c:v>
                </c:pt>
                <c:pt idx="232">
                  <c:v>3.1120331950207469</c:v>
                </c:pt>
                <c:pt idx="233">
                  <c:v>3.3434650455927049</c:v>
                </c:pt>
                <c:pt idx="234">
                  <c:v>2.9441624365482233</c:v>
                </c:pt>
                <c:pt idx="235">
                  <c:v>2.6946107784431139</c:v>
                </c:pt>
                <c:pt idx="236">
                  <c:v>2.5793650793650791</c:v>
                </c:pt>
                <c:pt idx="237">
                  <c:v>2.6706231454005933</c:v>
                </c:pt>
                <c:pt idx="238">
                  <c:v>2.6470588235294117</c:v>
                </c:pt>
                <c:pt idx="239">
                  <c:v>2.4177949709864603</c:v>
                </c:pt>
                <c:pt idx="240">
                  <c:v>2.3166023166023164</c:v>
                </c:pt>
                <c:pt idx="241">
                  <c:v>2.3741690408357075</c:v>
                </c:pt>
                <c:pt idx="242">
                  <c:v>2.184235517568851</c:v>
                </c:pt>
                <c:pt idx="243">
                  <c:v>1.9792648444863337</c:v>
                </c:pt>
                <c:pt idx="244">
                  <c:v>1.8726591760299627</c:v>
                </c:pt>
                <c:pt idx="245">
                  <c:v>1.5947467166979361</c:v>
                </c:pt>
                <c:pt idx="246">
                  <c:v>1.6981132075471699</c:v>
                </c:pt>
                <c:pt idx="247">
                  <c:v>1.8779342723004695</c:v>
                </c:pt>
                <c:pt idx="248">
                  <c:v>2.1575984990619137</c:v>
                </c:pt>
                <c:pt idx="249">
                  <c:v>2.0813623462630089</c:v>
                </c:pt>
                <c:pt idx="250">
                  <c:v>1.8009478672985781</c:v>
                </c:pt>
                <c:pt idx="251">
                  <c:v>2.233009708737864</c:v>
                </c:pt>
                <c:pt idx="252">
                  <c:v>2.2265246853823815</c:v>
                </c:pt>
                <c:pt idx="253">
                  <c:v>2.0270270270270272</c:v>
                </c:pt>
                <c:pt idx="254">
                  <c:v>2.2115384615384617</c:v>
                </c:pt>
                <c:pt idx="255">
                  <c:v>2.2308438409311346</c:v>
                </c:pt>
                <c:pt idx="256">
                  <c:v>2.2115384615384617</c:v>
                </c:pt>
                <c:pt idx="257">
                  <c:v>2.3300970873786406</c:v>
                </c:pt>
                <c:pt idx="258">
                  <c:v>2.1589793915603535</c:v>
                </c:pt>
                <c:pt idx="259">
                  <c:v>2.056807051909892</c:v>
                </c:pt>
                <c:pt idx="260">
                  <c:v>1.6898608349900597</c:v>
                </c:pt>
                <c:pt idx="261">
                  <c:v>1.7034068136272544</c:v>
                </c:pt>
                <c:pt idx="262">
                  <c:v>1.8163471241170535</c:v>
                </c:pt>
                <c:pt idx="263">
                  <c:v>1.3888888888888888</c:v>
                </c:pt>
                <c:pt idx="264">
                  <c:v>1.503006012024048</c:v>
                </c:pt>
                <c:pt idx="265">
                  <c:v>1.4141414141414141</c:v>
                </c:pt>
                <c:pt idx="266">
                  <c:v>1.3265306122448979</c:v>
                </c:pt>
                <c:pt idx="267">
                  <c:v>1.3026052104208417</c:v>
                </c:pt>
                <c:pt idx="268">
                  <c:v>1.4184397163120568</c:v>
                </c:pt>
                <c:pt idx="269">
                  <c:v>1.3265306122448979</c:v>
                </c:pt>
                <c:pt idx="270">
                  <c:v>1.4358974358974359</c:v>
                </c:pt>
                <c:pt idx="271">
                  <c:v>1.331967213114754</c:v>
                </c:pt>
                <c:pt idx="272">
                  <c:v>1.2282497441146365</c:v>
                </c:pt>
                <c:pt idx="273">
                  <c:v>1.0214504596527068</c:v>
                </c:pt>
                <c:pt idx="274">
                  <c:v>1.0298661174047374</c:v>
                </c:pt>
                <c:pt idx="275">
                  <c:v>0.92879256965944268</c:v>
                </c:pt>
                <c:pt idx="276">
                  <c:v>1.3388259526261586</c:v>
                </c:pt>
                <c:pt idx="277">
                  <c:v>1.2435233160621761</c:v>
                </c:pt>
                <c:pt idx="278">
                  <c:v>1.4492753623188406</c:v>
                </c:pt>
                <c:pt idx="279">
                  <c:v>1.7801047120418849</c:v>
                </c:pt>
                <c:pt idx="280">
                  <c:v>1.8711018711018712</c:v>
                </c:pt>
                <c:pt idx="281">
                  <c:v>2.1119324181626187</c:v>
                </c:pt>
                <c:pt idx="282">
                  <c:v>2.3429179978700745</c:v>
                </c:pt>
                <c:pt idx="283">
                  <c:v>3.118279569892473</c:v>
                </c:pt>
                <c:pt idx="284">
                  <c:v>3.118279569892473</c:v>
                </c:pt>
                <c:pt idx="285">
                  <c:v>3.4371643394199785</c:v>
                </c:pt>
                <c:pt idx="286">
                  <c:v>3.870967741935484</c:v>
                </c:pt>
                <c:pt idx="287">
                  <c:v>6.4239828693790146</c:v>
                </c:pt>
                <c:pt idx="288">
                  <c:v>7.0815450643776829</c:v>
                </c:pt>
                <c:pt idx="289">
                  <c:v>8.1788440567066516</c:v>
                </c:pt>
                <c:pt idx="290">
                  <c:v>10.757409440175632</c:v>
                </c:pt>
                <c:pt idx="291">
                  <c:v>11.61504424778761</c:v>
                </c:pt>
                <c:pt idx="292">
                  <c:v>12.211221122112212</c:v>
                </c:pt>
                <c:pt idx="293">
                  <c:v>13.186813186813188</c:v>
                </c:pt>
                <c:pt idx="294">
                  <c:v>13.626373626373626</c:v>
                </c:pt>
                <c:pt idx="295">
                  <c:v>14.111111111111111</c:v>
                </c:pt>
                <c:pt idx="296">
                  <c:v>15.134529147982063</c:v>
                </c:pt>
                <c:pt idx="297">
                  <c:v>14.91031390134529</c:v>
                </c:pt>
                <c:pt idx="298">
                  <c:v>14.559819413092551</c:v>
                </c:pt>
                <c:pt idx="299">
                  <c:v>12.671232876712329</c:v>
                </c:pt>
                <c:pt idx="300">
                  <c:v>12.107101280558789</c:v>
                </c:pt>
                <c:pt idx="301">
                  <c:v>11.032863849765258</c:v>
                </c:pt>
                <c:pt idx="302">
                  <c:v>8.0681818181818183</c:v>
                </c:pt>
                <c:pt idx="303">
                  <c:v>7.9954954954954953</c:v>
                </c:pt>
                <c:pt idx="304">
                  <c:v>6.4732142857142865</c:v>
                </c:pt>
                <c:pt idx="305">
                  <c:v>5.3038674033149169</c:v>
                </c:pt>
                <c:pt idx="306">
                  <c:v>4.5203969128996695</c:v>
                </c:pt>
                <c:pt idx="307">
                  <c:v>2.9702970297029703</c:v>
                </c:pt>
                <c:pt idx="308">
                  <c:v>2.106430155210643</c:v>
                </c:pt>
                <c:pt idx="309">
                  <c:v>1.9845644983461963</c:v>
                </c:pt>
                <c:pt idx="310">
                  <c:v>2.4390243902439024</c:v>
                </c:pt>
                <c:pt idx="311">
                  <c:v>2.1810250817884405</c:v>
                </c:pt>
                <c:pt idx="312">
                  <c:v>1.958650707290533</c:v>
                </c:pt>
                <c:pt idx="313">
                  <c:v>1.9417475728155338</c:v>
                </c:pt>
                <c:pt idx="314">
                  <c:v>2.1119324181626187</c:v>
                </c:pt>
                <c:pt idx="315">
                  <c:v>1.9507186858316223</c:v>
                </c:pt>
                <c:pt idx="316">
                  <c:v>2.0120724346076457</c:v>
                </c:pt>
                <c:pt idx="317">
                  <c:v>2.0161290322580645</c:v>
                </c:pt>
                <c:pt idx="318">
                  <c:v>1.8962075848303395</c:v>
                </c:pt>
                <c:pt idx="319">
                  <c:v>1.5686274509803921</c:v>
                </c:pt>
                <c:pt idx="320">
                  <c:v>1.5640273704789833</c:v>
                </c:pt>
                <c:pt idx="321">
                  <c:v>1.5533980582524272</c:v>
                </c:pt>
                <c:pt idx="322">
                  <c:v>1.9065776930409915</c:v>
                </c:pt>
                <c:pt idx="323">
                  <c:v>2.3143683702989395</c:v>
                </c:pt>
                <c:pt idx="324">
                  <c:v>2.4856596558317401</c:v>
                </c:pt>
                <c:pt idx="325">
                  <c:v>2.9328287606433303</c:v>
                </c:pt>
                <c:pt idx="326">
                  <c:v>2.6119402985074625</c:v>
                </c:pt>
                <c:pt idx="327">
                  <c:v>2.6629935720844813</c:v>
                </c:pt>
                <c:pt idx="328">
                  <c:v>2.9117379435850776</c:v>
                </c:pt>
                <c:pt idx="329">
                  <c:v>2.8233151183970859</c:v>
                </c:pt>
                <c:pt idx="330">
                  <c:v>2.9038112522686026</c:v>
                </c:pt>
                <c:pt idx="331">
                  <c:v>3.0852994555353903</c:v>
                </c:pt>
                <c:pt idx="332">
                  <c:v>3.019213174748399</c:v>
                </c:pt>
                <c:pt idx="333">
                  <c:v>2.8518859245630175</c:v>
                </c:pt>
                <c:pt idx="334">
                  <c:v>2.1256931608133085</c:v>
                </c:pt>
                <c:pt idx="335">
                  <c:v>2.1957913998170175</c:v>
                </c:pt>
                <c:pt idx="336">
                  <c:v>2.1937842778793417</c:v>
                </c:pt>
                <c:pt idx="337">
                  <c:v>1.834862385321101</c:v>
                </c:pt>
                <c:pt idx="338">
                  <c:v>1.9090909090909092</c:v>
                </c:pt>
                <c:pt idx="339">
                  <c:v>2.0871143375680581</c:v>
                </c:pt>
                <c:pt idx="340">
                  <c:v>1.7415215398716772</c:v>
                </c:pt>
                <c:pt idx="341">
                  <c:v>2.1159153633854646</c:v>
                </c:pt>
                <c:pt idx="342">
                  <c:v>2.1998166819431715</c:v>
                </c:pt>
                <c:pt idx="343">
                  <c:v>2.1081576535288726</c:v>
                </c:pt>
                <c:pt idx="344">
                  <c:v>2.1081576535288726</c:v>
                </c:pt>
                <c:pt idx="345">
                  <c:v>2.1798365122615802</c:v>
                </c:pt>
                <c:pt idx="346">
                  <c:v>2.0109689213893969</c:v>
                </c:pt>
                <c:pt idx="347">
                  <c:v>1.3774104683195594</c:v>
                </c:pt>
                <c:pt idx="348">
                  <c:v>1.1915673693858846</c:v>
                </c:pt>
                <c:pt idx="349">
                  <c:v>1.1828935395814377</c:v>
                </c:pt>
                <c:pt idx="350">
                  <c:v>1.095890410958904</c:v>
                </c:pt>
                <c:pt idx="351">
                  <c:v>1.2832263978001834</c:v>
                </c:pt>
                <c:pt idx="352">
                  <c:v>1.2635379061371841</c:v>
                </c:pt>
                <c:pt idx="353">
                  <c:v>1.0762331838565022</c:v>
                </c:pt>
                <c:pt idx="354">
                  <c:v>0.99188458070333629</c:v>
                </c:pt>
                <c:pt idx="355">
                  <c:v>0.88652482269503552</c:v>
                </c:pt>
                <c:pt idx="356">
                  <c:v>1.1484098939929328</c:v>
                </c:pt>
                <c:pt idx="357">
                  <c:v>1.323918799646955</c:v>
                </c:pt>
                <c:pt idx="358">
                  <c:v>1.4146772767462421</c:v>
                </c:pt>
                <c:pt idx="359">
                  <c:v>1.4072119613016711</c:v>
                </c:pt>
                <c:pt idx="360">
                  <c:v>1.5859030837004406</c:v>
                </c:pt>
                <c:pt idx="361">
                  <c:v>1.7574692442882252</c:v>
                </c:pt>
                <c:pt idx="362">
                  <c:v>1.7793594306049825</c:v>
                </c:pt>
                <c:pt idx="363">
                  <c:v>1.4272970561998217</c:v>
                </c:pt>
                <c:pt idx="364">
                  <c:v>1.7953321364452424</c:v>
                </c:pt>
                <c:pt idx="365">
                  <c:v>1.9642857142857142</c:v>
                </c:pt>
                <c:pt idx="366">
                  <c:v>2.2222222222222223</c:v>
                </c:pt>
                <c:pt idx="367">
                  <c:v>2.6525198938992043</c:v>
                </c:pt>
                <c:pt idx="368">
                  <c:v>2.4778761061946901</c:v>
                </c:pt>
                <c:pt idx="369">
                  <c:v>2.4778761061946901</c:v>
                </c:pt>
                <c:pt idx="370">
                  <c:v>2.4977698483496877</c:v>
                </c:pt>
                <c:pt idx="371">
                  <c:v>2.9359430604982206</c:v>
                </c:pt>
                <c:pt idx="372">
                  <c:v>3.125</c:v>
                </c:pt>
                <c:pt idx="373">
                  <c:v>3.9355992844364938</c:v>
                </c:pt>
                <c:pt idx="374">
                  <c:v>4.2628774422735347</c:v>
                </c:pt>
                <c:pt idx="375">
                  <c:v>4.9866429207479968</c:v>
                </c:pt>
                <c:pt idx="376">
                  <c:v>5.6787932564330079</c:v>
                </c:pt>
                <c:pt idx="377">
                  <c:v>5.9821428571428577</c:v>
                </c:pt>
                <c:pt idx="378">
                  <c:v>6.1427280939476061</c:v>
                </c:pt>
                <c:pt idx="379">
                  <c:v>6.61231884057971</c:v>
                </c:pt>
                <c:pt idx="380">
                  <c:v>6.6727605118829985</c:v>
                </c:pt>
                <c:pt idx="381">
                  <c:v>6.7952249770431585</c:v>
                </c:pt>
                <c:pt idx="382">
                  <c:v>6.703397612488522</c:v>
                </c:pt>
                <c:pt idx="383">
                  <c:v>6.8997240110395586</c:v>
                </c:pt>
                <c:pt idx="384">
                  <c:v>7.0566388115134631</c:v>
                </c:pt>
                <c:pt idx="385">
                  <c:v>6.1111111111111107</c:v>
                </c:pt>
                <c:pt idx="386">
                  <c:v>5.6691449814126393</c:v>
                </c:pt>
                <c:pt idx="387">
                  <c:v>5.2385406922357349</c:v>
                </c:pt>
                <c:pt idx="388">
                  <c:v>4.5325779036827196</c:v>
                </c:pt>
                <c:pt idx="389">
                  <c:v>4.4339622641509431</c:v>
                </c:pt>
                <c:pt idx="390">
                  <c:v>4.5584045584045585</c:v>
                </c:pt>
                <c:pt idx="391">
                  <c:v>3.9961941008563278</c:v>
                </c:pt>
                <c:pt idx="392">
                  <c:v>3.6666666666666665</c:v>
                </c:pt>
                <c:pt idx="393">
                  <c:v>3.4368070953436809</c:v>
                </c:pt>
                <c:pt idx="394">
                  <c:v>3.7735849056603774</c:v>
                </c:pt>
                <c:pt idx="395">
                  <c:v>3.6585365853658534</c:v>
                </c:pt>
                <c:pt idx="396">
                  <c:v>3.3707865168539324</c:v>
                </c:pt>
                <c:pt idx="397">
                  <c:v>3.6748329621380846</c:v>
                </c:pt>
                <c:pt idx="398">
                  <c:v>4.1065482796892345</c:v>
                </c:pt>
                <c:pt idx="399">
                  <c:v>3.8546255506607929</c:v>
                </c:pt>
                <c:pt idx="400">
                  <c:v>3.211517165005537</c:v>
                </c:pt>
                <c:pt idx="401">
                  <c:v>3.016759776536313</c:v>
                </c:pt>
                <c:pt idx="402">
                  <c:v>2.6905829596412558</c:v>
                </c:pt>
                <c:pt idx="403">
                  <c:v>2.569832402234637</c:v>
                </c:pt>
                <c:pt idx="404">
                  <c:v>2.4581005586592175</c:v>
                </c:pt>
                <c:pt idx="405">
                  <c:v>2.5641025641025639</c:v>
                </c:pt>
                <c:pt idx="406">
                  <c:v>2.1953896816684964</c:v>
                </c:pt>
                <c:pt idx="407">
                  <c:v>1.958650707290533</c:v>
                </c:pt>
                <c:pt idx="408">
                  <c:v>1.7334777898158178</c:v>
                </c:pt>
                <c:pt idx="409">
                  <c:v>1.5086206896551724</c:v>
                </c:pt>
                <c:pt idx="410">
                  <c:v>0.97719869706840379</c:v>
                </c:pt>
                <c:pt idx="411">
                  <c:v>1.4099783080260302</c:v>
                </c:pt>
                <c:pt idx="412">
                  <c:v>1.7204301075268817</c:v>
                </c:pt>
                <c:pt idx="413">
                  <c:v>2.159827213822894</c:v>
                </c:pt>
                <c:pt idx="414">
                  <c:v>2.3706896551724137</c:v>
                </c:pt>
                <c:pt idx="415">
                  <c:v>2.5751072961373391</c:v>
                </c:pt>
                <c:pt idx="416">
                  <c:v>2.679528403001072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E17-A267-2E07F3D1286E}"/>
            </c:ext>
          </c:extLst>
        </c:ser>
        <c:ser>
          <c:idx val="1"/>
          <c:order val="1"/>
          <c:tx>
            <c:strRef>
              <c:f>'US forecast'!$C$5</c:f>
              <c:strCache>
                <c:ptCount val="1"/>
                <c:pt idx="0">
                  <c:v>BofA ML Forecast</c:v>
                </c:pt>
              </c:strCache>
            </c:strRef>
          </c:tx>
          <c:spPr>
            <a:ln w="25400">
              <a:solidFill>
                <a:srgbClr val="E0BA4C"/>
              </a:solidFill>
              <a:prstDash val="sysDash"/>
            </a:ln>
          </c:spPr>
          <c:marker>
            <c:symbol val="none"/>
          </c:marker>
          <c:cat>
            <c:numRef>
              <c:f>'US forecast'!$A$7:$A$434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forecast'!$C$6:$C$408</c:f>
              <c:numCache>
                <c:formatCode>#,##0.0</c:formatCode>
                <c:ptCount val="4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E17-A267-2E07F3D1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31616"/>
        <c:axId val="696796288"/>
      </c:lineChart>
      <c:dateAx>
        <c:axId val="6952316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696796288"/>
        <c:crosses val="autoZero"/>
        <c:auto val="0"/>
        <c:lblOffset val="100"/>
        <c:baseTimeUnit val="days"/>
        <c:majorUnit val="5"/>
        <c:majorTimeUnit val="years"/>
        <c:minorUnit val="20"/>
      </c:dateAx>
      <c:valAx>
        <c:axId val="6967962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695231616"/>
        <c:crosses val="autoZero"/>
        <c:crossBetween val="between"/>
      </c:valAx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forecast'!$F$5</c:f>
              <c:strCache>
                <c:ptCount val="1"/>
                <c:pt idx="0">
                  <c:v>Actual Recovery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'US forecast'!$A$7:$A$434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forecast'!$F$6:$F$434</c:f>
              <c:numCache>
                <c:formatCode>#,##0.0</c:formatCode>
                <c:ptCount val="429"/>
                <c:pt idx="0">
                  <c:v>49.512966666666664</c:v>
                </c:pt>
                <c:pt idx="1">
                  <c:v>47.295837499999998</c:v>
                </c:pt>
                <c:pt idx="2">
                  <c:v>49.765744444444444</c:v>
                </c:pt>
                <c:pt idx="3">
                  <c:v>52.77095555555556</c:v>
                </c:pt>
                <c:pt idx="4">
                  <c:v>54.030677777777775</c:v>
                </c:pt>
                <c:pt idx="5">
                  <c:v>52.845488888888887</c:v>
                </c:pt>
                <c:pt idx="6">
                  <c:v>51.210940000000008</c:v>
                </c:pt>
                <c:pt idx="7">
                  <c:v>51.540110000000006</c:v>
                </c:pt>
                <c:pt idx="8">
                  <c:v>49.793563636363636</c:v>
                </c:pt>
                <c:pt idx="9">
                  <c:v>47.296927272727274</c:v>
                </c:pt>
                <c:pt idx="10">
                  <c:v>47.475909090909106</c:v>
                </c:pt>
                <c:pt idx="11">
                  <c:v>47.18954545454546</c:v>
                </c:pt>
                <c:pt idx="12">
                  <c:v>45.972681818181826</c:v>
                </c:pt>
                <c:pt idx="13">
                  <c:v>47.110424999999999</c:v>
                </c:pt>
                <c:pt idx="14">
                  <c:v>46.103200000000008</c:v>
                </c:pt>
                <c:pt idx="15">
                  <c:v>47.050683333333332</c:v>
                </c:pt>
                <c:pt idx="16">
                  <c:v>47.493308333333339</c:v>
                </c:pt>
                <c:pt idx="17">
                  <c:v>47.337674999999997</c:v>
                </c:pt>
                <c:pt idx="18">
                  <c:v>46.991324999999996</c:v>
                </c:pt>
                <c:pt idx="19">
                  <c:v>48.502391666666661</c:v>
                </c:pt>
                <c:pt idx="20">
                  <c:v>52.136508333333332</c:v>
                </c:pt>
                <c:pt idx="21">
                  <c:v>53.445924999999995</c:v>
                </c:pt>
                <c:pt idx="22">
                  <c:v>53.264258333333338</c:v>
                </c:pt>
                <c:pt idx="23">
                  <c:v>54.176383333333327</c:v>
                </c:pt>
                <c:pt idx="24">
                  <c:v>53.200691666666664</c:v>
                </c:pt>
                <c:pt idx="25">
                  <c:v>52.549808333333338</c:v>
                </c:pt>
                <c:pt idx="26">
                  <c:v>51.120158333333336</c:v>
                </c:pt>
                <c:pt idx="27">
                  <c:v>48.929183333333327</c:v>
                </c:pt>
                <c:pt idx="28">
                  <c:v>51.71029166666667</c:v>
                </c:pt>
                <c:pt idx="29">
                  <c:v>51.853736363636365</c:v>
                </c:pt>
                <c:pt idx="30">
                  <c:v>53.224909090909087</c:v>
                </c:pt>
                <c:pt idx="31">
                  <c:v>52.337836363636363</c:v>
                </c:pt>
                <c:pt idx="32">
                  <c:v>49.667381818181816</c:v>
                </c:pt>
                <c:pt idx="33">
                  <c:v>50.143136363636359</c:v>
                </c:pt>
                <c:pt idx="34">
                  <c:v>50.275572727272724</c:v>
                </c:pt>
                <c:pt idx="35">
                  <c:v>48.040918181818171</c:v>
                </c:pt>
                <c:pt idx="36">
                  <c:v>46.071218181818175</c:v>
                </c:pt>
                <c:pt idx="37">
                  <c:v>46.607909090909082</c:v>
                </c:pt>
                <c:pt idx="38">
                  <c:v>46.868936363636358</c:v>
                </c:pt>
                <c:pt idx="39">
                  <c:v>46.069045454545446</c:v>
                </c:pt>
                <c:pt idx="40">
                  <c:v>41.267563636363633</c:v>
                </c:pt>
                <c:pt idx="41">
                  <c:v>40.1631</c:v>
                </c:pt>
                <c:pt idx="42">
                  <c:v>39.551650000000002</c:v>
                </c:pt>
                <c:pt idx="43">
                  <c:v>39.634983333333331</c:v>
                </c:pt>
                <c:pt idx="44">
                  <c:v>40.025608333333331</c:v>
                </c:pt>
                <c:pt idx="45">
                  <c:v>37.730699999999999</c:v>
                </c:pt>
                <c:pt idx="46">
                  <c:v>36.438308333333332</c:v>
                </c:pt>
                <c:pt idx="47">
                  <c:v>36.218783333333334</c:v>
                </c:pt>
                <c:pt idx="48">
                  <c:v>37.628508333333336</c:v>
                </c:pt>
                <c:pt idx="49">
                  <c:v>34.547791666666669</c:v>
                </c:pt>
                <c:pt idx="50">
                  <c:v>31.972474999999999</c:v>
                </c:pt>
                <c:pt idx="51">
                  <c:v>35.936458333333334</c:v>
                </c:pt>
                <c:pt idx="52">
                  <c:v>38.00568333333333</c:v>
                </c:pt>
                <c:pt idx="53">
                  <c:v>36.662158333333331</c:v>
                </c:pt>
                <c:pt idx="54">
                  <c:v>36.633783333333334</c:v>
                </c:pt>
                <c:pt idx="55">
                  <c:v>34.832416666666667</c:v>
                </c:pt>
                <c:pt idx="56">
                  <c:v>33.40645833333334</c:v>
                </c:pt>
                <c:pt idx="57">
                  <c:v>34.087325</c:v>
                </c:pt>
                <c:pt idx="58">
                  <c:v>34.449008333333332</c:v>
                </c:pt>
                <c:pt idx="59">
                  <c:v>33.943233333333332</c:v>
                </c:pt>
                <c:pt idx="60">
                  <c:v>33.453183333333335</c:v>
                </c:pt>
                <c:pt idx="61">
                  <c:v>35.02256666666667</c:v>
                </c:pt>
                <c:pt idx="62">
                  <c:v>36.220050000000001</c:v>
                </c:pt>
                <c:pt idx="63">
                  <c:v>33.870899999999999</c:v>
                </c:pt>
                <c:pt idx="64">
                  <c:v>31.140083333333333</c:v>
                </c:pt>
                <c:pt idx="65">
                  <c:v>32.069250000000004</c:v>
                </c:pt>
                <c:pt idx="66">
                  <c:v>30.894366666666667</c:v>
                </c:pt>
                <c:pt idx="67">
                  <c:v>31.430408333333332</c:v>
                </c:pt>
                <c:pt idx="68">
                  <c:v>30.60810833333333</c:v>
                </c:pt>
                <c:pt idx="69">
                  <c:v>31.060658333333333</c:v>
                </c:pt>
                <c:pt idx="70">
                  <c:v>29.86515</c:v>
                </c:pt>
                <c:pt idx="71">
                  <c:v>28.184575000000006</c:v>
                </c:pt>
                <c:pt idx="72">
                  <c:v>28.37551666666667</c:v>
                </c:pt>
                <c:pt idx="73">
                  <c:v>27.482758333333337</c:v>
                </c:pt>
                <c:pt idx="74">
                  <c:v>27.092758333333332</c:v>
                </c:pt>
                <c:pt idx="75">
                  <c:v>25.387666666666661</c:v>
                </c:pt>
                <c:pt idx="76">
                  <c:v>26.259174999999999</c:v>
                </c:pt>
                <c:pt idx="77">
                  <c:v>27.84366666666666</c:v>
                </c:pt>
                <c:pt idx="78">
                  <c:v>30.533524999999997</c:v>
                </c:pt>
                <c:pt idx="79">
                  <c:v>31.925033333333332</c:v>
                </c:pt>
                <c:pt idx="80">
                  <c:v>33.592558333333336</c:v>
                </c:pt>
                <c:pt idx="81">
                  <c:v>33.508216666666669</c:v>
                </c:pt>
                <c:pt idx="82">
                  <c:v>36.949908333333333</c:v>
                </c:pt>
                <c:pt idx="83">
                  <c:v>39.616858333333333</c:v>
                </c:pt>
                <c:pt idx="84">
                  <c:v>39.340074999999999</c:v>
                </c:pt>
                <c:pt idx="85">
                  <c:v>41.315116666666661</c:v>
                </c:pt>
                <c:pt idx="86">
                  <c:v>43.538883333333331</c:v>
                </c:pt>
                <c:pt idx="87">
                  <c:v>45.497791666666664</c:v>
                </c:pt>
                <c:pt idx="88">
                  <c:v>45.958208333333324</c:v>
                </c:pt>
                <c:pt idx="89">
                  <c:v>46.609825000000001</c:v>
                </c:pt>
                <c:pt idx="90">
                  <c:v>45.886616666666669</c:v>
                </c:pt>
                <c:pt idx="91">
                  <c:v>45.829563636363638</c:v>
                </c:pt>
                <c:pt idx="92">
                  <c:v>44.163845454545452</c:v>
                </c:pt>
                <c:pt idx="93">
                  <c:v>44.60020909090909</c:v>
                </c:pt>
                <c:pt idx="94">
                  <c:v>40.749072727272726</c:v>
                </c:pt>
                <c:pt idx="95">
                  <c:v>41.53569090909091</c:v>
                </c:pt>
                <c:pt idx="96">
                  <c:v>44.089127272727268</c:v>
                </c:pt>
                <c:pt idx="97">
                  <c:v>43.423672727272724</c:v>
                </c:pt>
                <c:pt idx="98">
                  <c:v>42.940718181818177</c:v>
                </c:pt>
                <c:pt idx="99">
                  <c:v>41.692990909090902</c:v>
                </c:pt>
                <c:pt idx="100">
                  <c:v>40.731627272727273</c:v>
                </c:pt>
                <c:pt idx="101">
                  <c:v>40.137881818181818</c:v>
                </c:pt>
                <c:pt idx="102">
                  <c:v>38.478790909090904</c:v>
                </c:pt>
                <c:pt idx="103">
                  <c:v>38.053474999999999</c:v>
                </c:pt>
                <c:pt idx="104">
                  <c:v>39.890283333333336</c:v>
                </c:pt>
                <c:pt idx="105">
                  <c:v>40.056950000000001</c:v>
                </c:pt>
                <c:pt idx="106">
                  <c:v>43.567891666666661</c:v>
                </c:pt>
                <c:pt idx="107">
                  <c:v>42.983154545454546</c:v>
                </c:pt>
                <c:pt idx="108">
                  <c:v>45.247354545454549</c:v>
                </c:pt>
                <c:pt idx="109">
                  <c:v>45.770081818181822</c:v>
                </c:pt>
                <c:pt idx="110">
                  <c:v>48.468945454545455</c:v>
                </c:pt>
                <c:pt idx="111">
                  <c:v>48.921218181818176</c:v>
                </c:pt>
                <c:pt idx="112">
                  <c:v>50.713340000000002</c:v>
                </c:pt>
                <c:pt idx="113">
                  <c:v>51.532177777777775</c:v>
                </c:pt>
                <c:pt idx="114">
                  <c:v>54.098700000000001</c:v>
                </c:pt>
                <c:pt idx="115">
                  <c:v>53.958075000000001</c:v>
                </c:pt>
                <c:pt idx="116">
                  <c:v>53.708075000000001</c:v>
                </c:pt>
                <c:pt idx="117">
                  <c:v>54.231512500000001</c:v>
                </c:pt>
                <c:pt idx="118">
                  <c:v>50.627600000000001</c:v>
                </c:pt>
                <c:pt idx="119">
                  <c:v>49.724533333333333</c:v>
                </c:pt>
                <c:pt idx="120">
                  <c:v>44.243055555555557</c:v>
                </c:pt>
                <c:pt idx="121">
                  <c:v>45.798611111111114</c:v>
                </c:pt>
                <c:pt idx="122">
                  <c:v>41.933388888888892</c:v>
                </c:pt>
                <c:pt idx="123">
                  <c:v>42.38708888888889</c:v>
                </c:pt>
                <c:pt idx="124">
                  <c:v>44.798380000000002</c:v>
                </c:pt>
                <c:pt idx="125">
                  <c:v>47.245272727272734</c:v>
                </c:pt>
                <c:pt idx="126">
                  <c:v>45.304000000000009</c:v>
                </c:pt>
                <c:pt idx="127">
                  <c:v>45.667091666666671</c:v>
                </c:pt>
                <c:pt idx="128">
                  <c:v>44.983758333333327</c:v>
                </c:pt>
                <c:pt idx="129">
                  <c:v>45.079241666666661</c:v>
                </c:pt>
                <c:pt idx="130">
                  <c:v>46.236741666666667</c:v>
                </c:pt>
                <c:pt idx="131">
                  <c:v>45.456741666666666</c:v>
                </c:pt>
                <c:pt idx="132">
                  <c:v>45.800908333333332</c:v>
                </c:pt>
                <c:pt idx="133">
                  <c:v>43.300908333333325</c:v>
                </c:pt>
                <c:pt idx="134">
                  <c:v>46.283158333333326</c:v>
                </c:pt>
                <c:pt idx="135">
                  <c:v>43.625383333333332</c:v>
                </c:pt>
                <c:pt idx="136">
                  <c:v>42.812883333333332</c:v>
                </c:pt>
                <c:pt idx="137">
                  <c:v>47.479166666666664</c:v>
                </c:pt>
                <c:pt idx="138">
                  <c:v>45.375</c:v>
                </c:pt>
                <c:pt idx="139">
                  <c:v>45.375</c:v>
                </c:pt>
                <c:pt idx="140">
                  <c:v>47.975000000000001</c:v>
                </c:pt>
                <c:pt idx="141">
                  <c:v>50.5</c:v>
                </c:pt>
                <c:pt idx="142">
                  <c:v>52.5</c:v>
                </c:pt>
                <c:pt idx="143">
                  <c:v>54.55</c:v>
                </c:pt>
                <c:pt idx="144">
                  <c:v>46.26</c:v>
                </c:pt>
                <c:pt idx="145">
                  <c:v>57.90625</c:v>
                </c:pt>
                <c:pt idx="146">
                  <c:v>57.90625</c:v>
                </c:pt>
                <c:pt idx="147">
                  <c:v>54.658339999999995</c:v>
                </c:pt>
                <c:pt idx="148">
                  <c:v>55.33508333333333</c:v>
                </c:pt>
                <c:pt idx="149">
                  <c:v>52.946199999999997</c:v>
                </c:pt>
                <c:pt idx="150">
                  <c:v>51.811028571428565</c:v>
                </c:pt>
                <c:pt idx="151">
                  <c:v>53.256524999999996</c:v>
                </c:pt>
                <c:pt idx="152">
                  <c:v>53.772149999999996</c:v>
                </c:pt>
                <c:pt idx="153">
                  <c:v>54.019688888888886</c:v>
                </c:pt>
                <c:pt idx="154">
                  <c:v>54.019688888888886</c:v>
                </c:pt>
                <c:pt idx="155" formatCode="General">
                  <c:v>54.8</c:v>
                </c:pt>
                <c:pt idx="156">
                  <c:v>58.966160000000002</c:v>
                </c:pt>
                <c:pt idx="157">
                  <c:v>54.531844444444438</c:v>
                </c:pt>
                <c:pt idx="158">
                  <c:v>54.53</c:v>
                </c:pt>
                <c:pt idx="159">
                  <c:v>53.83</c:v>
                </c:pt>
                <c:pt idx="160">
                  <c:v>52.73</c:v>
                </c:pt>
                <c:pt idx="161">
                  <c:v>52.06</c:v>
                </c:pt>
                <c:pt idx="162">
                  <c:v>49.27</c:v>
                </c:pt>
                <c:pt idx="163">
                  <c:v>49.266800000000003</c:v>
                </c:pt>
                <c:pt idx="164">
                  <c:v>45.266800000000003</c:v>
                </c:pt>
                <c:pt idx="165">
                  <c:v>40.095500000000001</c:v>
                </c:pt>
                <c:pt idx="166">
                  <c:v>35.855699999999999</c:v>
                </c:pt>
                <c:pt idx="167">
                  <c:v>34.4</c:v>
                </c:pt>
                <c:pt idx="168">
                  <c:v>59.546730178549936</c:v>
                </c:pt>
                <c:pt idx="169">
                  <c:v>57.763201092282834</c:v>
                </c:pt>
                <c:pt idx="170">
                  <c:v>48.523458010649946</c:v>
                </c:pt>
                <c:pt idx="171">
                  <c:v>48.078340723494932</c:v>
                </c:pt>
                <c:pt idx="172">
                  <c:v>45.910079329822381</c:v>
                </c:pt>
                <c:pt idx="173">
                  <c:v>49.840025618969044</c:v>
                </c:pt>
                <c:pt idx="174">
                  <c:v>49.047435696205852</c:v>
                </c:pt>
                <c:pt idx="175">
                  <c:v>49.047435696205852</c:v>
                </c:pt>
                <c:pt idx="176">
                  <c:v>44.801773641287248</c:v>
                </c:pt>
                <c:pt idx="177">
                  <c:v>44.552515900733617</c:v>
                </c:pt>
                <c:pt idx="178">
                  <c:v>44.552515900733617</c:v>
                </c:pt>
                <c:pt idx="179">
                  <c:v>44.552515900733617</c:v>
                </c:pt>
                <c:pt idx="180">
                  <c:v>42.308496018006302</c:v>
                </c:pt>
                <c:pt idx="181">
                  <c:v>40.17859569345616</c:v>
                </c:pt>
                <c:pt idx="182">
                  <c:v>40.321800757873234</c:v>
                </c:pt>
                <c:pt idx="183">
                  <c:v>40.429442979461811</c:v>
                </c:pt>
                <c:pt idx="184">
                  <c:v>39.164596625226643</c:v>
                </c:pt>
                <c:pt idx="185">
                  <c:v>39.268479344607208</c:v>
                </c:pt>
                <c:pt idx="186">
                  <c:v>39.055073534684098</c:v>
                </c:pt>
                <c:pt idx="187">
                  <c:v>39.123514861093</c:v>
                </c:pt>
                <c:pt idx="188">
                  <c:v>40.060285561464404</c:v>
                </c:pt>
                <c:pt idx="189">
                  <c:v>39.336980954922367</c:v>
                </c:pt>
                <c:pt idx="190">
                  <c:v>37.85891402965462</c:v>
                </c:pt>
                <c:pt idx="191">
                  <c:v>33.823403146293046</c:v>
                </c:pt>
                <c:pt idx="192">
                  <c:v>30.142365191964618</c:v>
                </c:pt>
                <c:pt idx="193">
                  <c:v>29.902211812412116</c:v>
                </c:pt>
                <c:pt idx="194">
                  <c:v>31.098968250546626</c:v>
                </c:pt>
                <c:pt idx="195">
                  <c:v>28.685943158874018</c:v>
                </c:pt>
                <c:pt idx="196">
                  <c:v>24.465443441404439</c:v>
                </c:pt>
                <c:pt idx="197">
                  <c:v>19.264895666620284</c:v>
                </c:pt>
                <c:pt idx="198">
                  <c:v>17.679956347502873</c:v>
                </c:pt>
                <c:pt idx="199">
                  <c:v>17.274754389288972</c:v>
                </c:pt>
                <c:pt idx="200">
                  <c:v>17.200891299601757</c:v>
                </c:pt>
                <c:pt idx="201">
                  <c:v>14.503833032305272</c:v>
                </c:pt>
                <c:pt idx="202">
                  <c:v>13.083007709772204</c:v>
                </c:pt>
                <c:pt idx="203">
                  <c:v>13.94701835740231</c:v>
                </c:pt>
                <c:pt idx="204">
                  <c:v>16.799066966512175</c:v>
                </c:pt>
                <c:pt idx="205">
                  <c:v>16.29226967346645</c:v>
                </c:pt>
                <c:pt idx="206">
                  <c:v>16.966675229706034</c:v>
                </c:pt>
                <c:pt idx="207">
                  <c:v>18.768424936272041</c:v>
                </c:pt>
                <c:pt idx="208">
                  <c:v>23.870700735693088</c:v>
                </c:pt>
                <c:pt idx="209">
                  <c:v>23.868114515352133</c:v>
                </c:pt>
                <c:pt idx="210">
                  <c:v>23.650028290923842</c:v>
                </c:pt>
                <c:pt idx="211">
                  <c:v>23.057283176307752</c:v>
                </c:pt>
                <c:pt idx="212">
                  <c:v>23.508344730056301</c:v>
                </c:pt>
                <c:pt idx="213">
                  <c:v>24.208844772674716</c:v>
                </c:pt>
                <c:pt idx="214">
                  <c:v>24.952175174427111</c:v>
                </c:pt>
                <c:pt idx="215">
                  <c:v>24.600942273175537</c:v>
                </c:pt>
                <c:pt idx="216">
                  <c:v>24.932697311029745</c:v>
                </c:pt>
                <c:pt idx="217">
                  <c:v>25.107889798910819</c:v>
                </c:pt>
                <c:pt idx="218">
                  <c:v>25.482884286937239</c:v>
                </c:pt>
                <c:pt idx="219">
                  <c:v>27.096732989498932</c:v>
                </c:pt>
                <c:pt idx="220">
                  <c:v>28.446270890669691</c:v>
                </c:pt>
                <c:pt idx="221">
                  <c:v>29.031958291230243</c:v>
                </c:pt>
                <c:pt idx="222">
                  <c:v>27.784827874960556</c:v>
                </c:pt>
                <c:pt idx="223">
                  <c:v>28.56626619546288</c:v>
                </c:pt>
                <c:pt idx="224">
                  <c:v>28.935580570064822</c:v>
                </c:pt>
                <c:pt idx="225">
                  <c:v>30.179007733811005</c:v>
                </c:pt>
                <c:pt idx="226">
                  <c:v>33.594513772599967</c:v>
                </c:pt>
                <c:pt idx="227">
                  <c:v>33.45287075640757</c:v>
                </c:pt>
                <c:pt idx="228">
                  <c:v>34.95939830891912</c:v>
                </c:pt>
                <c:pt idx="229">
                  <c:v>37.138790504963715</c:v>
                </c:pt>
                <c:pt idx="230">
                  <c:v>38.491381188593856</c:v>
                </c:pt>
                <c:pt idx="231">
                  <c:v>43.042488026765234</c:v>
                </c:pt>
                <c:pt idx="232">
                  <c:v>31.863587752230821</c:v>
                </c:pt>
                <c:pt idx="233">
                  <c:v>32.902334797530237</c:v>
                </c:pt>
                <c:pt idx="234">
                  <c:v>32.245918639522408</c:v>
                </c:pt>
                <c:pt idx="235">
                  <c:v>34.758426889709462</c:v>
                </c:pt>
                <c:pt idx="236">
                  <c:v>39.00865588073971</c:v>
                </c:pt>
                <c:pt idx="237">
                  <c:v>38.87873506239486</c:v>
                </c:pt>
                <c:pt idx="238">
                  <c:v>39.255430812194518</c:v>
                </c:pt>
                <c:pt idx="239">
                  <c:v>45.693174456239738</c:v>
                </c:pt>
                <c:pt idx="240">
                  <c:v>48.30865996265463</c:v>
                </c:pt>
                <c:pt idx="241">
                  <c:v>49.919120940089243</c:v>
                </c:pt>
                <c:pt idx="242">
                  <c:v>49.598972919084112</c:v>
                </c:pt>
                <c:pt idx="243">
                  <c:v>54.803791539979692</c:v>
                </c:pt>
                <c:pt idx="244">
                  <c:v>56.202778017509345</c:v>
                </c:pt>
                <c:pt idx="245">
                  <c:v>59.900261885059606</c:v>
                </c:pt>
                <c:pt idx="246">
                  <c:v>59.858282194970663</c:v>
                </c:pt>
                <c:pt idx="247">
                  <c:v>62.01414797958688</c:v>
                </c:pt>
                <c:pt idx="248">
                  <c:v>57.281512632544732</c:v>
                </c:pt>
                <c:pt idx="249">
                  <c:v>57.190440502863282</c:v>
                </c:pt>
                <c:pt idx="250">
                  <c:v>55.793447693951983</c:v>
                </c:pt>
                <c:pt idx="251">
                  <c:v>53.892893197586389</c:v>
                </c:pt>
                <c:pt idx="252">
                  <c:v>53.4941010706047</c:v>
                </c:pt>
                <c:pt idx="253">
                  <c:v>53.498803582062749</c:v>
                </c:pt>
                <c:pt idx="254">
                  <c:v>55.177955339503626</c:v>
                </c:pt>
                <c:pt idx="255">
                  <c:v>55.576859268277367</c:v>
                </c:pt>
                <c:pt idx="256">
                  <c:v>55.247912886865315</c:v>
                </c:pt>
                <c:pt idx="257">
                  <c:v>55.499415376810092</c:v>
                </c:pt>
                <c:pt idx="258">
                  <c:v>55.397482400651526</c:v>
                </c:pt>
                <c:pt idx="259">
                  <c:v>55.053367402358859</c:v>
                </c:pt>
                <c:pt idx="260">
                  <c:v>56.552356891843765</c:v>
                </c:pt>
                <c:pt idx="261">
                  <c:v>56.025216240720262</c:v>
                </c:pt>
                <c:pt idx="262">
                  <c:v>56.025216240720262</c:v>
                </c:pt>
                <c:pt idx="263">
                  <c:v>55.346569645185589</c:v>
                </c:pt>
                <c:pt idx="264">
                  <c:v>55.346569645185589</c:v>
                </c:pt>
                <c:pt idx="265">
                  <c:v>55.195080009774749</c:v>
                </c:pt>
                <c:pt idx="266">
                  <c:v>56.384005184492949</c:v>
                </c:pt>
                <c:pt idx="267">
                  <c:v>56.882038368822549</c:v>
                </c:pt>
                <c:pt idx="268">
                  <c:v>58.079064900448479</c:v>
                </c:pt>
                <c:pt idx="269">
                  <c:v>58.283328975557765</c:v>
                </c:pt>
                <c:pt idx="270">
                  <c:v>58.290953167318143</c:v>
                </c:pt>
                <c:pt idx="271">
                  <c:v>57.934005949763026</c:v>
                </c:pt>
                <c:pt idx="272">
                  <c:v>59.052755297156949</c:v>
                </c:pt>
                <c:pt idx="273">
                  <c:v>57.213963089944919</c:v>
                </c:pt>
                <c:pt idx="274">
                  <c:v>57.213963089944919</c:v>
                </c:pt>
                <c:pt idx="275">
                  <c:v>67.100868889983474</c:v>
                </c:pt>
                <c:pt idx="276">
                  <c:v>67.100868889983474</c:v>
                </c:pt>
                <c:pt idx="277">
                  <c:v>67.100868889983474</c:v>
                </c:pt>
                <c:pt idx="278">
                  <c:v>62.20219633350461</c:v>
                </c:pt>
                <c:pt idx="279">
                  <c:v>56.392886615091321</c:v>
                </c:pt>
                <c:pt idx="280">
                  <c:v>53.198142177194981</c:v>
                </c:pt>
                <c:pt idx="281">
                  <c:v>54.537127766868387</c:v>
                </c:pt>
                <c:pt idx="282">
                  <c:v>49.303328299538499</c:v>
                </c:pt>
                <c:pt idx="283">
                  <c:v>50.575077906287099</c:v>
                </c:pt>
                <c:pt idx="284">
                  <c:v>44.398393560030485</c:v>
                </c:pt>
                <c:pt idx="285">
                  <c:v>44.959582834777919</c:v>
                </c:pt>
                <c:pt idx="286">
                  <c:v>39.011919317039265</c:v>
                </c:pt>
                <c:pt idx="287">
                  <c:v>56.862236350422798</c:v>
                </c:pt>
                <c:pt idx="288">
                  <c:v>52.177577033438332</c:v>
                </c:pt>
                <c:pt idx="289">
                  <c:v>51.463254296140583</c:v>
                </c:pt>
                <c:pt idx="290">
                  <c:v>50.085111021779298</c:v>
                </c:pt>
                <c:pt idx="291">
                  <c:v>46.88012381122941</c:v>
                </c:pt>
                <c:pt idx="292">
                  <c:v>45.285105332494801</c:v>
                </c:pt>
                <c:pt idx="293">
                  <c:v>35.66315494491883</c:v>
                </c:pt>
                <c:pt idx="294">
                  <c:v>36.226019654264427</c:v>
                </c:pt>
                <c:pt idx="295">
                  <c:v>35.901239229040655</c:v>
                </c:pt>
                <c:pt idx="296">
                  <c:v>35.97650684342188</c:v>
                </c:pt>
                <c:pt idx="297">
                  <c:v>36.131674266342102</c:v>
                </c:pt>
                <c:pt idx="298">
                  <c:v>36.414298035845242</c:v>
                </c:pt>
                <c:pt idx="299">
                  <c:v>36.191003317179977</c:v>
                </c:pt>
                <c:pt idx="300">
                  <c:v>36.199713635617336</c:v>
                </c:pt>
                <c:pt idx="301">
                  <c:v>37.518163049048688</c:v>
                </c:pt>
                <c:pt idx="302">
                  <c:v>37.518163049048688</c:v>
                </c:pt>
                <c:pt idx="303">
                  <c:v>37.031769585720312</c:v>
                </c:pt>
                <c:pt idx="304">
                  <c:v>37.238091243031796</c:v>
                </c:pt>
                <c:pt idx="305">
                  <c:v>36.94438688178144</c:v>
                </c:pt>
                <c:pt idx="306">
                  <c:v>37.41743781133772</c:v>
                </c:pt>
                <c:pt idx="307">
                  <c:v>37.443312738736225</c:v>
                </c:pt>
                <c:pt idx="308">
                  <c:v>37.237223019630584</c:v>
                </c:pt>
                <c:pt idx="309">
                  <c:v>37.363789010698838</c:v>
                </c:pt>
                <c:pt idx="310">
                  <c:v>37.590169970340312</c:v>
                </c:pt>
                <c:pt idx="311">
                  <c:v>30.188505232834334</c:v>
                </c:pt>
                <c:pt idx="312">
                  <c:v>31.22643683707474</c:v>
                </c:pt>
                <c:pt idx="313">
                  <c:v>31.911205263895663</c:v>
                </c:pt>
                <c:pt idx="314">
                  <c:v>31.173446814633873</c:v>
                </c:pt>
                <c:pt idx="315">
                  <c:v>31.661207353724819</c:v>
                </c:pt>
                <c:pt idx="316">
                  <c:v>31.883854943352961</c:v>
                </c:pt>
                <c:pt idx="317">
                  <c:v>61.061822096902539</c:v>
                </c:pt>
                <c:pt idx="318">
                  <c:v>68.523811836419114</c:v>
                </c:pt>
                <c:pt idx="319">
                  <c:v>71.086287976325181</c:v>
                </c:pt>
                <c:pt idx="320">
                  <c:v>57.282704460345059</c:v>
                </c:pt>
                <c:pt idx="321">
                  <c:v>54.304668578590743</c:v>
                </c:pt>
                <c:pt idx="322">
                  <c:v>57.670481845654493</c:v>
                </c:pt>
                <c:pt idx="323">
                  <c:v>56.462699846220495</c:v>
                </c:pt>
                <c:pt idx="324">
                  <c:v>55.047960252648771</c:v>
                </c:pt>
                <c:pt idx="325">
                  <c:v>54.912820198208436</c:v>
                </c:pt>
                <c:pt idx="326">
                  <c:v>54.912820198208436</c:v>
                </c:pt>
                <c:pt idx="327">
                  <c:v>51.978892046583518</c:v>
                </c:pt>
                <c:pt idx="328">
                  <c:v>52.648806826312018</c:v>
                </c:pt>
                <c:pt idx="329">
                  <c:v>52.721805508430293</c:v>
                </c:pt>
                <c:pt idx="330">
                  <c:v>52.477169246996823</c:v>
                </c:pt>
                <c:pt idx="331">
                  <c:v>50.271638236464618</c:v>
                </c:pt>
                <c:pt idx="332">
                  <c:v>49.95542642349789</c:v>
                </c:pt>
                <c:pt idx="333">
                  <c:v>49.95542642349789</c:v>
                </c:pt>
                <c:pt idx="334">
                  <c:v>49.184399786325343</c:v>
                </c:pt>
                <c:pt idx="335">
                  <c:v>48.432766083575238</c:v>
                </c:pt>
                <c:pt idx="336">
                  <c:v>47.665287244614184</c:v>
                </c:pt>
                <c:pt idx="337">
                  <c:v>48.003101663679907</c:v>
                </c:pt>
                <c:pt idx="338">
                  <c:v>48.634368821846856</c:v>
                </c:pt>
                <c:pt idx="339">
                  <c:v>48.634368821846856</c:v>
                </c:pt>
                <c:pt idx="340">
                  <c:v>49.333628759384418</c:v>
                </c:pt>
                <c:pt idx="341">
                  <c:v>49.333628759384418</c:v>
                </c:pt>
                <c:pt idx="342">
                  <c:v>49.333628759384418</c:v>
                </c:pt>
                <c:pt idx="343">
                  <c:v>48.970986184845401</c:v>
                </c:pt>
                <c:pt idx="344">
                  <c:v>48.970986184845401</c:v>
                </c:pt>
                <c:pt idx="345">
                  <c:v>48.969208481851048</c:v>
                </c:pt>
                <c:pt idx="346">
                  <c:v>44.096417713380561</c:v>
                </c:pt>
                <c:pt idx="347">
                  <c:v>42.707781706053936</c:v>
                </c:pt>
                <c:pt idx="348">
                  <c:v>43.259011351272569</c:v>
                </c:pt>
                <c:pt idx="349">
                  <c:v>44.34287945834317</c:v>
                </c:pt>
                <c:pt idx="350">
                  <c:v>44.704566902485602</c:v>
                </c:pt>
                <c:pt idx="351">
                  <c:v>45.667911244775077</c:v>
                </c:pt>
                <c:pt idx="352">
                  <c:v>44.090893942032523</c:v>
                </c:pt>
                <c:pt idx="353">
                  <c:v>44.090893942032523</c:v>
                </c:pt>
                <c:pt idx="354">
                  <c:v>43.985206059153199</c:v>
                </c:pt>
                <c:pt idx="355" formatCode="0.00">
                  <c:v>42.176651315269673</c:v>
                </c:pt>
                <c:pt idx="356" formatCode="0.00">
                  <c:v>38.639680393353018</c:v>
                </c:pt>
                <c:pt idx="357" formatCode="0.00">
                  <c:v>37.640758894560015</c:v>
                </c:pt>
                <c:pt idx="358" formatCode="0.00">
                  <c:v>37.679646963096523</c:v>
                </c:pt>
                <c:pt idx="359" formatCode="0.00">
                  <c:v>29.018764106157011</c:v>
                </c:pt>
                <c:pt idx="360" formatCode="0.00">
                  <c:v>28.397848668474612</c:v>
                </c:pt>
                <c:pt idx="361" formatCode="0.00">
                  <c:v>32.6945445359096</c:v>
                </c:pt>
                <c:pt idx="362" formatCode="0.00">
                  <c:v>31.486219545525163</c:v>
                </c:pt>
                <c:pt idx="363" formatCode="0.00">
                  <c:v>33.687939113293062</c:v>
                </c:pt>
                <c:pt idx="364" formatCode="0.00">
                  <c:v>36.490336886170141</c:v>
                </c:pt>
                <c:pt idx="365" formatCode="0.00">
                  <c:v>37.371966482993628</c:v>
                </c:pt>
                <c:pt idx="366" formatCode="0.00">
                  <c:v>34.879572883360147</c:v>
                </c:pt>
                <c:pt idx="367" formatCode="0.00">
                  <c:v>33.381595267630189</c:v>
                </c:pt>
                <c:pt idx="368" formatCode="0.00">
                  <c:v>37.327218373131721</c:v>
                </c:pt>
                <c:pt idx="369" formatCode="0.00">
                  <c:v>37.022072846104699</c:v>
                </c:pt>
                <c:pt idx="370" formatCode="0.00">
                  <c:v>34.389674338831263</c:v>
                </c:pt>
                <c:pt idx="371" formatCode="0.00">
                  <c:v>33.053238689807785</c:v>
                </c:pt>
                <c:pt idx="372" formatCode="0.00">
                  <c:v>30.093925576288996</c:v>
                </c:pt>
                <c:pt idx="373" formatCode="0.00">
                  <c:v>30.168278698221918</c:v>
                </c:pt>
                <c:pt idx="374" formatCode="0.00">
                  <c:v>30.516322496268618</c:v>
                </c:pt>
                <c:pt idx="375">
                  <c:v>27.358912412335158</c:v>
                </c:pt>
                <c:pt idx="376">
                  <c:v>26.922969481847726</c:v>
                </c:pt>
                <c:pt idx="377">
                  <c:v>27.367866431570796</c:v>
                </c:pt>
                <c:pt idx="378">
                  <c:v>26.893733063739386</c:v>
                </c:pt>
                <c:pt idx="379">
                  <c:v>26.492096108606166</c:v>
                </c:pt>
                <c:pt idx="380">
                  <c:v>25.939330146803691</c:v>
                </c:pt>
                <c:pt idx="381">
                  <c:v>26.443808624878798</c:v>
                </c:pt>
                <c:pt idx="382">
                  <c:v>26.443808624878798</c:v>
                </c:pt>
                <c:pt idx="383">
                  <c:v>26.901929963736542</c:v>
                </c:pt>
                <c:pt idx="384">
                  <c:v>28.253313996048785</c:v>
                </c:pt>
                <c:pt idx="385">
                  <c:v>29.072762228597973</c:v>
                </c:pt>
                <c:pt idx="386">
                  <c:v>29.092363244004574</c:v>
                </c:pt>
                <c:pt idx="387">
                  <c:v>29.35530927913706</c:v>
                </c:pt>
                <c:pt idx="388">
                  <c:v>30.888286501100371</c:v>
                </c:pt>
                <c:pt idx="389">
                  <c:v>32.581317114415093</c:v>
                </c:pt>
                <c:pt idx="390">
                  <c:v>33.759953588357654</c:v>
                </c:pt>
                <c:pt idx="391">
                  <c:v>33.958142553866125</c:v>
                </c:pt>
                <c:pt idx="392">
                  <c:v>34.370047061703453</c:v>
                </c:pt>
                <c:pt idx="393">
                  <c:v>34.450440942980762</c:v>
                </c:pt>
                <c:pt idx="394">
                  <c:v>34.70212792400077</c:v>
                </c:pt>
                <c:pt idx="395">
                  <c:v>35.898633839687207</c:v>
                </c:pt>
                <c:pt idx="396">
                  <c:v>37.395972854430227</c:v>
                </c:pt>
                <c:pt idx="397">
                  <c:v>37.899509684476691</c:v>
                </c:pt>
                <c:pt idx="398">
                  <c:v>39.08152727125254</c:v>
                </c:pt>
                <c:pt idx="399">
                  <c:v>43.380822211299261</c:v>
                </c:pt>
                <c:pt idx="400">
                  <c:v>52.448975216465122</c:v>
                </c:pt>
                <c:pt idx="401">
                  <c:v>53.616313354595441</c:v>
                </c:pt>
                <c:pt idx="402">
                  <c:v>54.908270696456704</c:v>
                </c:pt>
                <c:pt idx="403">
                  <c:v>53.970327217829393</c:v>
                </c:pt>
                <c:pt idx="404">
                  <c:v>57.131384531995273</c:v>
                </c:pt>
                <c:pt idx="405">
                  <c:v>59.564206679203039</c:v>
                </c:pt>
                <c:pt idx="406">
                  <c:v>59.564206679203039</c:v>
                </c:pt>
                <c:pt idx="407">
                  <c:v>60.740121990623123</c:v>
                </c:pt>
                <c:pt idx="408">
                  <c:v>60.270663877897221</c:v>
                </c:pt>
                <c:pt idx="409">
                  <c:v>58.558597042540043</c:v>
                </c:pt>
                <c:pt idx="410">
                  <c:v>58.862205570786799</c:v>
                </c:pt>
                <c:pt idx="411">
                  <c:v>58.996593215209572</c:v>
                </c:pt>
                <c:pt idx="412">
                  <c:v>60.424639923675237</c:v>
                </c:pt>
                <c:pt idx="413">
                  <c:v>56.083237055292599</c:v>
                </c:pt>
                <c:pt idx="414">
                  <c:v>51.985325448884893</c:v>
                </c:pt>
                <c:pt idx="415">
                  <c:v>51.973232656243013</c:v>
                </c:pt>
                <c:pt idx="416">
                  <c:v>51.973232656243013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0B1-B9BA-CBD52D35A412}"/>
            </c:ext>
          </c:extLst>
        </c:ser>
        <c:ser>
          <c:idx val="1"/>
          <c:order val="1"/>
          <c:tx>
            <c:strRef>
              <c:f>'US forecast'!$G$5</c:f>
              <c:strCache>
                <c:ptCount val="1"/>
                <c:pt idx="0">
                  <c:v>BofA ML Forecast</c:v>
                </c:pt>
              </c:strCache>
            </c:strRef>
          </c:tx>
          <c:spPr>
            <a:ln w="25400">
              <a:solidFill>
                <a:srgbClr val="E0BA4C"/>
              </a:solidFill>
              <a:prstDash val="sysDash"/>
            </a:ln>
          </c:spPr>
          <c:marker>
            <c:symbol val="none"/>
          </c:marker>
          <c:cat>
            <c:numRef>
              <c:f>'US forecast'!$A$7:$A$434</c:f>
              <c:numCache>
                <c:formatCode>mm/dd/yyyy</c:formatCode>
                <c:ptCount val="428"/>
                <c:pt idx="0">
                  <c:v>31106</c:v>
                </c:pt>
                <c:pt idx="1">
                  <c:v>31137</c:v>
                </c:pt>
                <c:pt idx="2">
                  <c:v>31167</c:v>
                </c:pt>
                <c:pt idx="3">
                  <c:v>31198</c:v>
                </c:pt>
                <c:pt idx="4">
                  <c:v>31228</c:v>
                </c:pt>
                <c:pt idx="5">
                  <c:v>31259</c:v>
                </c:pt>
                <c:pt idx="6">
                  <c:v>31290</c:v>
                </c:pt>
                <c:pt idx="7">
                  <c:v>31320</c:v>
                </c:pt>
                <c:pt idx="8">
                  <c:v>31351</c:v>
                </c:pt>
                <c:pt idx="9">
                  <c:v>31381</c:v>
                </c:pt>
                <c:pt idx="10">
                  <c:v>31412</c:v>
                </c:pt>
                <c:pt idx="11">
                  <c:v>31443</c:v>
                </c:pt>
                <c:pt idx="12">
                  <c:v>31471</c:v>
                </c:pt>
                <c:pt idx="13">
                  <c:v>31502</c:v>
                </c:pt>
                <c:pt idx="14">
                  <c:v>31532</c:v>
                </c:pt>
                <c:pt idx="15">
                  <c:v>31563</c:v>
                </c:pt>
                <c:pt idx="16">
                  <c:v>31593</c:v>
                </c:pt>
                <c:pt idx="17">
                  <c:v>31624</c:v>
                </c:pt>
                <c:pt idx="18">
                  <c:v>31655</c:v>
                </c:pt>
                <c:pt idx="19">
                  <c:v>31685</c:v>
                </c:pt>
                <c:pt idx="20">
                  <c:v>31716</c:v>
                </c:pt>
                <c:pt idx="21">
                  <c:v>31746</c:v>
                </c:pt>
                <c:pt idx="22">
                  <c:v>31777</c:v>
                </c:pt>
                <c:pt idx="23">
                  <c:v>31808</c:v>
                </c:pt>
                <c:pt idx="24">
                  <c:v>31836</c:v>
                </c:pt>
                <c:pt idx="25">
                  <c:v>31867</c:v>
                </c:pt>
                <c:pt idx="26">
                  <c:v>31897</c:v>
                </c:pt>
                <c:pt idx="27">
                  <c:v>31928</c:v>
                </c:pt>
                <c:pt idx="28">
                  <c:v>31958</c:v>
                </c:pt>
                <c:pt idx="29">
                  <c:v>31989</c:v>
                </c:pt>
                <c:pt idx="30">
                  <c:v>32020</c:v>
                </c:pt>
                <c:pt idx="31">
                  <c:v>32050</c:v>
                </c:pt>
                <c:pt idx="32">
                  <c:v>32081</c:v>
                </c:pt>
                <c:pt idx="33">
                  <c:v>32111</c:v>
                </c:pt>
                <c:pt idx="34">
                  <c:v>32142</c:v>
                </c:pt>
                <c:pt idx="35">
                  <c:v>32173</c:v>
                </c:pt>
                <c:pt idx="36">
                  <c:v>32202</c:v>
                </c:pt>
                <c:pt idx="37">
                  <c:v>32233</c:v>
                </c:pt>
                <c:pt idx="38">
                  <c:v>32263</c:v>
                </c:pt>
                <c:pt idx="39">
                  <c:v>32294</c:v>
                </c:pt>
                <c:pt idx="40">
                  <c:v>32324</c:v>
                </c:pt>
                <c:pt idx="41">
                  <c:v>32355</c:v>
                </c:pt>
                <c:pt idx="42">
                  <c:v>32386</c:v>
                </c:pt>
                <c:pt idx="43">
                  <c:v>32416</c:v>
                </c:pt>
                <c:pt idx="44">
                  <c:v>32447</c:v>
                </c:pt>
                <c:pt idx="45">
                  <c:v>32477</c:v>
                </c:pt>
                <c:pt idx="46">
                  <c:v>32508</c:v>
                </c:pt>
                <c:pt idx="47">
                  <c:v>32539</c:v>
                </c:pt>
                <c:pt idx="48">
                  <c:v>32567</c:v>
                </c:pt>
                <c:pt idx="49">
                  <c:v>32598</c:v>
                </c:pt>
                <c:pt idx="50">
                  <c:v>32628</c:v>
                </c:pt>
                <c:pt idx="51">
                  <c:v>32659</c:v>
                </c:pt>
                <c:pt idx="52">
                  <c:v>32689</c:v>
                </c:pt>
                <c:pt idx="53">
                  <c:v>32720</c:v>
                </c:pt>
                <c:pt idx="54">
                  <c:v>32751</c:v>
                </c:pt>
                <c:pt idx="55">
                  <c:v>32781</c:v>
                </c:pt>
                <c:pt idx="56">
                  <c:v>32812</c:v>
                </c:pt>
                <c:pt idx="57">
                  <c:v>32842</c:v>
                </c:pt>
                <c:pt idx="58">
                  <c:v>32873</c:v>
                </c:pt>
                <c:pt idx="59">
                  <c:v>32904</c:v>
                </c:pt>
                <c:pt idx="60">
                  <c:v>32932</c:v>
                </c:pt>
                <c:pt idx="61">
                  <c:v>32963</c:v>
                </c:pt>
                <c:pt idx="62">
                  <c:v>32993</c:v>
                </c:pt>
                <c:pt idx="63">
                  <c:v>33024</c:v>
                </c:pt>
                <c:pt idx="64">
                  <c:v>33054</c:v>
                </c:pt>
                <c:pt idx="65">
                  <c:v>33085</c:v>
                </c:pt>
                <c:pt idx="66">
                  <c:v>33116</c:v>
                </c:pt>
                <c:pt idx="67">
                  <c:v>33146</c:v>
                </c:pt>
                <c:pt idx="68">
                  <c:v>33177</c:v>
                </c:pt>
                <c:pt idx="69">
                  <c:v>33207</c:v>
                </c:pt>
                <c:pt idx="70">
                  <c:v>33238</c:v>
                </c:pt>
                <c:pt idx="71">
                  <c:v>33269</c:v>
                </c:pt>
                <c:pt idx="72">
                  <c:v>33297</c:v>
                </c:pt>
                <c:pt idx="73">
                  <c:v>33328</c:v>
                </c:pt>
                <c:pt idx="74">
                  <c:v>33358</c:v>
                </c:pt>
                <c:pt idx="75">
                  <c:v>33389</c:v>
                </c:pt>
                <c:pt idx="76">
                  <c:v>33419</c:v>
                </c:pt>
                <c:pt idx="77">
                  <c:v>33450</c:v>
                </c:pt>
                <c:pt idx="78">
                  <c:v>33481</c:v>
                </c:pt>
                <c:pt idx="79">
                  <c:v>33511</c:v>
                </c:pt>
                <c:pt idx="80">
                  <c:v>33542</c:v>
                </c:pt>
                <c:pt idx="81">
                  <c:v>33572</c:v>
                </c:pt>
                <c:pt idx="82">
                  <c:v>33603</c:v>
                </c:pt>
                <c:pt idx="83">
                  <c:v>33634</c:v>
                </c:pt>
                <c:pt idx="84">
                  <c:v>33663</c:v>
                </c:pt>
                <c:pt idx="85">
                  <c:v>33694</c:v>
                </c:pt>
                <c:pt idx="86">
                  <c:v>33724</c:v>
                </c:pt>
                <c:pt idx="87">
                  <c:v>33755</c:v>
                </c:pt>
                <c:pt idx="88">
                  <c:v>33785</c:v>
                </c:pt>
                <c:pt idx="89">
                  <c:v>33816</c:v>
                </c:pt>
                <c:pt idx="90">
                  <c:v>33847</c:v>
                </c:pt>
                <c:pt idx="91">
                  <c:v>33877</c:v>
                </c:pt>
                <c:pt idx="92">
                  <c:v>33908</c:v>
                </c:pt>
                <c:pt idx="93">
                  <c:v>33938</c:v>
                </c:pt>
                <c:pt idx="94">
                  <c:v>33969</c:v>
                </c:pt>
                <c:pt idx="95">
                  <c:v>34000</c:v>
                </c:pt>
                <c:pt idx="96">
                  <c:v>34028</c:v>
                </c:pt>
                <c:pt idx="97">
                  <c:v>34059</c:v>
                </c:pt>
                <c:pt idx="98">
                  <c:v>34089</c:v>
                </c:pt>
                <c:pt idx="99">
                  <c:v>34120</c:v>
                </c:pt>
                <c:pt idx="100">
                  <c:v>34150</c:v>
                </c:pt>
                <c:pt idx="101">
                  <c:v>34181</c:v>
                </c:pt>
                <c:pt idx="102">
                  <c:v>34212</c:v>
                </c:pt>
                <c:pt idx="103">
                  <c:v>34242</c:v>
                </c:pt>
                <c:pt idx="104">
                  <c:v>34273</c:v>
                </c:pt>
                <c:pt idx="105">
                  <c:v>34303</c:v>
                </c:pt>
                <c:pt idx="106">
                  <c:v>34334</c:v>
                </c:pt>
                <c:pt idx="107">
                  <c:v>34365</c:v>
                </c:pt>
                <c:pt idx="108">
                  <c:v>34393</c:v>
                </c:pt>
                <c:pt idx="109">
                  <c:v>34424</c:v>
                </c:pt>
                <c:pt idx="110">
                  <c:v>34454</c:v>
                </c:pt>
                <c:pt idx="111">
                  <c:v>34485</c:v>
                </c:pt>
                <c:pt idx="112">
                  <c:v>34515</c:v>
                </c:pt>
                <c:pt idx="113">
                  <c:v>34546</c:v>
                </c:pt>
                <c:pt idx="114">
                  <c:v>34577</c:v>
                </c:pt>
                <c:pt idx="115">
                  <c:v>34607</c:v>
                </c:pt>
                <c:pt idx="116">
                  <c:v>34638</c:v>
                </c:pt>
                <c:pt idx="117">
                  <c:v>34668</c:v>
                </c:pt>
                <c:pt idx="118">
                  <c:v>34699</c:v>
                </c:pt>
                <c:pt idx="119">
                  <c:v>34730</c:v>
                </c:pt>
                <c:pt idx="120">
                  <c:v>34758</c:v>
                </c:pt>
                <c:pt idx="121">
                  <c:v>34789</c:v>
                </c:pt>
                <c:pt idx="122">
                  <c:v>34819</c:v>
                </c:pt>
                <c:pt idx="123">
                  <c:v>34850</c:v>
                </c:pt>
                <c:pt idx="124">
                  <c:v>34880</c:v>
                </c:pt>
                <c:pt idx="125">
                  <c:v>34911</c:v>
                </c:pt>
                <c:pt idx="126">
                  <c:v>34942</c:v>
                </c:pt>
                <c:pt idx="127">
                  <c:v>34972</c:v>
                </c:pt>
                <c:pt idx="128">
                  <c:v>35003</c:v>
                </c:pt>
                <c:pt idx="129">
                  <c:v>35033</c:v>
                </c:pt>
                <c:pt idx="130">
                  <c:v>35064</c:v>
                </c:pt>
                <c:pt idx="131">
                  <c:v>35095</c:v>
                </c:pt>
                <c:pt idx="132">
                  <c:v>35124</c:v>
                </c:pt>
                <c:pt idx="133">
                  <c:v>35155</c:v>
                </c:pt>
                <c:pt idx="134">
                  <c:v>35185</c:v>
                </c:pt>
                <c:pt idx="135">
                  <c:v>35216</c:v>
                </c:pt>
                <c:pt idx="136">
                  <c:v>35246</c:v>
                </c:pt>
                <c:pt idx="137">
                  <c:v>35277</c:v>
                </c:pt>
                <c:pt idx="138">
                  <c:v>35308</c:v>
                </c:pt>
                <c:pt idx="139">
                  <c:v>35338</c:v>
                </c:pt>
                <c:pt idx="140">
                  <c:v>35369</c:v>
                </c:pt>
                <c:pt idx="141">
                  <c:v>35399</c:v>
                </c:pt>
                <c:pt idx="142">
                  <c:v>35430</c:v>
                </c:pt>
                <c:pt idx="143">
                  <c:v>35461</c:v>
                </c:pt>
                <c:pt idx="144">
                  <c:v>35489</c:v>
                </c:pt>
                <c:pt idx="145">
                  <c:v>35520</c:v>
                </c:pt>
                <c:pt idx="146">
                  <c:v>35550</c:v>
                </c:pt>
                <c:pt idx="147">
                  <c:v>35581</c:v>
                </c:pt>
                <c:pt idx="148">
                  <c:v>35611</c:v>
                </c:pt>
                <c:pt idx="149">
                  <c:v>35642</c:v>
                </c:pt>
                <c:pt idx="150">
                  <c:v>35673</c:v>
                </c:pt>
                <c:pt idx="151">
                  <c:v>35703</c:v>
                </c:pt>
                <c:pt idx="152">
                  <c:v>35734</c:v>
                </c:pt>
                <c:pt idx="153">
                  <c:v>35764</c:v>
                </c:pt>
                <c:pt idx="154">
                  <c:v>35795</c:v>
                </c:pt>
                <c:pt idx="155">
                  <c:v>35826</c:v>
                </c:pt>
                <c:pt idx="156">
                  <c:v>35854</c:v>
                </c:pt>
                <c:pt idx="157">
                  <c:v>35885</c:v>
                </c:pt>
                <c:pt idx="158">
                  <c:v>35915</c:v>
                </c:pt>
                <c:pt idx="159">
                  <c:v>35946</c:v>
                </c:pt>
                <c:pt idx="160">
                  <c:v>35976</c:v>
                </c:pt>
                <c:pt idx="161">
                  <c:v>36007</c:v>
                </c:pt>
                <c:pt idx="162">
                  <c:v>36038</c:v>
                </c:pt>
                <c:pt idx="163">
                  <c:v>36068</c:v>
                </c:pt>
                <c:pt idx="164">
                  <c:v>36099</c:v>
                </c:pt>
                <c:pt idx="165">
                  <c:v>36129</c:v>
                </c:pt>
                <c:pt idx="166">
                  <c:v>36160</c:v>
                </c:pt>
                <c:pt idx="167">
                  <c:v>36191</c:v>
                </c:pt>
                <c:pt idx="168">
                  <c:v>36219</c:v>
                </c:pt>
                <c:pt idx="169">
                  <c:v>36250</c:v>
                </c:pt>
                <c:pt idx="170">
                  <c:v>36280</c:v>
                </c:pt>
                <c:pt idx="171">
                  <c:v>36311</c:v>
                </c:pt>
                <c:pt idx="172">
                  <c:v>36341</c:v>
                </c:pt>
                <c:pt idx="173">
                  <c:v>36372</c:v>
                </c:pt>
                <c:pt idx="174">
                  <c:v>36403</c:v>
                </c:pt>
                <c:pt idx="175">
                  <c:v>36433</c:v>
                </c:pt>
                <c:pt idx="176">
                  <c:v>36464</c:v>
                </c:pt>
                <c:pt idx="177">
                  <c:v>36494</c:v>
                </c:pt>
                <c:pt idx="178">
                  <c:v>36525</c:v>
                </c:pt>
                <c:pt idx="179">
                  <c:v>36556</c:v>
                </c:pt>
                <c:pt idx="180">
                  <c:v>36585</c:v>
                </c:pt>
                <c:pt idx="181">
                  <c:v>36616</c:v>
                </c:pt>
                <c:pt idx="182">
                  <c:v>36646</c:v>
                </c:pt>
                <c:pt idx="183">
                  <c:v>36677</c:v>
                </c:pt>
                <c:pt idx="184">
                  <c:v>36707</c:v>
                </c:pt>
                <c:pt idx="185">
                  <c:v>36738</c:v>
                </c:pt>
                <c:pt idx="186">
                  <c:v>36769</c:v>
                </c:pt>
                <c:pt idx="187">
                  <c:v>36799</c:v>
                </c:pt>
                <c:pt idx="188">
                  <c:v>36830</c:v>
                </c:pt>
                <c:pt idx="189">
                  <c:v>36860</c:v>
                </c:pt>
                <c:pt idx="190">
                  <c:v>36891</c:v>
                </c:pt>
                <c:pt idx="191">
                  <c:v>36922</c:v>
                </c:pt>
                <c:pt idx="192">
                  <c:v>36950</c:v>
                </c:pt>
                <c:pt idx="193">
                  <c:v>36981</c:v>
                </c:pt>
                <c:pt idx="194">
                  <c:v>37011</c:v>
                </c:pt>
                <c:pt idx="195">
                  <c:v>37042</c:v>
                </c:pt>
                <c:pt idx="196">
                  <c:v>37072</c:v>
                </c:pt>
                <c:pt idx="197">
                  <c:v>37103</c:v>
                </c:pt>
                <c:pt idx="198">
                  <c:v>37134</c:v>
                </c:pt>
                <c:pt idx="199">
                  <c:v>37164</c:v>
                </c:pt>
                <c:pt idx="200">
                  <c:v>37195</c:v>
                </c:pt>
                <c:pt idx="201">
                  <c:v>37225</c:v>
                </c:pt>
                <c:pt idx="202">
                  <c:v>37256</c:v>
                </c:pt>
                <c:pt idx="203">
                  <c:v>37287</c:v>
                </c:pt>
                <c:pt idx="204">
                  <c:v>37315</c:v>
                </c:pt>
                <c:pt idx="205">
                  <c:v>37346</c:v>
                </c:pt>
                <c:pt idx="206">
                  <c:v>37376</c:v>
                </c:pt>
                <c:pt idx="207">
                  <c:v>37407</c:v>
                </c:pt>
                <c:pt idx="208">
                  <c:v>37437</c:v>
                </c:pt>
                <c:pt idx="209">
                  <c:v>37468</c:v>
                </c:pt>
                <c:pt idx="210">
                  <c:v>37499</c:v>
                </c:pt>
                <c:pt idx="211">
                  <c:v>37529</c:v>
                </c:pt>
                <c:pt idx="212">
                  <c:v>37560</c:v>
                </c:pt>
                <c:pt idx="213">
                  <c:v>37590</c:v>
                </c:pt>
                <c:pt idx="214">
                  <c:v>37621</c:v>
                </c:pt>
                <c:pt idx="215">
                  <c:v>37652</c:v>
                </c:pt>
                <c:pt idx="216">
                  <c:v>37680</c:v>
                </c:pt>
                <c:pt idx="217">
                  <c:v>37711</c:v>
                </c:pt>
                <c:pt idx="218">
                  <c:v>37741</c:v>
                </c:pt>
                <c:pt idx="219">
                  <c:v>37772</c:v>
                </c:pt>
                <c:pt idx="220">
                  <c:v>37802</c:v>
                </c:pt>
                <c:pt idx="221">
                  <c:v>37833</c:v>
                </c:pt>
                <c:pt idx="222">
                  <c:v>37864</c:v>
                </c:pt>
                <c:pt idx="223">
                  <c:v>37894</c:v>
                </c:pt>
                <c:pt idx="224">
                  <c:v>37925</c:v>
                </c:pt>
                <c:pt idx="225">
                  <c:v>37955</c:v>
                </c:pt>
                <c:pt idx="226">
                  <c:v>37986</c:v>
                </c:pt>
                <c:pt idx="227">
                  <c:v>38017</c:v>
                </c:pt>
                <c:pt idx="228">
                  <c:v>38046</c:v>
                </c:pt>
                <c:pt idx="229">
                  <c:v>38077</c:v>
                </c:pt>
                <c:pt idx="230">
                  <c:v>38107</c:v>
                </c:pt>
                <c:pt idx="231">
                  <c:v>38138</c:v>
                </c:pt>
                <c:pt idx="232">
                  <c:v>38168</c:v>
                </c:pt>
                <c:pt idx="233">
                  <c:v>38199</c:v>
                </c:pt>
                <c:pt idx="234">
                  <c:v>38230</c:v>
                </c:pt>
                <c:pt idx="235">
                  <c:v>38260</c:v>
                </c:pt>
                <c:pt idx="236">
                  <c:v>38291</c:v>
                </c:pt>
                <c:pt idx="237">
                  <c:v>38321</c:v>
                </c:pt>
                <c:pt idx="238">
                  <c:v>38352</c:v>
                </c:pt>
                <c:pt idx="239">
                  <c:v>38383</c:v>
                </c:pt>
                <c:pt idx="240">
                  <c:v>38411</c:v>
                </c:pt>
                <c:pt idx="241">
                  <c:v>38442</c:v>
                </c:pt>
                <c:pt idx="242">
                  <c:v>38472</c:v>
                </c:pt>
                <c:pt idx="243">
                  <c:v>38503</c:v>
                </c:pt>
                <c:pt idx="244">
                  <c:v>38533</c:v>
                </c:pt>
                <c:pt idx="245">
                  <c:v>38564</c:v>
                </c:pt>
                <c:pt idx="246">
                  <c:v>38595</c:v>
                </c:pt>
                <c:pt idx="247">
                  <c:v>38625</c:v>
                </c:pt>
                <c:pt idx="248">
                  <c:v>38656</c:v>
                </c:pt>
                <c:pt idx="249">
                  <c:v>38686</c:v>
                </c:pt>
                <c:pt idx="250">
                  <c:v>38717</c:v>
                </c:pt>
                <c:pt idx="251">
                  <c:v>38748</c:v>
                </c:pt>
                <c:pt idx="252">
                  <c:v>38776</c:v>
                </c:pt>
                <c:pt idx="253">
                  <c:v>38807</c:v>
                </c:pt>
                <c:pt idx="254">
                  <c:v>38837</c:v>
                </c:pt>
                <c:pt idx="255">
                  <c:v>38868</c:v>
                </c:pt>
                <c:pt idx="256">
                  <c:v>38898</c:v>
                </c:pt>
                <c:pt idx="257">
                  <c:v>38929</c:v>
                </c:pt>
                <c:pt idx="258">
                  <c:v>38960</c:v>
                </c:pt>
                <c:pt idx="259">
                  <c:v>38990</c:v>
                </c:pt>
                <c:pt idx="260">
                  <c:v>39021</c:v>
                </c:pt>
                <c:pt idx="261">
                  <c:v>39051</c:v>
                </c:pt>
                <c:pt idx="262">
                  <c:v>39082</c:v>
                </c:pt>
                <c:pt idx="263">
                  <c:v>39113</c:v>
                </c:pt>
                <c:pt idx="264">
                  <c:v>39141</c:v>
                </c:pt>
                <c:pt idx="265">
                  <c:v>39172</c:v>
                </c:pt>
                <c:pt idx="266">
                  <c:v>39202</c:v>
                </c:pt>
                <c:pt idx="267">
                  <c:v>39233</c:v>
                </c:pt>
                <c:pt idx="268">
                  <c:v>39263</c:v>
                </c:pt>
                <c:pt idx="269">
                  <c:v>39294</c:v>
                </c:pt>
                <c:pt idx="270">
                  <c:v>39325</c:v>
                </c:pt>
                <c:pt idx="271">
                  <c:v>39355</c:v>
                </c:pt>
                <c:pt idx="272">
                  <c:v>39386</c:v>
                </c:pt>
                <c:pt idx="273">
                  <c:v>39416</c:v>
                </c:pt>
                <c:pt idx="274">
                  <c:v>39447</c:v>
                </c:pt>
                <c:pt idx="275">
                  <c:v>39478</c:v>
                </c:pt>
                <c:pt idx="276">
                  <c:v>39507</c:v>
                </c:pt>
                <c:pt idx="277">
                  <c:v>39538</c:v>
                </c:pt>
                <c:pt idx="278">
                  <c:v>39568</c:v>
                </c:pt>
                <c:pt idx="279">
                  <c:v>39599</c:v>
                </c:pt>
                <c:pt idx="280">
                  <c:v>39629</c:v>
                </c:pt>
                <c:pt idx="281">
                  <c:v>39660</c:v>
                </c:pt>
                <c:pt idx="282">
                  <c:v>39691</c:v>
                </c:pt>
                <c:pt idx="283">
                  <c:v>39721</c:v>
                </c:pt>
                <c:pt idx="284">
                  <c:v>39752</c:v>
                </c:pt>
                <c:pt idx="285">
                  <c:v>39782</c:v>
                </c:pt>
                <c:pt idx="286">
                  <c:v>39813</c:v>
                </c:pt>
                <c:pt idx="287">
                  <c:v>39844</c:v>
                </c:pt>
                <c:pt idx="288">
                  <c:v>39872</c:v>
                </c:pt>
                <c:pt idx="289">
                  <c:v>39903</c:v>
                </c:pt>
                <c:pt idx="290">
                  <c:v>39933</c:v>
                </c:pt>
                <c:pt idx="291">
                  <c:v>39964</c:v>
                </c:pt>
                <c:pt idx="292">
                  <c:v>39994</c:v>
                </c:pt>
                <c:pt idx="293">
                  <c:v>40025</c:v>
                </c:pt>
                <c:pt idx="294">
                  <c:v>40056</c:v>
                </c:pt>
                <c:pt idx="295">
                  <c:v>40086</c:v>
                </c:pt>
                <c:pt idx="296">
                  <c:v>40117</c:v>
                </c:pt>
                <c:pt idx="297">
                  <c:v>40147</c:v>
                </c:pt>
                <c:pt idx="298">
                  <c:v>40178</c:v>
                </c:pt>
                <c:pt idx="299">
                  <c:v>40209</c:v>
                </c:pt>
                <c:pt idx="300">
                  <c:v>40237</c:v>
                </c:pt>
                <c:pt idx="301">
                  <c:v>40268</c:v>
                </c:pt>
                <c:pt idx="302">
                  <c:v>40298</c:v>
                </c:pt>
                <c:pt idx="303">
                  <c:v>40329</c:v>
                </c:pt>
                <c:pt idx="304">
                  <c:v>40359</c:v>
                </c:pt>
                <c:pt idx="305">
                  <c:v>40390</c:v>
                </c:pt>
                <c:pt idx="306">
                  <c:v>40421</c:v>
                </c:pt>
                <c:pt idx="307">
                  <c:v>40451</c:v>
                </c:pt>
                <c:pt idx="308">
                  <c:v>40482</c:v>
                </c:pt>
                <c:pt idx="309">
                  <c:v>40512</c:v>
                </c:pt>
                <c:pt idx="310">
                  <c:v>40543</c:v>
                </c:pt>
                <c:pt idx="311">
                  <c:v>40574</c:v>
                </c:pt>
                <c:pt idx="312">
                  <c:v>40602</c:v>
                </c:pt>
                <c:pt idx="313">
                  <c:v>40633</c:v>
                </c:pt>
                <c:pt idx="314">
                  <c:v>40663</c:v>
                </c:pt>
                <c:pt idx="315">
                  <c:v>40694</c:v>
                </c:pt>
                <c:pt idx="316">
                  <c:v>40724</c:v>
                </c:pt>
                <c:pt idx="317">
                  <c:v>40755</c:v>
                </c:pt>
                <c:pt idx="318">
                  <c:v>40786</c:v>
                </c:pt>
                <c:pt idx="319">
                  <c:v>40816</c:v>
                </c:pt>
                <c:pt idx="320">
                  <c:v>40847</c:v>
                </c:pt>
                <c:pt idx="321">
                  <c:v>40877</c:v>
                </c:pt>
                <c:pt idx="322">
                  <c:v>40908</c:v>
                </c:pt>
                <c:pt idx="323">
                  <c:v>40939</c:v>
                </c:pt>
                <c:pt idx="324">
                  <c:v>40968</c:v>
                </c:pt>
                <c:pt idx="325">
                  <c:v>40999</c:v>
                </c:pt>
                <c:pt idx="326">
                  <c:v>41029</c:v>
                </c:pt>
                <c:pt idx="327">
                  <c:v>41060</c:v>
                </c:pt>
                <c:pt idx="328">
                  <c:v>41090</c:v>
                </c:pt>
                <c:pt idx="329">
                  <c:v>41121</c:v>
                </c:pt>
                <c:pt idx="330">
                  <c:v>41152</c:v>
                </c:pt>
                <c:pt idx="331">
                  <c:v>41182</c:v>
                </c:pt>
                <c:pt idx="332">
                  <c:v>41213</c:v>
                </c:pt>
                <c:pt idx="333">
                  <c:v>41243</c:v>
                </c:pt>
                <c:pt idx="334">
                  <c:v>41274</c:v>
                </c:pt>
                <c:pt idx="335">
                  <c:v>41305</c:v>
                </c:pt>
                <c:pt idx="336">
                  <c:v>41333</c:v>
                </c:pt>
                <c:pt idx="337">
                  <c:v>41364</c:v>
                </c:pt>
                <c:pt idx="338">
                  <c:v>41394</c:v>
                </c:pt>
                <c:pt idx="339">
                  <c:v>41425</c:v>
                </c:pt>
                <c:pt idx="340">
                  <c:v>41455</c:v>
                </c:pt>
                <c:pt idx="341">
                  <c:v>41486</c:v>
                </c:pt>
                <c:pt idx="342">
                  <c:v>41517</c:v>
                </c:pt>
                <c:pt idx="343">
                  <c:v>41547</c:v>
                </c:pt>
                <c:pt idx="344">
                  <c:v>41578</c:v>
                </c:pt>
                <c:pt idx="345">
                  <c:v>41608</c:v>
                </c:pt>
                <c:pt idx="346">
                  <c:v>41639</c:v>
                </c:pt>
                <c:pt idx="347">
                  <c:v>41670</c:v>
                </c:pt>
                <c:pt idx="348">
                  <c:v>41698</c:v>
                </c:pt>
                <c:pt idx="349">
                  <c:v>41729</c:v>
                </c:pt>
                <c:pt idx="350">
                  <c:v>41759</c:v>
                </c:pt>
                <c:pt idx="351">
                  <c:v>41790</c:v>
                </c:pt>
                <c:pt idx="352">
                  <c:v>41820</c:v>
                </c:pt>
                <c:pt idx="353">
                  <c:v>41851</c:v>
                </c:pt>
                <c:pt idx="354">
                  <c:v>41882</c:v>
                </c:pt>
                <c:pt idx="355">
                  <c:v>41912</c:v>
                </c:pt>
                <c:pt idx="356">
                  <c:v>41943</c:v>
                </c:pt>
                <c:pt idx="357">
                  <c:v>41973</c:v>
                </c:pt>
                <c:pt idx="358">
                  <c:v>42004</c:v>
                </c:pt>
                <c:pt idx="359">
                  <c:v>42035</c:v>
                </c:pt>
                <c:pt idx="360">
                  <c:v>42063</c:v>
                </c:pt>
                <c:pt idx="361">
                  <c:v>42094</c:v>
                </c:pt>
                <c:pt idx="362">
                  <c:v>42124</c:v>
                </c:pt>
                <c:pt idx="363">
                  <c:v>42155</c:v>
                </c:pt>
                <c:pt idx="364">
                  <c:v>42185</c:v>
                </c:pt>
                <c:pt idx="365">
                  <c:v>42216</c:v>
                </c:pt>
                <c:pt idx="366">
                  <c:v>42247</c:v>
                </c:pt>
                <c:pt idx="367">
                  <c:v>42277</c:v>
                </c:pt>
                <c:pt idx="368">
                  <c:v>42308</c:v>
                </c:pt>
                <c:pt idx="369">
                  <c:v>42338</c:v>
                </c:pt>
                <c:pt idx="370">
                  <c:v>42369</c:v>
                </c:pt>
                <c:pt idx="371">
                  <c:v>42400</c:v>
                </c:pt>
                <c:pt idx="372">
                  <c:v>42429</c:v>
                </c:pt>
                <c:pt idx="373">
                  <c:v>42460</c:v>
                </c:pt>
                <c:pt idx="374">
                  <c:v>42490</c:v>
                </c:pt>
                <c:pt idx="375">
                  <c:v>42521</c:v>
                </c:pt>
                <c:pt idx="376">
                  <c:v>42551</c:v>
                </c:pt>
                <c:pt idx="377">
                  <c:v>42582</c:v>
                </c:pt>
                <c:pt idx="378">
                  <c:v>42613</c:v>
                </c:pt>
                <c:pt idx="379">
                  <c:v>42643</c:v>
                </c:pt>
                <c:pt idx="380">
                  <c:v>42674</c:v>
                </c:pt>
                <c:pt idx="381">
                  <c:v>42704</c:v>
                </c:pt>
                <c:pt idx="382">
                  <c:v>42735</c:v>
                </c:pt>
                <c:pt idx="383">
                  <c:v>42766</c:v>
                </c:pt>
                <c:pt idx="384">
                  <c:v>42794</c:v>
                </c:pt>
                <c:pt idx="385">
                  <c:v>42825</c:v>
                </c:pt>
                <c:pt idx="386">
                  <c:v>42855</c:v>
                </c:pt>
                <c:pt idx="387">
                  <c:v>42886</c:v>
                </c:pt>
                <c:pt idx="388">
                  <c:v>42916</c:v>
                </c:pt>
                <c:pt idx="389">
                  <c:v>42947</c:v>
                </c:pt>
                <c:pt idx="390">
                  <c:v>42978</c:v>
                </c:pt>
                <c:pt idx="391">
                  <c:v>43008</c:v>
                </c:pt>
                <c:pt idx="392">
                  <c:v>43039</c:v>
                </c:pt>
                <c:pt idx="393">
                  <c:v>43069</c:v>
                </c:pt>
                <c:pt idx="394">
                  <c:v>43100</c:v>
                </c:pt>
                <c:pt idx="395">
                  <c:v>43131</c:v>
                </c:pt>
                <c:pt idx="396">
                  <c:v>43159</c:v>
                </c:pt>
                <c:pt idx="397">
                  <c:v>43190</c:v>
                </c:pt>
                <c:pt idx="398">
                  <c:v>43220</c:v>
                </c:pt>
                <c:pt idx="399">
                  <c:v>43251</c:v>
                </c:pt>
                <c:pt idx="400">
                  <c:v>43281</c:v>
                </c:pt>
                <c:pt idx="401">
                  <c:v>43312</c:v>
                </c:pt>
                <c:pt idx="402">
                  <c:v>43343</c:v>
                </c:pt>
                <c:pt idx="403">
                  <c:v>43373</c:v>
                </c:pt>
                <c:pt idx="404">
                  <c:v>43404</c:v>
                </c:pt>
                <c:pt idx="405">
                  <c:v>43434</c:v>
                </c:pt>
                <c:pt idx="406">
                  <c:v>43465</c:v>
                </c:pt>
                <c:pt idx="407">
                  <c:v>43496</c:v>
                </c:pt>
                <c:pt idx="408">
                  <c:v>43524</c:v>
                </c:pt>
                <c:pt idx="409">
                  <c:v>43555</c:v>
                </c:pt>
                <c:pt idx="410">
                  <c:v>43585</c:v>
                </c:pt>
                <c:pt idx="411">
                  <c:v>43616</c:v>
                </c:pt>
                <c:pt idx="412">
                  <c:v>43646</c:v>
                </c:pt>
                <c:pt idx="413">
                  <c:v>43677</c:v>
                </c:pt>
                <c:pt idx="414">
                  <c:v>43708</c:v>
                </c:pt>
                <c:pt idx="415">
                  <c:v>43738</c:v>
                </c:pt>
                <c:pt idx="416">
                  <c:v>43769</c:v>
                </c:pt>
                <c:pt idx="417">
                  <c:v>43799</c:v>
                </c:pt>
                <c:pt idx="418">
                  <c:v>43830</c:v>
                </c:pt>
                <c:pt idx="419">
                  <c:v>43861</c:v>
                </c:pt>
                <c:pt idx="420">
                  <c:v>43890</c:v>
                </c:pt>
                <c:pt idx="421">
                  <c:v>43921</c:v>
                </c:pt>
                <c:pt idx="422">
                  <c:v>43951</c:v>
                </c:pt>
                <c:pt idx="423">
                  <c:v>43982</c:v>
                </c:pt>
                <c:pt idx="424">
                  <c:v>44012</c:v>
                </c:pt>
                <c:pt idx="425">
                  <c:v>44043</c:v>
                </c:pt>
                <c:pt idx="426">
                  <c:v>44074</c:v>
                </c:pt>
                <c:pt idx="427">
                  <c:v>44104</c:v>
                </c:pt>
              </c:numCache>
            </c:numRef>
          </c:cat>
          <c:val>
            <c:numRef>
              <c:f>'US forecast'!$G$6:$G$409</c:f>
              <c:numCache>
                <c:formatCode>#,##0.0</c:formatCode>
                <c:ptCount val="4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0B1-B9BA-CBD52D35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02432"/>
        <c:axId val="699604352"/>
      </c:lineChart>
      <c:dateAx>
        <c:axId val="6996024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99604352"/>
        <c:crosses val="autoZero"/>
        <c:auto val="0"/>
        <c:lblOffset val="100"/>
        <c:baseTimeUnit val="days"/>
        <c:majorUnit val="5"/>
        <c:majorTimeUnit val="years"/>
        <c:minorUnit val="20"/>
      </c:dateAx>
      <c:valAx>
        <c:axId val="699604352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99602432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>
        <c:manualLayout>
          <c:xMode val="edge"/>
          <c:yMode val="edge"/>
          <c:x val="0.25986218831802205"/>
          <c:y val="0.90242356745997254"/>
          <c:w val="0.64771138958025209"/>
          <c:h val="9.7576432540027444E-2"/>
        </c:manualLayout>
      </c:layout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6783311821802E-2"/>
          <c:y val="7.2500088501084595E-2"/>
          <c:w val="0.87833476291465318"/>
          <c:h val="0.72500088501084592"/>
        </c:manualLayout>
      </c:layout>
      <c:lineChart>
        <c:grouping val="standard"/>
        <c:varyColors val="0"/>
        <c:ser>
          <c:idx val="0"/>
          <c:order val="0"/>
          <c:tx>
            <c:strRef>
              <c:f>Model!$F$5</c:f>
              <c:strCache>
                <c:ptCount val="1"/>
                <c:pt idx="0">
                  <c:v>BofAML US HY default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Model!$A$10:$A$127</c:f>
              <c:numCache>
                <c:formatCode>mm/dd/yyyy</c:formatCode>
                <c:ptCount val="118"/>
                <c:pt idx="0">
                  <c:v>33269</c:v>
                </c:pt>
                <c:pt idx="1">
                  <c:v>33358</c:v>
                </c:pt>
                <c:pt idx="2">
                  <c:v>33450</c:v>
                </c:pt>
                <c:pt idx="3">
                  <c:v>33542</c:v>
                </c:pt>
                <c:pt idx="4">
                  <c:v>33634</c:v>
                </c:pt>
                <c:pt idx="5">
                  <c:v>33724</c:v>
                </c:pt>
                <c:pt idx="6">
                  <c:v>33816</c:v>
                </c:pt>
                <c:pt idx="7">
                  <c:v>33908</c:v>
                </c:pt>
                <c:pt idx="8">
                  <c:v>34000</c:v>
                </c:pt>
                <c:pt idx="9">
                  <c:v>34089</c:v>
                </c:pt>
                <c:pt idx="10">
                  <c:v>34181</c:v>
                </c:pt>
                <c:pt idx="11">
                  <c:v>34273</c:v>
                </c:pt>
                <c:pt idx="12">
                  <c:v>34365</c:v>
                </c:pt>
                <c:pt idx="13">
                  <c:v>34454</c:v>
                </c:pt>
                <c:pt idx="14">
                  <c:v>34546</c:v>
                </c:pt>
                <c:pt idx="15">
                  <c:v>34638</c:v>
                </c:pt>
                <c:pt idx="16">
                  <c:v>34730</c:v>
                </c:pt>
                <c:pt idx="17">
                  <c:v>34819</c:v>
                </c:pt>
                <c:pt idx="18">
                  <c:v>34911</c:v>
                </c:pt>
                <c:pt idx="19">
                  <c:v>35003</c:v>
                </c:pt>
                <c:pt idx="20">
                  <c:v>35095</c:v>
                </c:pt>
                <c:pt idx="21">
                  <c:v>35185</c:v>
                </c:pt>
                <c:pt idx="22">
                  <c:v>35277</c:v>
                </c:pt>
                <c:pt idx="23">
                  <c:v>35369</c:v>
                </c:pt>
                <c:pt idx="24">
                  <c:v>35461</c:v>
                </c:pt>
                <c:pt idx="25">
                  <c:v>35550</c:v>
                </c:pt>
                <c:pt idx="26">
                  <c:v>35642</c:v>
                </c:pt>
                <c:pt idx="27">
                  <c:v>35734</c:v>
                </c:pt>
                <c:pt idx="28">
                  <c:v>35826</c:v>
                </c:pt>
                <c:pt idx="29">
                  <c:v>35915</c:v>
                </c:pt>
                <c:pt idx="30">
                  <c:v>36007</c:v>
                </c:pt>
                <c:pt idx="31">
                  <c:v>36099</c:v>
                </c:pt>
                <c:pt idx="32">
                  <c:v>36191</c:v>
                </c:pt>
                <c:pt idx="33">
                  <c:v>36280</c:v>
                </c:pt>
                <c:pt idx="34">
                  <c:v>36372</c:v>
                </c:pt>
                <c:pt idx="35">
                  <c:v>36464</c:v>
                </c:pt>
                <c:pt idx="36">
                  <c:v>36556</c:v>
                </c:pt>
                <c:pt idx="37">
                  <c:v>36646</c:v>
                </c:pt>
                <c:pt idx="38">
                  <c:v>36738</c:v>
                </c:pt>
                <c:pt idx="39">
                  <c:v>36830</c:v>
                </c:pt>
                <c:pt idx="40">
                  <c:v>36922</c:v>
                </c:pt>
                <c:pt idx="41">
                  <c:v>37011</c:v>
                </c:pt>
                <c:pt idx="42">
                  <c:v>37103</c:v>
                </c:pt>
                <c:pt idx="43">
                  <c:v>37195</c:v>
                </c:pt>
                <c:pt idx="44">
                  <c:v>37287</c:v>
                </c:pt>
                <c:pt idx="45">
                  <c:v>37376</c:v>
                </c:pt>
                <c:pt idx="46">
                  <c:v>37468</c:v>
                </c:pt>
                <c:pt idx="47">
                  <c:v>37560</c:v>
                </c:pt>
                <c:pt idx="48">
                  <c:v>37652</c:v>
                </c:pt>
                <c:pt idx="49">
                  <c:v>37741</c:v>
                </c:pt>
                <c:pt idx="50">
                  <c:v>37833</c:v>
                </c:pt>
                <c:pt idx="51">
                  <c:v>37925</c:v>
                </c:pt>
                <c:pt idx="52">
                  <c:v>38017</c:v>
                </c:pt>
                <c:pt idx="53">
                  <c:v>38107</c:v>
                </c:pt>
                <c:pt idx="54">
                  <c:v>38199</c:v>
                </c:pt>
                <c:pt idx="55">
                  <c:v>38291</c:v>
                </c:pt>
                <c:pt idx="56">
                  <c:v>38383</c:v>
                </c:pt>
                <c:pt idx="57">
                  <c:v>38472</c:v>
                </c:pt>
                <c:pt idx="58">
                  <c:v>38564</c:v>
                </c:pt>
                <c:pt idx="59">
                  <c:v>38656</c:v>
                </c:pt>
                <c:pt idx="60">
                  <c:v>38748</c:v>
                </c:pt>
                <c:pt idx="61">
                  <c:v>38837</c:v>
                </c:pt>
                <c:pt idx="62">
                  <c:v>38929</c:v>
                </c:pt>
                <c:pt idx="63">
                  <c:v>39021</c:v>
                </c:pt>
                <c:pt idx="64">
                  <c:v>39113</c:v>
                </c:pt>
                <c:pt idx="65">
                  <c:v>39202</c:v>
                </c:pt>
                <c:pt idx="66">
                  <c:v>39294</c:v>
                </c:pt>
                <c:pt idx="67">
                  <c:v>39386</c:v>
                </c:pt>
                <c:pt idx="68">
                  <c:v>39478</c:v>
                </c:pt>
                <c:pt idx="69">
                  <c:v>39568</c:v>
                </c:pt>
                <c:pt idx="70">
                  <c:v>39660</c:v>
                </c:pt>
                <c:pt idx="71">
                  <c:v>39752</c:v>
                </c:pt>
                <c:pt idx="72">
                  <c:v>39844</c:v>
                </c:pt>
                <c:pt idx="73">
                  <c:v>39933</c:v>
                </c:pt>
                <c:pt idx="74">
                  <c:v>40025</c:v>
                </c:pt>
                <c:pt idx="75">
                  <c:v>40117</c:v>
                </c:pt>
                <c:pt idx="76">
                  <c:v>40209</c:v>
                </c:pt>
                <c:pt idx="77">
                  <c:v>40298</c:v>
                </c:pt>
                <c:pt idx="78">
                  <c:v>40390</c:v>
                </c:pt>
                <c:pt idx="79">
                  <c:v>40482</c:v>
                </c:pt>
                <c:pt idx="80">
                  <c:v>40574</c:v>
                </c:pt>
                <c:pt idx="81">
                  <c:v>40663</c:v>
                </c:pt>
                <c:pt idx="82">
                  <c:v>40755</c:v>
                </c:pt>
                <c:pt idx="83">
                  <c:v>40847</c:v>
                </c:pt>
                <c:pt idx="84">
                  <c:v>40939</c:v>
                </c:pt>
                <c:pt idx="85">
                  <c:v>41029</c:v>
                </c:pt>
                <c:pt idx="86">
                  <c:v>41121</c:v>
                </c:pt>
                <c:pt idx="87">
                  <c:v>41213</c:v>
                </c:pt>
                <c:pt idx="88">
                  <c:v>41305</c:v>
                </c:pt>
                <c:pt idx="89">
                  <c:v>41394</c:v>
                </c:pt>
                <c:pt idx="90">
                  <c:v>41486</c:v>
                </c:pt>
                <c:pt idx="91">
                  <c:v>41578</c:v>
                </c:pt>
                <c:pt idx="92">
                  <c:v>41670</c:v>
                </c:pt>
                <c:pt idx="93">
                  <c:v>41759</c:v>
                </c:pt>
                <c:pt idx="94">
                  <c:v>41851</c:v>
                </c:pt>
                <c:pt idx="95">
                  <c:v>41943</c:v>
                </c:pt>
                <c:pt idx="96">
                  <c:v>42035</c:v>
                </c:pt>
                <c:pt idx="97">
                  <c:v>42124</c:v>
                </c:pt>
                <c:pt idx="98">
                  <c:v>42216</c:v>
                </c:pt>
                <c:pt idx="99">
                  <c:v>42308</c:v>
                </c:pt>
                <c:pt idx="100">
                  <c:v>42400</c:v>
                </c:pt>
                <c:pt idx="101">
                  <c:v>42490</c:v>
                </c:pt>
                <c:pt idx="102">
                  <c:v>42582</c:v>
                </c:pt>
                <c:pt idx="103">
                  <c:v>42674</c:v>
                </c:pt>
                <c:pt idx="104">
                  <c:v>42766</c:v>
                </c:pt>
                <c:pt idx="105">
                  <c:v>42855</c:v>
                </c:pt>
                <c:pt idx="106">
                  <c:v>42947</c:v>
                </c:pt>
                <c:pt idx="107">
                  <c:v>43039</c:v>
                </c:pt>
                <c:pt idx="108">
                  <c:v>43131</c:v>
                </c:pt>
                <c:pt idx="109">
                  <c:v>43220</c:v>
                </c:pt>
                <c:pt idx="110">
                  <c:v>43312</c:v>
                </c:pt>
                <c:pt idx="111">
                  <c:v>43404</c:v>
                </c:pt>
                <c:pt idx="112">
                  <c:v>43496</c:v>
                </c:pt>
                <c:pt idx="113">
                  <c:v>43585</c:v>
                </c:pt>
                <c:pt idx="114">
                  <c:v>43677</c:v>
                </c:pt>
              </c:numCache>
            </c:numRef>
          </c:cat>
          <c:val>
            <c:numRef>
              <c:f>Model!$F$10:$F$130</c:f>
              <c:numCache>
                <c:formatCode>#,##0.0</c:formatCode>
                <c:ptCount val="121"/>
                <c:pt idx="0">
                  <c:v>11.24000072479248</c:v>
                </c:pt>
                <c:pt idx="1">
                  <c:v>11.779999732971191</c:v>
                </c:pt>
                <c:pt idx="2">
                  <c:v>12.710000991821289</c:v>
                </c:pt>
                <c:pt idx="3">
                  <c:v>11.079999923706055</c:v>
                </c:pt>
                <c:pt idx="4">
                  <c:v>9.1999998092651367</c:v>
                </c:pt>
                <c:pt idx="5">
                  <c:v>7.3299994468688965</c:v>
                </c:pt>
                <c:pt idx="6">
                  <c:v>6.0799999237060547</c:v>
                </c:pt>
                <c:pt idx="7">
                  <c:v>6.190000057220459</c:v>
                </c:pt>
                <c:pt idx="8">
                  <c:v>3.880000114440918</c:v>
                </c:pt>
                <c:pt idx="9">
                  <c:v>4.9099998474121094</c:v>
                </c:pt>
                <c:pt idx="10">
                  <c:v>4.4200000762939453</c:v>
                </c:pt>
                <c:pt idx="11">
                  <c:v>3.2900002002716064</c:v>
                </c:pt>
                <c:pt idx="12">
                  <c:v>3.6200001239776611</c:v>
                </c:pt>
                <c:pt idx="13">
                  <c:v>2.4700000286102295</c:v>
                </c:pt>
                <c:pt idx="14">
                  <c:v>2.0300002098083496</c:v>
                </c:pt>
                <c:pt idx="15">
                  <c:v>2.2400000095367432</c:v>
                </c:pt>
                <c:pt idx="16">
                  <c:v>1.8600000143051147</c:v>
                </c:pt>
                <c:pt idx="17">
                  <c:v>1.6299999952316284</c:v>
                </c:pt>
                <c:pt idx="18">
                  <c:v>2.2100000381469727</c:v>
                </c:pt>
                <c:pt idx="19">
                  <c:v>2.6599998474121094</c:v>
                </c:pt>
                <c:pt idx="20">
                  <c:v>3.2599999904632568</c:v>
                </c:pt>
                <c:pt idx="21">
                  <c:v>3.2100000381469727</c:v>
                </c:pt>
                <c:pt idx="22">
                  <c:v>2.630000114440918</c:v>
                </c:pt>
                <c:pt idx="23">
                  <c:v>1.9500000476837158</c:v>
                </c:pt>
                <c:pt idx="24">
                  <c:v>1.7100000381469727</c:v>
                </c:pt>
                <c:pt idx="25">
                  <c:v>1.3700000047683716</c:v>
                </c:pt>
                <c:pt idx="26">
                  <c:v>1.8400000333786011</c:v>
                </c:pt>
                <c:pt idx="27">
                  <c:v>2.119999885559082</c:v>
                </c:pt>
                <c:pt idx="28">
                  <c:v>2.1359223300970873</c:v>
                </c:pt>
                <c:pt idx="29">
                  <c:v>2.9795158286778398</c:v>
                </c:pt>
                <c:pt idx="30">
                  <c:v>2.2471910112359552</c:v>
                </c:pt>
                <c:pt idx="31">
                  <c:v>2.3722627737226274</c:v>
                </c:pt>
                <c:pt idx="32">
                  <c:v>2.464788732394366</c:v>
                </c:pt>
                <c:pt idx="33">
                  <c:v>3.2094594594594592</c:v>
                </c:pt>
                <c:pt idx="34">
                  <c:v>5.0590219224283306</c:v>
                </c:pt>
                <c:pt idx="35">
                  <c:v>6.0855263157894735</c:v>
                </c:pt>
                <c:pt idx="36">
                  <c:v>6.467661691542288</c:v>
                </c:pt>
                <c:pt idx="37">
                  <c:v>6.4250411861614491</c:v>
                </c:pt>
                <c:pt idx="38">
                  <c:v>5.3244592346089847</c:v>
                </c:pt>
                <c:pt idx="39">
                  <c:v>5.9870550161812295</c:v>
                </c:pt>
                <c:pt idx="40">
                  <c:v>7.1428571428571423</c:v>
                </c:pt>
                <c:pt idx="41">
                  <c:v>7.3131955484896665</c:v>
                </c:pt>
                <c:pt idx="42">
                  <c:v>9.7288676236044669</c:v>
                </c:pt>
                <c:pt idx="43">
                  <c:v>11.216216216216218</c:v>
                </c:pt>
                <c:pt idx="44">
                  <c:v>12.820512820512819</c:v>
                </c:pt>
                <c:pt idx="45">
                  <c:v>13.557046979865772</c:v>
                </c:pt>
                <c:pt idx="46">
                  <c:v>12.326869806094184</c:v>
                </c:pt>
                <c:pt idx="47">
                  <c:v>10.124826629680998</c:v>
                </c:pt>
                <c:pt idx="48">
                  <c:v>7.7777777777777777</c:v>
                </c:pt>
                <c:pt idx="49">
                  <c:v>6.3623789764868599</c:v>
                </c:pt>
                <c:pt idx="50">
                  <c:v>5.3892215568862278</c:v>
                </c:pt>
                <c:pt idx="51">
                  <c:v>4.8808172531214531</c:v>
                </c:pt>
                <c:pt idx="52">
                  <c:v>4.180064308681672</c:v>
                </c:pt>
                <c:pt idx="53">
                  <c:v>3.5714285714285712</c:v>
                </c:pt>
                <c:pt idx="54">
                  <c:v>2.9441624365482233</c:v>
                </c:pt>
                <c:pt idx="55">
                  <c:v>2.6706231454005933</c:v>
                </c:pt>
                <c:pt idx="56">
                  <c:v>2.3166023166023164</c:v>
                </c:pt>
                <c:pt idx="57">
                  <c:v>1.9792648444863337</c:v>
                </c:pt>
                <c:pt idx="58">
                  <c:v>1.6981132075471699</c:v>
                </c:pt>
                <c:pt idx="59">
                  <c:v>2.0813623462630089</c:v>
                </c:pt>
                <c:pt idx="60">
                  <c:v>2.2265246853823815</c:v>
                </c:pt>
                <c:pt idx="61">
                  <c:v>2.2308438409311346</c:v>
                </c:pt>
                <c:pt idx="62">
                  <c:v>2.1589793915603535</c:v>
                </c:pt>
                <c:pt idx="63">
                  <c:v>1.7034068136272544</c:v>
                </c:pt>
                <c:pt idx="64">
                  <c:v>1.503006012024048</c:v>
                </c:pt>
                <c:pt idx="65">
                  <c:v>1.3026052104208417</c:v>
                </c:pt>
                <c:pt idx="66">
                  <c:v>1.4358974358974359</c:v>
                </c:pt>
                <c:pt idx="67">
                  <c:v>1.0214504596527068</c:v>
                </c:pt>
                <c:pt idx="68">
                  <c:v>1.3388259526261586</c:v>
                </c:pt>
                <c:pt idx="69">
                  <c:v>1.7801047120418849</c:v>
                </c:pt>
                <c:pt idx="70">
                  <c:v>2.3429179978700745</c:v>
                </c:pt>
                <c:pt idx="71">
                  <c:v>3.4371643394199785</c:v>
                </c:pt>
                <c:pt idx="72">
                  <c:v>7.0815450643776829</c:v>
                </c:pt>
                <c:pt idx="73">
                  <c:v>11.61504424778761</c:v>
                </c:pt>
                <c:pt idx="74">
                  <c:v>13.626373626373626</c:v>
                </c:pt>
                <c:pt idx="75">
                  <c:v>14.91031390134529</c:v>
                </c:pt>
                <c:pt idx="76">
                  <c:v>12.107101280558789</c:v>
                </c:pt>
                <c:pt idx="77">
                  <c:v>7.9954954954954953</c:v>
                </c:pt>
                <c:pt idx="78">
                  <c:v>4.5203969128996695</c:v>
                </c:pt>
                <c:pt idx="79">
                  <c:v>1.9845644983461963</c:v>
                </c:pt>
                <c:pt idx="80">
                  <c:v>1.958650707290533</c:v>
                </c:pt>
                <c:pt idx="81">
                  <c:v>1.9507186858316223</c:v>
                </c:pt>
                <c:pt idx="82">
                  <c:v>1.8962075848303395</c:v>
                </c:pt>
                <c:pt idx="83">
                  <c:v>1.5533980582524272</c:v>
                </c:pt>
                <c:pt idx="84">
                  <c:v>2.4856596558317401</c:v>
                </c:pt>
                <c:pt idx="85">
                  <c:v>2.6629935720844813</c:v>
                </c:pt>
                <c:pt idx="86">
                  <c:v>2.9038112522686026</c:v>
                </c:pt>
                <c:pt idx="87">
                  <c:v>2.8518859245630175</c:v>
                </c:pt>
                <c:pt idx="88">
                  <c:v>2.1937842778793417</c:v>
                </c:pt>
                <c:pt idx="89">
                  <c:v>2.0871143375680581</c:v>
                </c:pt>
                <c:pt idx="90">
                  <c:v>2.1998166819431715</c:v>
                </c:pt>
                <c:pt idx="91">
                  <c:v>2.1798365122615802</c:v>
                </c:pt>
                <c:pt idx="92">
                  <c:v>1.1915673693858846</c:v>
                </c:pt>
                <c:pt idx="93">
                  <c:v>1.2832263978001834</c:v>
                </c:pt>
                <c:pt idx="94">
                  <c:v>0.99188458070333629</c:v>
                </c:pt>
                <c:pt idx="95">
                  <c:v>1.323918799646955</c:v>
                </c:pt>
                <c:pt idx="96">
                  <c:v>1.5859030837004406</c:v>
                </c:pt>
                <c:pt idx="97">
                  <c:v>1.4272970561998217</c:v>
                </c:pt>
                <c:pt idx="98">
                  <c:v>2.2222222222222223</c:v>
                </c:pt>
                <c:pt idx="99">
                  <c:v>2.4778761061946901</c:v>
                </c:pt>
                <c:pt idx="100">
                  <c:v>3.125</c:v>
                </c:pt>
                <c:pt idx="101">
                  <c:v>4.9866429207479968</c:v>
                </c:pt>
                <c:pt idx="102">
                  <c:v>6.1427280939476061</c:v>
                </c:pt>
                <c:pt idx="103">
                  <c:v>6.7952249770431585</c:v>
                </c:pt>
                <c:pt idx="104">
                  <c:v>7.0566388115134631</c:v>
                </c:pt>
                <c:pt idx="105">
                  <c:v>5.2385406922357349</c:v>
                </c:pt>
                <c:pt idx="106">
                  <c:v>4.5584045584045585</c:v>
                </c:pt>
                <c:pt idx="107">
                  <c:v>3.4368070953436809</c:v>
                </c:pt>
                <c:pt idx="108">
                  <c:v>3.3707865168539324</c:v>
                </c:pt>
                <c:pt idx="109">
                  <c:v>3.8546255506607929</c:v>
                </c:pt>
                <c:pt idx="110">
                  <c:v>2.6905829596412558</c:v>
                </c:pt>
                <c:pt idx="111">
                  <c:v>2.5641025641025639</c:v>
                </c:pt>
                <c:pt idx="112">
                  <c:v>1.7334777898158178</c:v>
                </c:pt>
                <c:pt idx="113">
                  <c:v>1.4099783080260302</c:v>
                </c:pt>
                <c:pt idx="114">
                  <c:v>2.3706896551724137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8-4D49-88D8-F3E53322168F}"/>
            </c:ext>
          </c:extLst>
        </c:ser>
        <c:ser>
          <c:idx val="1"/>
          <c:order val="1"/>
          <c:tx>
            <c:strRef>
              <c:f>Model!$H$5</c:f>
              <c:strCache>
                <c:ptCount val="1"/>
                <c:pt idx="0">
                  <c:v>Predicted default rate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Model!$A$10:$A$127</c:f>
              <c:numCache>
                <c:formatCode>mm/dd/yyyy</c:formatCode>
                <c:ptCount val="118"/>
                <c:pt idx="0">
                  <c:v>33269</c:v>
                </c:pt>
                <c:pt idx="1">
                  <c:v>33358</c:v>
                </c:pt>
                <c:pt idx="2">
                  <c:v>33450</c:v>
                </c:pt>
                <c:pt idx="3">
                  <c:v>33542</c:v>
                </c:pt>
                <c:pt idx="4">
                  <c:v>33634</c:v>
                </c:pt>
                <c:pt idx="5">
                  <c:v>33724</c:v>
                </c:pt>
                <c:pt idx="6">
                  <c:v>33816</c:v>
                </c:pt>
                <c:pt idx="7">
                  <c:v>33908</c:v>
                </c:pt>
                <c:pt idx="8">
                  <c:v>34000</c:v>
                </c:pt>
                <c:pt idx="9">
                  <c:v>34089</c:v>
                </c:pt>
                <c:pt idx="10">
                  <c:v>34181</c:v>
                </c:pt>
                <c:pt idx="11">
                  <c:v>34273</c:v>
                </c:pt>
                <c:pt idx="12">
                  <c:v>34365</c:v>
                </c:pt>
                <c:pt idx="13">
                  <c:v>34454</c:v>
                </c:pt>
                <c:pt idx="14">
                  <c:v>34546</c:v>
                </c:pt>
                <c:pt idx="15">
                  <c:v>34638</c:v>
                </c:pt>
                <c:pt idx="16">
                  <c:v>34730</c:v>
                </c:pt>
                <c:pt idx="17">
                  <c:v>34819</c:v>
                </c:pt>
                <c:pt idx="18">
                  <c:v>34911</c:v>
                </c:pt>
                <c:pt idx="19">
                  <c:v>35003</c:v>
                </c:pt>
                <c:pt idx="20">
                  <c:v>35095</c:v>
                </c:pt>
                <c:pt idx="21">
                  <c:v>35185</c:v>
                </c:pt>
                <c:pt idx="22">
                  <c:v>35277</c:v>
                </c:pt>
                <c:pt idx="23">
                  <c:v>35369</c:v>
                </c:pt>
                <c:pt idx="24">
                  <c:v>35461</c:v>
                </c:pt>
                <c:pt idx="25">
                  <c:v>35550</c:v>
                </c:pt>
                <c:pt idx="26">
                  <c:v>35642</c:v>
                </c:pt>
                <c:pt idx="27">
                  <c:v>35734</c:v>
                </c:pt>
                <c:pt idx="28">
                  <c:v>35826</c:v>
                </c:pt>
                <c:pt idx="29">
                  <c:v>35915</c:v>
                </c:pt>
                <c:pt idx="30">
                  <c:v>36007</c:v>
                </c:pt>
                <c:pt idx="31">
                  <c:v>36099</c:v>
                </c:pt>
                <c:pt idx="32">
                  <c:v>36191</c:v>
                </c:pt>
                <c:pt idx="33">
                  <c:v>36280</c:v>
                </c:pt>
                <c:pt idx="34">
                  <c:v>36372</c:v>
                </c:pt>
                <c:pt idx="35">
                  <c:v>36464</c:v>
                </c:pt>
                <c:pt idx="36">
                  <c:v>36556</c:v>
                </c:pt>
                <c:pt idx="37">
                  <c:v>36646</c:v>
                </c:pt>
                <c:pt idx="38">
                  <c:v>36738</c:v>
                </c:pt>
                <c:pt idx="39">
                  <c:v>36830</c:v>
                </c:pt>
                <c:pt idx="40">
                  <c:v>36922</c:v>
                </c:pt>
                <c:pt idx="41">
                  <c:v>37011</c:v>
                </c:pt>
                <c:pt idx="42">
                  <c:v>37103</c:v>
                </c:pt>
                <c:pt idx="43">
                  <c:v>37195</c:v>
                </c:pt>
                <c:pt idx="44">
                  <c:v>37287</c:v>
                </c:pt>
                <c:pt idx="45">
                  <c:v>37376</c:v>
                </c:pt>
                <c:pt idx="46">
                  <c:v>37468</c:v>
                </c:pt>
                <c:pt idx="47">
                  <c:v>37560</c:v>
                </c:pt>
                <c:pt idx="48">
                  <c:v>37652</c:v>
                </c:pt>
                <c:pt idx="49">
                  <c:v>37741</c:v>
                </c:pt>
                <c:pt idx="50">
                  <c:v>37833</c:v>
                </c:pt>
                <c:pt idx="51">
                  <c:v>37925</c:v>
                </c:pt>
                <c:pt idx="52">
                  <c:v>38017</c:v>
                </c:pt>
                <c:pt idx="53">
                  <c:v>38107</c:v>
                </c:pt>
                <c:pt idx="54">
                  <c:v>38199</c:v>
                </c:pt>
                <c:pt idx="55">
                  <c:v>38291</c:v>
                </c:pt>
                <c:pt idx="56">
                  <c:v>38383</c:v>
                </c:pt>
                <c:pt idx="57">
                  <c:v>38472</c:v>
                </c:pt>
                <c:pt idx="58">
                  <c:v>38564</c:v>
                </c:pt>
                <c:pt idx="59">
                  <c:v>38656</c:v>
                </c:pt>
                <c:pt idx="60">
                  <c:v>38748</c:v>
                </c:pt>
                <c:pt idx="61">
                  <c:v>38837</c:v>
                </c:pt>
                <c:pt idx="62">
                  <c:v>38929</c:v>
                </c:pt>
                <c:pt idx="63">
                  <c:v>39021</c:v>
                </c:pt>
                <c:pt idx="64">
                  <c:v>39113</c:v>
                </c:pt>
                <c:pt idx="65">
                  <c:v>39202</c:v>
                </c:pt>
                <c:pt idx="66">
                  <c:v>39294</c:v>
                </c:pt>
                <c:pt idx="67">
                  <c:v>39386</c:v>
                </c:pt>
                <c:pt idx="68">
                  <c:v>39478</c:v>
                </c:pt>
                <c:pt idx="69">
                  <c:v>39568</c:v>
                </c:pt>
                <c:pt idx="70">
                  <c:v>39660</c:v>
                </c:pt>
                <c:pt idx="71">
                  <c:v>39752</c:v>
                </c:pt>
                <c:pt idx="72">
                  <c:v>39844</c:v>
                </c:pt>
                <c:pt idx="73">
                  <c:v>39933</c:v>
                </c:pt>
                <c:pt idx="74">
                  <c:v>40025</c:v>
                </c:pt>
                <c:pt idx="75">
                  <c:v>40117</c:v>
                </c:pt>
                <c:pt idx="76">
                  <c:v>40209</c:v>
                </c:pt>
                <c:pt idx="77">
                  <c:v>40298</c:v>
                </c:pt>
                <c:pt idx="78">
                  <c:v>40390</c:v>
                </c:pt>
                <c:pt idx="79">
                  <c:v>40482</c:v>
                </c:pt>
                <c:pt idx="80">
                  <c:v>40574</c:v>
                </c:pt>
                <c:pt idx="81">
                  <c:v>40663</c:v>
                </c:pt>
                <c:pt idx="82">
                  <c:v>40755</c:v>
                </c:pt>
                <c:pt idx="83">
                  <c:v>40847</c:v>
                </c:pt>
                <c:pt idx="84">
                  <c:v>40939</c:v>
                </c:pt>
                <c:pt idx="85">
                  <c:v>41029</c:v>
                </c:pt>
                <c:pt idx="86">
                  <c:v>41121</c:v>
                </c:pt>
                <c:pt idx="87">
                  <c:v>41213</c:v>
                </c:pt>
                <c:pt idx="88">
                  <c:v>41305</c:v>
                </c:pt>
                <c:pt idx="89">
                  <c:v>41394</c:v>
                </c:pt>
                <c:pt idx="90">
                  <c:v>41486</c:v>
                </c:pt>
                <c:pt idx="91">
                  <c:v>41578</c:v>
                </c:pt>
                <c:pt idx="92">
                  <c:v>41670</c:v>
                </c:pt>
                <c:pt idx="93">
                  <c:v>41759</c:v>
                </c:pt>
                <c:pt idx="94">
                  <c:v>41851</c:v>
                </c:pt>
                <c:pt idx="95">
                  <c:v>41943</c:v>
                </c:pt>
                <c:pt idx="96">
                  <c:v>42035</c:v>
                </c:pt>
                <c:pt idx="97">
                  <c:v>42124</c:v>
                </c:pt>
                <c:pt idx="98">
                  <c:v>42216</c:v>
                </c:pt>
                <c:pt idx="99">
                  <c:v>42308</c:v>
                </c:pt>
                <c:pt idx="100">
                  <c:v>42400</c:v>
                </c:pt>
                <c:pt idx="101">
                  <c:v>42490</c:v>
                </c:pt>
                <c:pt idx="102">
                  <c:v>42582</c:v>
                </c:pt>
                <c:pt idx="103">
                  <c:v>42674</c:v>
                </c:pt>
                <c:pt idx="104">
                  <c:v>42766</c:v>
                </c:pt>
                <c:pt idx="105">
                  <c:v>42855</c:v>
                </c:pt>
                <c:pt idx="106">
                  <c:v>42947</c:v>
                </c:pt>
                <c:pt idx="107">
                  <c:v>43039</c:v>
                </c:pt>
                <c:pt idx="108">
                  <c:v>43131</c:v>
                </c:pt>
                <c:pt idx="109">
                  <c:v>43220</c:v>
                </c:pt>
                <c:pt idx="110">
                  <c:v>43312</c:v>
                </c:pt>
                <c:pt idx="111">
                  <c:v>43404</c:v>
                </c:pt>
                <c:pt idx="112">
                  <c:v>43496</c:v>
                </c:pt>
                <c:pt idx="113">
                  <c:v>43585</c:v>
                </c:pt>
                <c:pt idx="114">
                  <c:v>43677</c:v>
                </c:pt>
              </c:numCache>
            </c:numRef>
          </c:cat>
          <c:val>
            <c:numRef>
              <c:f>Model!$H$10:$H$127</c:f>
              <c:numCache>
                <c:formatCode>#,##0.0</c:formatCode>
                <c:ptCount val="118"/>
                <c:pt idx="0">
                  <c:v>11.658588431541311</c:v>
                </c:pt>
                <c:pt idx="1">
                  <c:v>11.560340430643755</c:v>
                </c:pt>
                <c:pt idx="2">
                  <c:v>9.2468317015529244</c:v>
                </c:pt>
                <c:pt idx="3">
                  <c:v>10.288742275842992</c:v>
                </c:pt>
                <c:pt idx="4">
                  <c:v>8.8566882436457117</c:v>
                </c:pt>
                <c:pt idx="5">
                  <c:v>6.0252023511871391</c:v>
                </c:pt>
                <c:pt idx="6">
                  <c:v>5.6062661861065806</c:v>
                </c:pt>
                <c:pt idx="7">
                  <c:v>4.9378670195299339</c:v>
                </c:pt>
                <c:pt idx="8">
                  <c:v>4.2343104450296094</c:v>
                </c:pt>
                <c:pt idx="9">
                  <c:v>3.5451968930010875</c:v>
                </c:pt>
                <c:pt idx="10">
                  <c:v>3.1978706697597046</c:v>
                </c:pt>
                <c:pt idx="11">
                  <c:v>3.9794154891383764</c:v>
                </c:pt>
                <c:pt idx="12">
                  <c:v>3.8182004820382796</c:v>
                </c:pt>
                <c:pt idx="13">
                  <c:v>2.3010897761539639</c:v>
                </c:pt>
                <c:pt idx="14">
                  <c:v>0.85891116302581727</c:v>
                </c:pt>
                <c:pt idx="15">
                  <c:v>0.97482812578976663</c:v>
                </c:pt>
                <c:pt idx="16">
                  <c:v>1.6635774592565979</c:v>
                </c:pt>
                <c:pt idx="17">
                  <c:v>1.9420493037163482</c:v>
                </c:pt>
                <c:pt idx="18">
                  <c:v>2.6820200988594189</c:v>
                </c:pt>
                <c:pt idx="19">
                  <c:v>1.4082249555710002</c:v>
                </c:pt>
                <c:pt idx="20">
                  <c:v>2.7885104611350577</c:v>
                </c:pt>
                <c:pt idx="21">
                  <c:v>2.9134926108472632</c:v>
                </c:pt>
                <c:pt idx="22">
                  <c:v>2.9771249924121204</c:v>
                </c:pt>
                <c:pt idx="23">
                  <c:v>3.3522289891962824</c:v>
                </c:pt>
                <c:pt idx="24">
                  <c:v>4.6824976466114698</c:v>
                </c:pt>
                <c:pt idx="25">
                  <c:v>3.4439833169267322</c:v>
                </c:pt>
                <c:pt idx="26">
                  <c:v>3.1661025987043043</c:v>
                </c:pt>
                <c:pt idx="27">
                  <c:v>2.5550470401594918</c:v>
                </c:pt>
                <c:pt idx="28">
                  <c:v>2.86602264851056</c:v>
                </c:pt>
                <c:pt idx="29">
                  <c:v>2.822864898579879</c:v>
                </c:pt>
                <c:pt idx="30">
                  <c:v>3.0394736589566329</c:v>
                </c:pt>
                <c:pt idx="31">
                  <c:v>2.6567364489465768</c:v>
                </c:pt>
                <c:pt idx="32">
                  <c:v>3.9865348283013446</c:v>
                </c:pt>
                <c:pt idx="33">
                  <c:v>2.8698514059943698</c:v>
                </c:pt>
                <c:pt idx="34">
                  <c:v>3.818103861110846</c:v>
                </c:pt>
                <c:pt idx="35">
                  <c:v>8.6048084520784052</c:v>
                </c:pt>
                <c:pt idx="36">
                  <c:v>4.9440714539391628</c:v>
                </c:pt>
                <c:pt idx="37">
                  <c:v>5.245113007057844</c:v>
                </c:pt>
                <c:pt idx="38">
                  <c:v>4.6057727422662147</c:v>
                </c:pt>
                <c:pt idx="39">
                  <c:v>4.9926601027709818</c:v>
                </c:pt>
                <c:pt idx="40">
                  <c:v>#N/A</c:v>
                </c:pt>
                <c:pt idx="41">
                  <c:v>7.3429615387093028</c:v>
                </c:pt>
                <c:pt idx="42">
                  <c:v>8.4473002963518837</c:v>
                </c:pt>
                <c:pt idx="43">
                  <c:v>9.6931175325326961</c:v>
                </c:pt>
                <c:pt idx="44">
                  <c:v>11.880165537847397</c:v>
                </c:pt>
                <c:pt idx="45">
                  <c:v>10.66273020857059</c:v>
                </c:pt>
                <c:pt idx="46">
                  <c:v>9.2418108026910879</c:v>
                </c:pt>
                <c:pt idx="47">
                  <c:v>10.441536092527789</c:v>
                </c:pt>
                <c:pt idx="48">
                  <c:v>9.8815170503592515</c:v>
                </c:pt>
                <c:pt idx="49">
                  <c:v>6.9345779519988842</c:v>
                </c:pt>
                <c:pt idx="50">
                  <c:v>6.4856742795565063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8-4D49-88D8-F3E53322168F}"/>
            </c:ext>
          </c:extLst>
        </c:ser>
        <c:ser>
          <c:idx val="2"/>
          <c:order val="2"/>
          <c:tx>
            <c:strRef>
              <c:f>Model!$G$5</c:f>
              <c:strCache>
                <c:ptCount val="1"/>
                <c:pt idx="0">
                  <c:v>BofAML ex-comm default rate</c:v>
                </c:pt>
              </c:strCache>
            </c:strRef>
          </c:tx>
          <c:spPr>
            <a:ln w="25400">
              <a:solidFill>
                <a:srgbClr val="1C5733"/>
              </a:solidFill>
            </a:ln>
          </c:spPr>
          <c:marker>
            <c:symbol val="none"/>
          </c:marker>
          <c:val>
            <c:numRef>
              <c:f>Model!$G$10:$G$127</c:f>
              <c:numCache>
                <c:formatCode>#,##0.0</c:formatCode>
                <c:ptCount val="118"/>
                <c:pt idx="28">
                  <c:v>2.6315789473684208</c:v>
                </c:pt>
                <c:pt idx="29">
                  <c:v>3.5128805620608898</c:v>
                </c:pt>
                <c:pt idx="30">
                  <c:v>2.5943396226415096</c:v>
                </c:pt>
                <c:pt idx="31">
                  <c:v>2.4886877828054299</c:v>
                </c:pt>
                <c:pt idx="32">
                  <c:v>2.8199566160520604</c:v>
                </c:pt>
                <c:pt idx="33">
                  <c:v>2.9350104821802936</c:v>
                </c:pt>
                <c:pt idx="34">
                  <c:v>4.4210526315789469</c:v>
                </c:pt>
                <c:pt idx="35">
                  <c:v>5.416666666666667</c:v>
                </c:pt>
                <c:pt idx="36">
                  <c:v>5.8700209643605872</c:v>
                </c:pt>
                <c:pt idx="37">
                  <c:v>5.9793814432989691</c:v>
                </c:pt>
                <c:pt idx="38">
                  <c:v>5.2083333333333339</c:v>
                </c:pt>
                <c:pt idx="39">
                  <c:v>6.3872255489021947</c:v>
                </c:pt>
                <c:pt idx="40">
                  <c:v>7.4074074074074066</c:v>
                </c:pt>
                <c:pt idx="41">
                  <c:v>7.8277886497064575</c:v>
                </c:pt>
                <c:pt idx="42">
                  <c:v>10.256410256410255</c:v>
                </c:pt>
                <c:pt idx="43">
                  <c:v>11.570247933884298</c:v>
                </c:pt>
                <c:pt idx="44">
                  <c:v>13.333333333333334</c:v>
                </c:pt>
                <c:pt idx="45">
                  <c:v>13.810316139767053</c:v>
                </c:pt>
                <c:pt idx="46">
                  <c:v>12.847222222222221</c:v>
                </c:pt>
                <c:pt idx="47">
                  <c:v>10.708117443868739</c:v>
                </c:pt>
                <c:pt idx="48">
                  <c:v>8.5910652920962196</c:v>
                </c:pt>
                <c:pt idx="49">
                  <c:v>7.3883161512027495</c:v>
                </c:pt>
                <c:pt idx="50">
                  <c:v>6.0882800608828003</c:v>
                </c:pt>
                <c:pt idx="51">
                  <c:v>5.2857142857142856</c:v>
                </c:pt>
                <c:pt idx="52">
                  <c:v>4.4776119402985071</c:v>
                </c:pt>
                <c:pt idx="53">
                  <c:v>3.3422459893048129</c:v>
                </c:pt>
                <c:pt idx="54">
                  <c:v>2.3047375160051216</c:v>
                </c:pt>
                <c:pt idx="55">
                  <c:v>2.2613065326633168</c:v>
                </c:pt>
                <c:pt idx="56">
                  <c:v>2.2113022113022112</c:v>
                </c:pt>
                <c:pt idx="57">
                  <c:v>2.0214030915576697</c:v>
                </c:pt>
                <c:pt idx="58">
                  <c:v>2.0118343195266273</c:v>
                </c:pt>
                <c:pt idx="59">
                  <c:v>2.2458628841607564</c:v>
                </c:pt>
                <c:pt idx="60">
                  <c:v>2.0457280385078223</c:v>
                </c:pt>
                <c:pt idx="61">
                  <c:v>2.0408163265306123</c:v>
                </c:pt>
                <c:pt idx="62">
                  <c:v>2.0884520884520885</c:v>
                </c:pt>
                <c:pt idx="63">
                  <c:v>1.6331658291457287</c:v>
                </c:pt>
                <c:pt idx="64">
                  <c:v>1.7676767676767675</c:v>
                </c:pt>
                <c:pt idx="65">
                  <c:v>1.5306122448979591</c:v>
                </c:pt>
                <c:pt idx="66">
                  <c:v>1.7038007863695939</c:v>
                </c:pt>
                <c:pt idx="67">
                  <c:v>1.3089005235602094</c:v>
                </c:pt>
                <c:pt idx="68">
                  <c:v>1.6</c:v>
                </c:pt>
                <c:pt idx="69">
                  <c:v>2.1828103683492497</c:v>
                </c:pt>
                <c:pt idx="70">
                  <c:v>2.8050490883590462</c:v>
                </c:pt>
                <c:pt idx="71">
                  <c:v>3.9772727272727271</c:v>
                </c:pt>
                <c:pt idx="72">
                  <c:v>7.2443181818181825</c:v>
                </c:pt>
                <c:pt idx="73">
                  <c:v>11.436950146627565</c:v>
                </c:pt>
                <c:pt idx="74">
                  <c:v>13.024602026049203</c:v>
                </c:pt>
                <c:pt idx="75">
                  <c:v>14.431486880466474</c:v>
                </c:pt>
                <c:pt idx="76">
                  <c:v>11.879699248120302</c:v>
                </c:pt>
                <c:pt idx="77">
                  <c:v>8.1545064377682408</c:v>
                </c:pt>
                <c:pt idx="78">
                  <c:v>5.0561797752808983</c:v>
                </c:pt>
                <c:pt idx="79">
                  <c:v>2.2727272727272729</c:v>
                </c:pt>
                <c:pt idx="80">
                  <c:v>2.5495750708215295</c:v>
                </c:pt>
                <c:pt idx="81">
                  <c:v>2.5367156208277701</c:v>
                </c:pt>
                <c:pt idx="82">
                  <c:v>2.4643320363164722</c:v>
                </c:pt>
                <c:pt idx="83">
                  <c:v>1.9011406844106464</c:v>
                </c:pt>
                <c:pt idx="84">
                  <c:v>2.7431421446384037</c:v>
                </c:pt>
                <c:pt idx="85">
                  <c:v>2.7577937649880093</c:v>
                </c:pt>
                <c:pt idx="86">
                  <c:v>2.853745541022592</c:v>
                </c:pt>
                <c:pt idx="87">
                  <c:v>2.7644230769230766</c:v>
                </c:pt>
                <c:pt idx="88">
                  <c:v>2.1505376344086025</c:v>
                </c:pt>
                <c:pt idx="89">
                  <c:v>2.014218009478673</c:v>
                </c:pt>
                <c:pt idx="90">
                  <c:v>2.2891566265060241</c:v>
                </c:pt>
                <c:pt idx="91">
                  <c:v>2.2836538461538458</c:v>
                </c:pt>
                <c:pt idx="92">
                  <c:v>1.2391573729863694</c:v>
                </c:pt>
                <c:pt idx="93">
                  <c:v>1.1194029850746268</c:v>
                </c:pt>
                <c:pt idx="94">
                  <c:v>0.73081607795371495</c:v>
                </c:pt>
                <c:pt idx="95">
                  <c:v>1.0688836104513064</c:v>
                </c:pt>
                <c:pt idx="96">
                  <c:v>1.4285714285714286</c:v>
                </c:pt>
                <c:pt idx="97">
                  <c:v>1.336573511543135</c:v>
                </c:pt>
                <c:pt idx="98">
                  <c:v>1.4545454545454546</c:v>
                </c:pt>
                <c:pt idx="99">
                  <c:v>1.2135922330097086</c:v>
                </c:pt>
                <c:pt idx="100">
                  <c:v>1.2150668286755772</c:v>
                </c:pt>
                <c:pt idx="101">
                  <c:v>1.820388349514563</c:v>
                </c:pt>
                <c:pt idx="102">
                  <c:v>2.4600246002460024</c:v>
                </c:pt>
                <c:pt idx="103">
                  <c:v>2.8678304239401498</c:v>
                </c:pt>
                <c:pt idx="104">
                  <c:v>3.2828282828282833</c:v>
                </c:pt>
                <c:pt idx="105">
                  <c:v>2.9411764705882351</c:v>
                </c:pt>
                <c:pt idx="106">
                  <c:v>2.9411764705882351</c:v>
                </c:pt>
                <c:pt idx="107">
                  <c:v>2.9411764705882351</c:v>
                </c:pt>
                <c:pt idx="108">
                  <c:v>2.9411764705882351</c:v>
                </c:pt>
                <c:pt idx="109">
                  <c:v>2.9411764705882351</c:v>
                </c:pt>
                <c:pt idx="110">
                  <c:v>2.9411764705882351</c:v>
                </c:pt>
                <c:pt idx="111">
                  <c:v>2.9411764705882351</c:v>
                </c:pt>
                <c:pt idx="112">
                  <c:v>2.9411764705882351</c:v>
                </c:pt>
                <c:pt idx="113">
                  <c:v>2.9411764705882351</c:v>
                </c:pt>
                <c:pt idx="114">
                  <c:v>2.9411764705882351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8-4D49-88D8-F3E53322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6752"/>
        <c:axId val="712029312"/>
      </c:lineChart>
      <c:dateAx>
        <c:axId val="712026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12029312"/>
        <c:crosses val="autoZero"/>
        <c:auto val="0"/>
        <c:lblOffset val="100"/>
        <c:baseTimeUnit val="months"/>
        <c:majorUnit val="5"/>
        <c:majorTimeUnit val="years"/>
        <c:minorUnit val="20"/>
        <c:minorTimeUnit val="years"/>
      </c:dateAx>
      <c:valAx>
        <c:axId val="7120293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12026752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Model!$C$5</c:f>
              <c:strCache>
                <c:ptCount val="1"/>
                <c:pt idx="0">
                  <c:v>Lending Standards (Fed)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Model!$A$6:$A$237</c:f>
              <c:numCache>
                <c:formatCode>mm/dd/yyyy</c:formatCode>
                <c:ptCount val="232"/>
                <c:pt idx="0">
                  <c:v>32904</c:v>
                </c:pt>
                <c:pt idx="1">
                  <c:v>32993</c:v>
                </c:pt>
                <c:pt idx="2">
                  <c:v>33085</c:v>
                </c:pt>
                <c:pt idx="3">
                  <c:v>33177</c:v>
                </c:pt>
                <c:pt idx="4">
                  <c:v>33269</c:v>
                </c:pt>
                <c:pt idx="5">
                  <c:v>33358</c:v>
                </c:pt>
                <c:pt idx="6">
                  <c:v>33450</c:v>
                </c:pt>
                <c:pt idx="7">
                  <c:v>33542</c:v>
                </c:pt>
                <c:pt idx="8">
                  <c:v>33634</c:v>
                </c:pt>
                <c:pt idx="9">
                  <c:v>33724</c:v>
                </c:pt>
                <c:pt idx="10">
                  <c:v>33816</c:v>
                </c:pt>
                <c:pt idx="11">
                  <c:v>33908</c:v>
                </c:pt>
                <c:pt idx="12">
                  <c:v>34000</c:v>
                </c:pt>
                <c:pt idx="13">
                  <c:v>34089</c:v>
                </c:pt>
                <c:pt idx="14">
                  <c:v>34181</c:v>
                </c:pt>
                <c:pt idx="15">
                  <c:v>34273</c:v>
                </c:pt>
                <c:pt idx="16">
                  <c:v>34365</c:v>
                </c:pt>
                <c:pt idx="17">
                  <c:v>34454</c:v>
                </c:pt>
                <c:pt idx="18">
                  <c:v>34546</c:v>
                </c:pt>
                <c:pt idx="19">
                  <c:v>34638</c:v>
                </c:pt>
                <c:pt idx="20">
                  <c:v>34730</c:v>
                </c:pt>
                <c:pt idx="21">
                  <c:v>34819</c:v>
                </c:pt>
                <c:pt idx="22">
                  <c:v>34911</c:v>
                </c:pt>
                <c:pt idx="23">
                  <c:v>35003</c:v>
                </c:pt>
                <c:pt idx="24">
                  <c:v>35095</c:v>
                </c:pt>
                <c:pt idx="25">
                  <c:v>35185</c:v>
                </c:pt>
                <c:pt idx="26">
                  <c:v>35277</c:v>
                </c:pt>
                <c:pt idx="27">
                  <c:v>35369</c:v>
                </c:pt>
                <c:pt idx="28">
                  <c:v>35461</c:v>
                </c:pt>
                <c:pt idx="29">
                  <c:v>35550</c:v>
                </c:pt>
                <c:pt idx="30">
                  <c:v>35642</c:v>
                </c:pt>
                <c:pt idx="31">
                  <c:v>35734</c:v>
                </c:pt>
                <c:pt idx="32">
                  <c:v>35826</c:v>
                </c:pt>
                <c:pt idx="33">
                  <c:v>35915</c:v>
                </c:pt>
                <c:pt idx="34">
                  <c:v>36007</c:v>
                </c:pt>
                <c:pt idx="35">
                  <c:v>36099</c:v>
                </c:pt>
                <c:pt idx="36">
                  <c:v>36191</c:v>
                </c:pt>
                <c:pt idx="37">
                  <c:v>36280</c:v>
                </c:pt>
                <c:pt idx="38">
                  <c:v>36372</c:v>
                </c:pt>
                <c:pt idx="39">
                  <c:v>36464</c:v>
                </c:pt>
                <c:pt idx="40">
                  <c:v>36556</c:v>
                </c:pt>
                <c:pt idx="41">
                  <c:v>36646</c:v>
                </c:pt>
                <c:pt idx="42">
                  <c:v>36738</c:v>
                </c:pt>
                <c:pt idx="43">
                  <c:v>36830</c:v>
                </c:pt>
                <c:pt idx="44">
                  <c:v>36922</c:v>
                </c:pt>
                <c:pt idx="45">
                  <c:v>37011</c:v>
                </c:pt>
                <c:pt idx="46">
                  <c:v>37103</c:v>
                </c:pt>
                <c:pt idx="47">
                  <c:v>37195</c:v>
                </c:pt>
                <c:pt idx="48">
                  <c:v>37287</c:v>
                </c:pt>
                <c:pt idx="49">
                  <c:v>37376</c:v>
                </c:pt>
                <c:pt idx="50">
                  <c:v>37468</c:v>
                </c:pt>
                <c:pt idx="51">
                  <c:v>37560</c:v>
                </c:pt>
                <c:pt idx="52">
                  <c:v>37652</c:v>
                </c:pt>
                <c:pt idx="53">
                  <c:v>37741</c:v>
                </c:pt>
                <c:pt idx="54">
                  <c:v>37833</c:v>
                </c:pt>
                <c:pt idx="55">
                  <c:v>37925</c:v>
                </c:pt>
                <c:pt idx="56">
                  <c:v>38017</c:v>
                </c:pt>
                <c:pt idx="57">
                  <c:v>38107</c:v>
                </c:pt>
                <c:pt idx="58">
                  <c:v>38199</c:v>
                </c:pt>
                <c:pt idx="59">
                  <c:v>38291</c:v>
                </c:pt>
                <c:pt idx="60">
                  <c:v>38383</c:v>
                </c:pt>
                <c:pt idx="61">
                  <c:v>38472</c:v>
                </c:pt>
                <c:pt idx="62">
                  <c:v>38564</c:v>
                </c:pt>
                <c:pt idx="63">
                  <c:v>38656</c:v>
                </c:pt>
                <c:pt idx="64">
                  <c:v>38748</c:v>
                </c:pt>
                <c:pt idx="65">
                  <c:v>38837</c:v>
                </c:pt>
                <c:pt idx="66">
                  <c:v>38929</c:v>
                </c:pt>
                <c:pt idx="67">
                  <c:v>39021</c:v>
                </c:pt>
                <c:pt idx="68">
                  <c:v>39113</c:v>
                </c:pt>
                <c:pt idx="69">
                  <c:v>39202</c:v>
                </c:pt>
                <c:pt idx="70">
                  <c:v>39294</c:v>
                </c:pt>
                <c:pt idx="71">
                  <c:v>39386</c:v>
                </c:pt>
                <c:pt idx="72">
                  <c:v>39478</c:v>
                </c:pt>
                <c:pt idx="73">
                  <c:v>39568</c:v>
                </c:pt>
                <c:pt idx="74">
                  <c:v>39660</c:v>
                </c:pt>
                <c:pt idx="75">
                  <c:v>39752</c:v>
                </c:pt>
                <c:pt idx="76">
                  <c:v>39844</c:v>
                </c:pt>
                <c:pt idx="77">
                  <c:v>39933</c:v>
                </c:pt>
                <c:pt idx="78">
                  <c:v>40025</c:v>
                </c:pt>
                <c:pt idx="79">
                  <c:v>40117</c:v>
                </c:pt>
                <c:pt idx="80">
                  <c:v>40209</c:v>
                </c:pt>
                <c:pt idx="81">
                  <c:v>40298</c:v>
                </c:pt>
                <c:pt idx="82">
                  <c:v>40390</c:v>
                </c:pt>
                <c:pt idx="83">
                  <c:v>40482</c:v>
                </c:pt>
                <c:pt idx="84">
                  <c:v>40574</c:v>
                </c:pt>
                <c:pt idx="85">
                  <c:v>40663</c:v>
                </c:pt>
                <c:pt idx="86">
                  <c:v>40755</c:v>
                </c:pt>
                <c:pt idx="87">
                  <c:v>40847</c:v>
                </c:pt>
                <c:pt idx="88">
                  <c:v>40939</c:v>
                </c:pt>
                <c:pt idx="89">
                  <c:v>41029</c:v>
                </c:pt>
                <c:pt idx="90">
                  <c:v>41121</c:v>
                </c:pt>
                <c:pt idx="91">
                  <c:v>41213</c:v>
                </c:pt>
                <c:pt idx="92">
                  <c:v>41305</c:v>
                </c:pt>
                <c:pt idx="93">
                  <c:v>41394</c:v>
                </c:pt>
                <c:pt idx="94">
                  <c:v>41486</c:v>
                </c:pt>
                <c:pt idx="95">
                  <c:v>41578</c:v>
                </c:pt>
                <c:pt idx="96">
                  <c:v>41670</c:v>
                </c:pt>
                <c:pt idx="97">
                  <c:v>41759</c:v>
                </c:pt>
                <c:pt idx="98">
                  <c:v>41851</c:v>
                </c:pt>
                <c:pt idx="99">
                  <c:v>41943</c:v>
                </c:pt>
                <c:pt idx="100">
                  <c:v>42035</c:v>
                </c:pt>
                <c:pt idx="101">
                  <c:v>42124</c:v>
                </c:pt>
                <c:pt idx="102">
                  <c:v>42216</c:v>
                </c:pt>
                <c:pt idx="103">
                  <c:v>42308</c:v>
                </c:pt>
                <c:pt idx="104">
                  <c:v>42400</c:v>
                </c:pt>
                <c:pt idx="105">
                  <c:v>42490</c:v>
                </c:pt>
                <c:pt idx="106">
                  <c:v>42582</c:v>
                </c:pt>
                <c:pt idx="107">
                  <c:v>42674</c:v>
                </c:pt>
                <c:pt idx="108">
                  <c:v>42766</c:v>
                </c:pt>
                <c:pt idx="109">
                  <c:v>42855</c:v>
                </c:pt>
                <c:pt idx="110">
                  <c:v>42947</c:v>
                </c:pt>
                <c:pt idx="111">
                  <c:v>43039</c:v>
                </c:pt>
                <c:pt idx="112">
                  <c:v>43131</c:v>
                </c:pt>
                <c:pt idx="113">
                  <c:v>43220</c:v>
                </c:pt>
                <c:pt idx="114">
                  <c:v>43312</c:v>
                </c:pt>
                <c:pt idx="115">
                  <c:v>43404</c:v>
                </c:pt>
                <c:pt idx="116">
                  <c:v>43496</c:v>
                </c:pt>
                <c:pt idx="117">
                  <c:v>43585</c:v>
                </c:pt>
                <c:pt idx="118">
                  <c:v>43677</c:v>
                </c:pt>
              </c:numCache>
            </c:numRef>
          </c:cat>
          <c:val>
            <c:numRef>
              <c:f>Model!$C$8:$C$123</c:f>
              <c:numCache>
                <c:formatCode>#,##0.0</c:formatCode>
                <c:ptCount val="116"/>
                <c:pt idx="0">
                  <c:v>39.450000000000003</c:v>
                </c:pt>
                <c:pt idx="1">
                  <c:v>48.9</c:v>
                </c:pt>
                <c:pt idx="2">
                  <c:v>36</c:v>
                </c:pt>
                <c:pt idx="3">
                  <c:v>15.5</c:v>
                </c:pt>
                <c:pt idx="4">
                  <c:v>12.25</c:v>
                </c:pt>
                <c:pt idx="5">
                  <c:v>9</c:v>
                </c:pt>
                <c:pt idx="6">
                  <c:v>5.25</c:v>
                </c:pt>
                <c:pt idx="7">
                  <c:v>0.9</c:v>
                </c:pt>
                <c:pt idx="8">
                  <c:v>-1.7</c:v>
                </c:pt>
                <c:pt idx="9">
                  <c:v>4.3499999999999996</c:v>
                </c:pt>
                <c:pt idx="10">
                  <c:v>2.65</c:v>
                </c:pt>
                <c:pt idx="11">
                  <c:v>-7.85</c:v>
                </c:pt>
                <c:pt idx="12">
                  <c:v>-19.45</c:v>
                </c:pt>
                <c:pt idx="13">
                  <c:v>-17.75</c:v>
                </c:pt>
                <c:pt idx="14">
                  <c:v>-12.95</c:v>
                </c:pt>
                <c:pt idx="15">
                  <c:v>-12.2</c:v>
                </c:pt>
                <c:pt idx="16">
                  <c:v>-6.95</c:v>
                </c:pt>
                <c:pt idx="17">
                  <c:v>-17.399999999999999</c:v>
                </c:pt>
                <c:pt idx="18">
                  <c:v>-6.85</c:v>
                </c:pt>
                <c:pt idx="19">
                  <c:v>-5.9</c:v>
                </c:pt>
                <c:pt idx="20">
                  <c:v>-6.05</c:v>
                </c:pt>
                <c:pt idx="21">
                  <c:v>-3.45</c:v>
                </c:pt>
                <c:pt idx="22">
                  <c:v>6.95</c:v>
                </c:pt>
                <c:pt idx="23">
                  <c:v>-0.9</c:v>
                </c:pt>
                <c:pt idx="24">
                  <c:v>-3.7</c:v>
                </c:pt>
                <c:pt idx="25">
                  <c:v>-7.8</c:v>
                </c:pt>
                <c:pt idx="26">
                  <c:v>-5.45</c:v>
                </c:pt>
                <c:pt idx="27">
                  <c:v>-6.95</c:v>
                </c:pt>
                <c:pt idx="28">
                  <c:v>-5.7</c:v>
                </c:pt>
                <c:pt idx="29">
                  <c:v>-7</c:v>
                </c:pt>
                <c:pt idx="30">
                  <c:v>1.8</c:v>
                </c:pt>
                <c:pt idx="31">
                  <c:v>-7.1</c:v>
                </c:pt>
                <c:pt idx="32">
                  <c:v>0</c:v>
                </c:pt>
                <c:pt idx="33">
                  <c:v>36.4</c:v>
                </c:pt>
                <c:pt idx="34">
                  <c:v>7.4</c:v>
                </c:pt>
                <c:pt idx="35">
                  <c:v>10</c:v>
                </c:pt>
                <c:pt idx="36">
                  <c:v>5.4</c:v>
                </c:pt>
                <c:pt idx="37">
                  <c:v>9.1</c:v>
                </c:pt>
                <c:pt idx="38">
                  <c:v>10.9</c:v>
                </c:pt>
                <c:pt idx="39">
                  <c:v>24.6</c:v>
                </c:pt>
                <c:pt idx="40">
                  <c:v>33.9</c:v>
                </c:pt>
                <c:pt idx="41">
                  <c:v>43.8</c:v>
                </c:pt>
                <c:pt idx="42">
                  <c:v>59.7</c:v>
                </c:pt>
                <c:pt idx="43">
                  <c:v>50.9</c:v>
                </c:pt>
                <c:pt idx="44">
                  <c:v>40.4</c:v>
                </c:pt>
                <c:pt idx="45">
                  <c:v>50.9</c:v>
                </c:pt>
                <c:pt idx="46">
                  <c:v>45.4</c:v>
                </c:pt>
                <c:pt idx="47">
                  <c:v>25</c:v>
                </c:pt>
                <c:pt idx="48">
                  <c:v>21.4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7-4F5F-A3B7-E8EC774E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51104"/>
        <c:axId val="715884416"/>
      </c:lineChart>
      <c:lineChart>
        <c:grouping val="standard"/>
        <c:varyColors val="0"/>
        <c:ser>
          <c:idx val="1"/>
          <c:order val="1"/>
          <c:tx>
            <c:strRef>
              <c:f>Model!$F$5</c:f>
              <c:strCache>
                <c:ptCount val="1"/>
                <c:pt idx="0">
                  <c:v>BofAML US HY default rate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Model!$F$6:$F$123</c:f>
              <c:numCache>
                <c:formatCode>#,##0.0</c:formatCode>
                <c:ptCount val="118"/>
                <c:pt idx="0">
                  <c:v>6.2799997329711914</c:v>
                </c:pt>
                <c:pt idx="1">
                  <c:v>7.9099998474121094</c:v>
                </c:pt>
                <c:pt idx="2">
                  <c:v>8.4499998092651367</c:v>
                </c:pt>
                <c:pt idx="3">
                  <c:v>9.7000007629394531</c:v>
                </c:pt>
                <c:pt idx="4">
                  <c:v>11.24000072479248</c:v>
                </c:pt>
                <c:pt idx="5">
                  <c:v>11.779999732971191</c:v>
                </c:pt>
                <c:pt idx="6">
                  <c:v>12.710000991821289</c:v>
                </c:pt>
                <c:pt idx="7">
                  <c:v>11.079999923706055</c:v>
                </c:pt>
                <c:pt idx="8">
                  <c:v>9.1999998092651367</c:v>
                </c:pt>
                <c:pt idx="9">
                  <c:v>7.3299994468688965</c:v>
                </c:pt>
                <c:pt idx="10">
                  <c:v>6.0799999237060547</c:v>
                </c:pt>
                <c:pt idx="11">
                  <c:v>6.190000057220459</c:v>
                </c:pt>
                <c:pt idx="12">
                  <c:v>3.880000114440918</c:v>
                </c:pt>
                <c:pt idx="13">
                  <c:v>4.9099998474121094</c:v>
                </c:pt>
                <c:pt idx="14">
                  <c:v>4.4200000762939453</c:v>
                </c:pt>
                <c:pt idx="15">
                  <c:v>3.2900002002716064</c:v>
                </c:pt>
                <c:pt idx="16">
                  <c:v>3.6200001239776611</c:v>
                </c:pt>
                <c:pt idx="17">
                  <c:v>2.4700000286102295</c:v>
                </c:pt>
                <c:pt idx="18">
                  <c:v>2.0300002098083496</c:v>
                </c:pt>
                <c:pt idx="19">
                  <c:v>2.2400000095367432</c:v>
                </c:pt>
                <c:pt idx="20">
                  <c:v>1.8600000143051147</c:v>
                </c:pt>
                <c:pt idx="21">
                  <c:v>1.6299999952316284</c:v>
                </c:pt>
                <c:pt idx="22">
                  <c:v>2.2100000381469727</c:v>
                </c:pt>
                <c:pt idx="23">
                  <c:v>2.6599998474121094</c:v>
                </c:pt>
                <c:pt idx="24">
                  <c:v>3.2599999904632568</c:v>
                </c:pt>
                <c:pt idx="25">
                  <c:v>3.2100000381469727</c:v>
                </c:pt>
                <c:pt idx="26">
                  <c:v>2.630000114440918</c:v>
                </c:pt>
                <c:pt idx="27">
                  <c:v>1.9500000476837158</c:v>
                </c:pt>
                <c:pt idx="28">
                  <c:v>1.7100000381469727</c:v>
                </c:pt>
                <c:pt idx="29">
                  <c:v>1.3700000047683716</c:v>
                </c:pt>
                <c:pt idx="30">
                  <c:v>1.8400000333786011</c:v>
                </c:pt>
                <c:pt idx="31">
                  <c:v>2.119999885559082</c:v>
                </c:pt>
                <c:pt idx="32">
                  <c:v>2.1359223300970873</c:v>
                </c:pt>
                <c:pt idx="33">
                  <c:v>2.9795158286778398</c:v>
                </c:pt>
                <c:pt idx="34">
                  <c:v>2.2471910112359552</c:v>
                </c:pt>
                <c:pt idx="35">
                  <c:v>2.3722627737226274</c:v>
                </c:pt>
                <c:pt idx="36">
                  <c:v>2.464788732394366</c:v>
                </c:pt>
                <c:pt idx="37">
                  <c:v>3.2094594594594592</c:v>
                </c:pt>
                <c:pt idx="38">
                  <c:v>5.0590219224283306</c:v>
                </c:pt>
                <c:pt idx="39">
                  <c:v>6.0855263157894735</c:v>
                </c:pt>
                <c:pt idx="40">
                  <c:v>6.467661691542288</c:v>
                </c:pt>
                <c:pt idx="41">
                  <c:v>6.4250411861614491</c:v>
                </c:pt>
                <c:pt idx="42">
                  <c:v>5.3244592346089847</c:v>
                </c:pt>
                <c:pt idx="43">
                  <c:v>5.9870550161812295</c:v>
                </c:pt>
                <c:pt idx="44">
                  <c:v>7.1428571428571423</c:v>
                </c:pt>
                <c:pt idx="45">
                  <c:v>7.3131955484896665</c:v>
                </c:pt>
                <c:pt idx="46">
                  <c:v>9.7288676236044669</c:v>
                </c:pt>
                <c:pt idx="47">
                  <c:v>11.216216216216218</c:v>
                </c:pt>
                <c:pt idx="48">
                  <c:v>12.820512820512819</c:v>
                </c:pt>
                <c:pt idx="49">
                  <c:v>13.557046979865772</c:v>
                </c:pt>
                <c:pt idx="50">
                  <c:v>12.326869806094184</c:v>
                </c:pt>
                <c:pt idx="51">
                  <c:v>10.124826629680998</c:v>
                </c:pt>
                <c:pt idx="52">
                  <c:v>7.7777777777777777</c:v>
                </c:pt>
                <c:pt idx="53">
                  <c:v>6.3623789764868599</c:v>
                </c:pt>
                <c:pt idx="54">
                  <c:v>5.3892215568862278</c:v>
                </c:pt>
                <c:pt idx="55">
                  <c:v>4.8808172531214531</c:v>
                </c:pt>
                <c:pt idx="56">
                  <c:v>4.180064308681672</c:v>
                </c:pt>
                <c:pt idx="57">
                  <c:v>3.5714285714285712</c:v>
                </c:pt>
                <c:pt idx="58">
                  <c:v>2.9441624365482233</c:v>
                </c:pt>
                <c:pt idx="59">
                  <c:v>2.6706231454005933</c:v>
                </c:pt>
                <c:pt idx="60">
                  <c:v>2.3166023166023164</c:v>
                </c:pt>
                <c:pt idx="61">
                  <c:v>1.9792648444863337</c:v>
                </c:pt>
                <c:pt idx="62">
                  <c:v>1.6981132075471699</c:v>
                </c:pt>
                <c:pt idx="63">
                  <c:v>2.0813623462630089</c:v>
                </c:pt>
                <c:pt idx="64">
                  <c:v>2.2265246853823815</c:v>
                </c:pt>
                <c:pt idx="65">
                  <c:v>2.2308438409311346</c:v>
                </c:pt>
                <c:pt idx="66">
                  <c:v>2.1589793915603535</c:v>
                </c:pt>
                <c:pt idx="67">
                  <c:v>1.7034068136272544</c:v>
                </c:pt>
                <c:pt idx="68">
                  <c:v>1.503006012024048</c:v>
                </c:pt>
                <c:pt idx="69">
                  <c:v>1.3026052104208417</c:v>
                </c:pt>
                <c:pt idx="70">
                  <c:v>1.4358974358974359</c:v>
                </c:pt>
                <c:pt idx="71">
                  <c:v>1.0214504596527068</c:v>
                </c:pt>
                <c:pt idx="72">
                  <c:v>1.3388259526261586</c:v>
                </c:pt>
                <c:pt idx="73">
                  <c:v>1.7801047120418849</c:v>
                </c:pt>
                <c:pt idx="74">
                  <c:v>2.3429179978700745</c:v>
                </c:pt>
                <c:pt idx="75">
                  <c:v>3.4371643394199785</c:v>
                </c:pt>
                <c:pt idx="76">
                  <c:v>7.0815450643776829</c:v>
                </c:pt>
                <c:pt idx="77">
                  <c:v>11.61504424778761</c:v>
                </c:pt>
                <c:pt idx="78">
                  <c:v>13.626373626373626</c:v>
                </c:pt>
                <c:pt idx="79">
                  <c:v>14.91031390134529</c:v>
                </c:pt>
                <c:pt idx="80">
                  <c:v>12.107101280558789</c:v>
                </c:pt>
                <c:pt idx="81">
                  <c:v>7.9954954954954953</c:v>
                </c:pt>
                <c:pt idx="82">
                  <c:v>4.5203969128996695</c:v>
                </c:pt>
                <c:pt idx="83">
                  <c:v>1.9845644983461963</c:v>
                </c:pt>
                <c:pt idx="84">
                  <c:v>1.958650707290533</c:v>
                </c:pt>
                <c:pt idx="85">
                  <c:v>1.9507186858316223</c:v>
                </c:pt>
                <c:pt idx="86">
                  <c:v>1.8962075848303395</c:v>
                </c:pt>
                <c:pt idx="87">
                  <c:v>1.5533980582524272</c:v>
                </c:pt>
                <c:pt idx="88">
                  <c:v>2.4856596558317401</c:v>
                </c:pt>
                <c:pt idx="89">
                  <c:v>2.6629935720844813</c:v>
                </c:pt>
                <c:pt idx="90">
                  <c:v>2.9038112522686026</c:v>
                </c:pt>
                <c:pt idx="91">
                  <c:v>2.8518859245630175</c:v>
                </c:pt>
                <c:pt idx="92">
                  <c:v>2.1937842778793417</c:v>
                </c:pt>
                <c:pt idx="93">
                  <c:v>2.0871143375680581</c:v>
                </c:pt>
                <c:pt idx="94">
                  <c:v>2.1998166819431715</c:v>
                </c:pt>
                <c:pt idx="95">
                  <c:v>2.1798365122615802</c:v>
                </c:pt>
                <c:pt idx="96">
                  <c:v>1.1915673693858846</c:v>
                </c:pt>
                <c:pt idx="97">
                  <c:v>1.2832263978001834</c:v>
                </c:pt>
                <c:pt idx="98">
                  <c:v>0.99188458070333629</c:v>
                </c:pt>
                <c:pt idx="99">
                  <c:v>1.323918799646955</c:v>
                </c:pt>
                <c:pt idx="100">
                  <c:v>1.5859030837004406</c:v>
                </c:pt>
                <c:pt idx="101">
                  <c:v>1.4272970561998217</c:v>
                </c:pt>
                <c:pt idx="102">
                  <c:v>2.2222222222222223</c:v>
                </c:pt>
                <c:pt idx="103">
                  <c:v>2.4778761061946901</c:v>
                </c:pt>
                <c:pt idx="104">
                  <c:v>3.125</c:v>
                </c:pt>
                <c:pt idx="105">
                  <c:v>4.9866429207479968</c:v>
                </c:pt>
                <c:pt idx="106">
                  <c:v>6.1427280939476061</c:v>
                </c:pt>
                <c:pt idx="107">
                  <c:v>6.7952249770431585</c:v>
                </c:pt>
                <c:pt idx="108">
                  <c:v>7.0566388115134631</c:v>
                </c:pt>
                <c:pt idx="109">
                  <c:v>5.2385406922357349</c:v>
                </c:pt>
                <c:pt idx="110">
                  <c:v>4.5584045584045585</c:v>
                </c:pt>
                <c:pt idx="111">
                  <c:v>3.4368070953436809</c:v>
                </c:pt>
                <c:pt idx="112">
                  <c:v>3.3707865168539324</c:v>
                </c:pt>
                <c:pt idx="113">
                  <c:v>3.8546255506607929</c:v>
                </c:pt>
                <c:pt idx="114">
                  <c:v>2.6905829596412558</c:v>
                </c:pt>
                <c:pt idx="115">
                  <c:v>2.5641025641025639</c:v>
                </c:pt>
                <c:pt idx="116">
                  <c:v>1.7334777898158178</c:v>
                </c:pt>
                <c:pt idx="117">
                  <c:v>1.4099783080260302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4F5F-A3B7-E8EC774E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87744"/>
        <c:axId val="715885952"/>
      </c:lineChart>
      <c:dateAx>
        <c:axId val="7155511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 w="9525" cmpd="thinThick">
            <a:solidFill>
              <a:srgbClr val="000000"/>
            </a:solidFill>
          </a:ln>
          <a:extLst/>
        </c:spPr>
        <c:crossAx val="715884416"/>
        <c:crosses val="autoZero"/>
        <c:auto val="1"/>
        <c:lblOffset val="100"/>
        <c:baseTimeUnit val="months"/>
        <c:majorUnit val="24"/>
        <c:majorTimeUnit val="months"/>
      </c:dateAx>
      <c:valAx>
        <c:axId val="7158844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15551104"/>
        <c:crosses val="autoZero"/>
        <c:crossBetween val="between"/>
      </c:valAx>
      <c:valAx>
        <c:axId val="71588595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15887744"/>
        <c:crosses val="max"/>
        <c:crossBetween val="between"/>
      </c:valAx>
      <c:catAx>
        <c:axId val="71588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715885952"/>
        <c:crosses val="autoZero"/>
        <c:auto val="1"/>
        <c:lblAlgn val="ctr"/>
        <c:lblOffset val="100"/>
        <c:noMultiLvlLbl val="0"/>
      </c:catAx>
      <c:spPr>
        <a:extLst/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Model!$D$5</c:f>
              <c:strCache>
                <c:ptCount val="1"/>
                <c:pt idx="0">
                  <c:v>Quality Trends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Model!$A$6:$A$237</c:f>
              <c:numCache>
                <c:formatCode>mm/dd/yyyy</c:formatCode>
                <c:ptCount val="232"/>
                <c:pt idx="0">
                  <c:v>32904</c:v>
                </c:pt>
                <c:pt idx="1">
                  <c:v>32993</c:v>
                </c:pt>
                <c:pt idx="2">
                  <c:v>33085</c:v>
                </c:pt>
                <c:pt idx="3">
                  <c:v>33177</c:v>
                </c:pt>
                <c:pt idx="4">
                  <c:v>33269</c:v>
                </c:pt>
                <c:pt idx="5">
                  <c:v>33358</c:v>
                </c:pt>
                <c:pt idx="6">
                  <c:v>33450</c:v>
                </c:pt>
                <c:pt idx="7">
                  <c:v>33542</c:v>
                </c:pt>
                <c:pt idx="8">
                  <c:v>33634</c:v>
                </c:pt>
                <c:pt idx="9">
                  <c:v>33724</c:v>
                </c:pt>
                <c:pt idx="10">
                  <c:v>33816</c:v>
                </c:pt>
                <c:pt idx="11">
                  <c:v>33908</c:v>
                </c:pt>
                <c:pt idx="12">
                  <c:v>34000</c:v>
                </c:pt>
                <c:pt idx="13">
                  <c:v>34089</c:v>
                </c:pt>
                <c:pt idx="14">
                  <c:v>34181</c:v>
                </c:pt>
                <c:pt idx="15">
                  <c:v>34273</c:v>
                </c:pt>
                <c:pt idx="16">
                  <c:v>34365</c:v>
                </c:pt>
                <c:pt idx="17">
                  <c:v>34454</c:v>
                </c:pt>
                <c:pt idx="18">
                  <c:v>34546</c:v>
                </c:pt>
                <c:pt idx="19">
                  <c:v>34638</c:v>
                </c:pt>
                <c:pt idx="20">
                  <c:v>34730</c:v>
                </c:pt>
                <c:pt idx="21">
                  <c:v>34819</c:v>
                </c:pt>
                <c:pt idx="22">
                  <c:v>34911</c:v>
                </c:pt>
                <c:pt idx="23">
                  <c:v>35003</c:v>
                </c:pt>
                <c:pt idx="24">
                  <c:v>35095</c:v>
                </c:pt>
                <c:pt idx="25">
                  <c:v>35185</c:v>
                </c:pt>
                <c:pt idx="26">
                  <c:v>35277</c:v>
                </c:pt>
                <c:pt idx="27">
                  <c:v>35369</c:v>
                </c:pt>
                <c:pt idx="28">
                  <c:v>35461</c:v>
                </c:pt>
                <c:pt idx="29">
                  <c:v>35550</c:v>
                </c:pt>
                <c:pt idx="30">
                  <c:v>35642</c:v>
                </c:pt>
                <c:pt idx="31">
                  <c:v>35734</c:v>
                </c:pt>
                <c:pt idx="32">
                  <c:v>35826</c:v>
                </c:pt>
                <c:pt idx="33">
                  <c:v>35915</c:v>
                </c:pt>
                <c:pt idx="34">
                  <c:v>36007</c:v>
                </c:pt>
                <c:pt idx="35">
                  <c:v>36099</c:v>
                </c:pt>
                <c:pt idx="36">
                  <c:v>36191</c:v>
                </c:pt>
                <c:pt idx="37">
                  <c:v>36280</c:v>
                </c:pt>
                <c:pt idx="38">
                  <c:v>36372</c:v>
                </c:pt>
                <c:pt idx="39">
                  <c:v>36464</c:v>
                </c:pt>
                <c:pt idx="40">
                  <c:v>36556</c:v>
                </c:pt>
                <c:pt idx="41">
                  <c:v>36646</c:v>
                </c:pt>
                <c:pt idx="42">
                  <c:v>36738</c:v>
                </c:pt>
                <c:pt idx="43">
                  <c:v>36830</c:v>
                </c:pt>
                <c:pt idx="44">
                  <c:v>36922</c:v>
                </c:pt>
                <c:pt idx="45">
                  <c:v>37011</c:v>
                </c:pt>
                <c:pt idx="46">
                  <c:v>37103</c:v>
                </c:pt>
                <c:pt idx="47">
                  <c:v>37195</c:v>
                </c:pt>
                <c:pt idx="48">
                  <c:v>37287</c:v>
                </c:pt>
                <c:pt idx="49">
                  <c:v>37376</c:v>
                </c:pt>
                <c:pt idx="50">
                  <c:v>37468</c:v>
                </c:pt>
                <c:pt idx="51">
                  <c:v>37560</c:v>
                </c:pt>
                <c:pt idx="52">
                  <c:v>37652</c:v>
                </c:pt>
                <c:pt idx="53">
                  <c:v>37741</c:v>
                </c:pt>
                <c:pt idx="54">
                  <c:v>37833</c:v>
                </c:pt>
                <c:pt idx="55">
                  <c:v>37925</c:v>
                </c:pt>
                <c:pt idx="56">
                  <c:v>38017</c:v>
                </c:pt>
                <c:pt idx="57">
                  <c:v>38107</c:v>
                </c:pt>
                <c:pt idx="58">
                  <c:v>38199</c:v>
                </c:pt>
                <c:pt idx="59">
                  <c:v>38291</c:v>
                </c:pt>
                <c:pt idx="60">
                  <c:v>38383</c:v>
                </c:pt>
                <c:pt idx="61">
                  <c:v>38472</c:v>
                </c:pt>
                <c:pt idx="62">
                  <c:v>38564</c:v>
                </c:pt>
                <c:pt idx="63">
                  <c:v>38656</c:v>
                </c:pt>
                <c:pt idx="64">
                  <c:v>38748</c:v>
                </c:pt>
                <c:pt idx="65">
                  <c:v>38837</c:v>
                </c:pt>
                <c:pt idx="66">
                  <c:v>38929</c:v>
                </c:pt>
                <c:pt idx="67">
                  <c:v>39021</c:v>
                </c:pt>
                <c:pt idx="68">
                  <c:v>39113</c:v>
                </c:pt>
                <c:pt idx="69">
                  <c:v>39202</c:v>
                </c:pt>
                <c:pt idx="70">
                  <c:v>39294</c:v>
                </c:pt>
                <c:pt idx="71">
                  <c:v>39386</c:v>
                </c:pt>
                <c:pt idx="72">
                  <c:v>39478</c:v>
                </c:pt>
                <c:pt idx="73">
                  <c:v>39568</c:v>
                </c:pt>
                <c:pt idx="74">
                  <c:v>39660</c:v>
                </c:pt>
                <c:pt idx="75">
                  <c:v>39752</c:v>
                </c:pt>
                <c:pt idx="76">
                  <c:v>39844</c:v>
                </c:pt>
                <c:pt idx="77">
                  <c:v>39933</c:v>
                </c:pt>
                <c:pt idx="78">
                  <c:v>40025</c:v>
                </c:pt>
                <c:pt idx="79">
                  <c:v>40117</c:v>
                </c:pt>
                <c:pt idx="80">
                  <c:v>40209</c:v>
                </c:pt>
                <c:pt idx="81">
                  <c:v>40298</c:v>
                </c:pt>
                <c:pt idx="82">
                  <c:v>40390</c:v>
                </c:pt>
                <c:pt idx="83">
                  <c:v>40482</c:v>
                </c:pt>
                <c:pt idx="84">
                  <c:v>40574</c:v>
                </c:pt>
                <c:pt idx="85">
                  <c:v>40663</c:v>
                </c:pt>
                <c:pt idx="86">
                  <c:v>40755</c:v>
                </c:pt>
                <c:pt idx="87">
                  <c:v>40847</c:v>
                </c:pt>
                <c:pt idx="88">
                  <c:v>40939</c:v>
                </c:pt>
                <c:pt idx="89">
                  <c:v>41029</c:v>
                </c:pt>
                <c:pt idx="90">
                  <c:v>41121</c:v>
                </c:pt>
                <c:pt idx="91">
                  <c:v>41213</c:v>
                </c:pt>
                <c:pt idx="92">
                  <c:v>41305</c:v>
                </c:pt>
                <c:pt idx="93">
                  <c:v>41394</c:v>
                </c:pt>
                <c:pt idx="94">
                  <c:v>41486</c:v>
                </c:pt>
                <c:pt idx="95">
                  <c:v>41578</c:v>
                </c:pt>
                <c:pt idx="96">
                  <c:v>41670</c:v>
                </c:pt>
                <c:pt idx="97">
                  <c:v>41759</c:v>
                </c:pt>
                <c:pt idx="98">
                  <c:v>41851</c:v>
                </c:pt>
                <c:pt idx="99">
                  <c:v>41943</c:v>
                </c:pt>
                <c:pt idx="100">
                  <c:v>42035</c:v>
                </c:pt>
                <c:pt idx="101">
                  <c:v>42124</c:v>
                </c:pt>
                <c:pt idx="102">
                  <c:v>42216</c:v>
                </c:pt>
                <c:pt idx="103">
                  <c:v>42308</c:v>
                </c:pt>
                <c:pt idx="104">
                  <c:v>42400</c:v>
                </c:pt>
                <c:pt idx="105">
                  <c:v>42490</c:v>
                </c:pt>
                <c:pt idx="106">
                  <c:v>42582</c:v>
                </c:pt>
                <c:pt idx="107">
                  <c:v>42674</c:v>
                </c:pt>
                <c:pt idx="108">
                  <c:v>42766</c:v>
                </c:pt>
                <c:pt idx="109">
                  <c:v>42855</c:v>
                </c:pt>
                <c:pt idx="110">
                  <c:v>42947</c:v>
                </c:pt>
                <c:pt idx="111">
                  <c:v>43039</c:v>
                </c:pt>
                <c:pt idx="112">
                  <c:v>43131</c:v>
                </c:pt>
                <c:pt idx="113">
                  <c:v>43220</c:v>
                </c:pt>
                <c:pt idx="114">
                  <c:v>43312</c:v>
                </c:pt>
                <c:pt idx="115">
                  <c:v>43404</c:v>
                </c:pt>
                <c:pt idx="116">
                  <c:v>43496</c:v>
                </c:pt>
                <c:pt idx="117">
                  <c:v>43585</c:v>
                </c:pt>
                <c:pt idx="118">
                  <c:v>43677</c:v>
                </c:pt>
              </c:numCache>
            </c:numRef>
          </c:cat>
          <c:val>
            <c:numRef>
              <c:f>Model!$D$6:$D$123</c:f>
              <c:numCache>
                <c:formatCode>#,##0.00</c:formatCode>
                <c:ptCount val="118"/>
                <c:pt idx="0">
                  <c:v>-5.79066661198934</c:v>
                </c:pt>
                <c:pt idx="1">
                  <c:v>-5.0008063547072865</c:v>
                </c:pt>
                <c:pt idx="2">
                  <c:v>-5.1324359453641453</c:v>
                </c:pt>
                <c:pt idx="3">
                  <c:v>-3.1826251029968264</c:v>
                </c:pt>
                <c:pt idx="4">
                  <c:v>-8.307228433080466</c:v>
                </c:pt>
                <c:pt idx="5">
                  <c:v>-6.8215052696966358</c:v>
                </c:pt>
                <c:pt idx="6">
                  <c:v>-6.3950004577636719</c:v>
                </c:pt>
                <c:pt idx="7">
                  <c:v>-3.5337362184629328</c:v>
                </c:pt>
                <c:pt idx="8">
                  <c:v>-1.3371795263045871</c:v>
                </c:pt>
                <c:pt idx="9">
                  <c:v>0.26700000762939452</c:v>
                </c:pt>
                <c:pt idx="10">
                  <c:v>-0.14311111238267685</c:v>
                </c:pt>
                <c:pt idx="11">
                  <c:v>-0.14999999498066149</c:v>
                </c:pt>
                <c:pt idx="12">
                  <c:v>-0.8468571526663643</c:v>
                </c:pt>
                <c:pt idx="13">
                  <c:v>1.1649999618530273</c:v>
                </c:pt>
                <c:pt idx="14">
                  <c:v>0.61142860140119282</c:v>
                </c:pt>
                <c:pt idx="15">
                  <c:v>2.2007999038696289</c:v>
                </c:pt>
                <c:pt idx="16">
                  <c:v>1.5385714939662387</c:v>
                </c:pt>
                <c:pt idx="17">
                  <c:v>0.34500000110039342</c:v>
                </c:pt>
                <c:pt idx="18">
                  <c:v>0</c:v>
                </c:pt>
                <c:pt idx="19">
                  <c:v>-0.51529413111069622</c:v>
                </c:pt>
                <c:pt idx="20">
                  <c:v>0.35812499374151235</c:v>
                </c:pt>
                <c:pt idx="21">
                  <c:v>0.6941667000452677</c:v>
                </c:pt>
                <c:pt idx="22">
                  <c:v>-0.59166663222842752</c:v>
                </c:pt>
                <c:pt idx="23">
                  <c:v>-1.2381818077780982</c:v>
                </c:pt>
                <c:pt idx="24">
                  <c:v>-1.3670967701942691</c:v>
                </c:pt>
                <c:pt idx="25">
                  <c:v>2.0787877747506807</c:v>
                </c:pt>
                <c:pt idx="26">
                  <c:v>0.81142854690551758</c:v>
                </c:pt>
                <c:pt idx="27">
                  <c:v>2.0713637091896753</c:v>
                </c:pt>
                <c:pt idx="28">
                  <c:v>2.0258823352701527</c:v>
                </c:pt>
                <c:pt idx="29">
                  <c:v>0.10600706713780918</c:v>
                </c:pt>
                <c:pt idx="30">
                  <c:v>-0.3715498938428875</c:v>
                </c:pt>
                <c:pt idx="31">
                  <c:v>2.7699859747545581</c:v>
                </c:pt>
                <c:pt idx="32">
                  <c:v>0.24825095915143308</c:v>
                </c:pt>
                <c:pt idx="33">
                  <c:v>-0.16785791639592806</c:v>
                </c:pt>
                <c:pt idx="34">
                  <c:v>-0.63415750915750912</c:v>
                </c:pt>
                <c:pt idx="35">
                  <c:v>-1.9011406844106464</c:v>
                </c:pt>
                <c:pt idx="36">
                  <c:v>-4.0125391849529786</c:v>
                </c:pt>
                <c:pt idx="37">
                  <c:v>-3.316582914572864</c:v>
                </c:pt>
                <c:pt idx="38">
                  <c:v>-2.2525380710659895</c:v>
                </c:pt>
                <c:pt idx="39">
                  <c:v>-0.65803327016213964</c:v>
                </c:pt>
                <c:pt idx="40">
                  <c:v>-1.4649681528662422</c:v>
                </c:pt>
                <c:pt idx="41">
                  <c:v>-4.4306418219461703</c:v>
                </c:pt>
                <c:pt idx="42">
                  <c:v>-2.5575248756218905</c:v>
                </c:pt>
                <c:pt idx="43">
                  <c:v>-2.0026026604973972</c:v>
                </c:pt>
                <c:pt idx="44">
                  <c:v>-5.0028044133013703</c:v>
                </c:pt>
                <c:pt idx="45">
                  <c:v>-5.4999121419785624</c:v>
                </c:pt>
                <c:pt idx="46">
                  <c:v>-5.829881745602977</c:v>
                </c:pt>
                <c:pt idx="47">
                  <c:v>-5.0849780701754383</c:v>
                </c:pt>
                <c:pt idx="48">
                  <c:v>-8.2430861478218294</c:v>
                </c:pt>
                <c:pt idx="49">
                  <c:v>-4.0689271817676493</c:v>
                </c:pt>
                <c:pt idx="50">
                  <c:v>-3.9634008669998186</c:v>
                </c:pt>
                <c:pt idx="51">
                  <c:v>-6.1095421825035556</c:v>
                </c:pt>
                <c:pt idx="52">
                  <c:v>-5.3600761563429717</c:v>
                </c:pt>
                <c:pt idx="53">
                  <c:v>-3.4933497417071657</c:v>
                </c:pt>
                <c:pt idx="54">
                  <c:v>-1.4982446152386375</c:v>
                </c:pt>
                <c:pt idx="55">
                  <c:v>-2.8895387766355514</c:v>
                </c:pt>
                <c:pt idx="56">
                  <c:v>-1.6721745516388369</c:v>
                </c:pt>
                <c:pt idx="57">
                  <c:v>-1.2031023688267999</c:v>
                </c:pt>
                <c:pt idx="58">
                  <c:v>-0.42921914902826475</c:v>
                </c:pt>
                <c:pt idx="59">
                  <c:v>-1.2880562060889931</c:v>
                </c:pt>
                <c:pt idx="60">
                  <c:v>-0.58728230052652897</c:v>
                </c:pt>
                <c:pt idx="61">
                  <c:v>-0.43019480519480519</c:v>
                </c:pt>
                <c:pt idx="62">
                  <c:v>-0.83951635064578189</c:v>
                </c:pt>
                <c:pt idx="63">
                  <c:v>-0.61579813054118016</c:v>
                </c:pt>
                <c:pt idx="64">
                  <c:v>-0.59296136644202935</c:v>
                </c:pt>
                <c:pt idx="65">
                  <c:v>-1.1530758226037197</c:v>
                </c:pt>
                <c:pt idx="66">
                  <c:v>0.31862745098039219</c:v>
                </c:pt>
                <c:pt idx="67">
                  <c:v>1.3954111056187184</c:v>
                </c:pt>
                <c:pt idx="68">
                  <c:v>-1.2468030690537084</c:v>
                </c:pt>
                <c:pt idx="69">
                  <c:v>8.1336238198983307E-2</c:v>
                </c:pt>
                <c:pt idx="70">
                  <c:v>-7.7785312537396831E-2</c:v>
                </c:pt>
                <c:pt idx="71">
                  <c:v>-0.8783783783783784</c:v>
                </c:pt>
                <c:pt idx="72">
                  <c:v>-2.2493034730640802</c:v>
                </c:pt>
                <c:pt idx="73">
                  <c:v>-1.1638521223185758</c:v>
                </c:pt>
                <c:pt idx="74">
                  <c:v>-1.9552012148823084</c:v>
                </c:pt>
                <c:pt idx="75">
                  <c:v>-5.6015960712093316</c:v>
                </c:pt>
                <c:pt idx="76">
                  <c:v>-9.6833721833721818</c:v>
                </c:pt>
                <c:pt idx="77">
                  <c:v>-13.281735683160861</c:v>
                </c:pt>
                <c:pt idx="78">
                  <c:v>-7.5216351061991844</c:v>
                </c:pt>
                <c:pt idx="79">
                  <c:v>-1.6951161688003793</c:v>
                </c:pt>
                <c:pt idx="80">
                  <c:v>0.25670498084291193</c:v>
                </c:pt>
                <c:pt idx="81">
                  <c:v>0.95801977276080852</c:v>
                </c:pt>
                <c:pt idx="82">
                  <c:v>1.4979266347687403</c:v>
                </c:pt>
                <c:pt idx="83">
                  <c:v>1.3294877077324543</c:v>
                </c:pt>
                <c:pt idx="84">
                  <c:v>0.14662254678229117</c:v>
                </c:pt>
                <c:pt idx="85">
                  <c:v>1.422936724358618</c:v>
                </c:pt>
                <c:pt idx="86">
                  <c:v>0.59298511228867024</c:v>
                </c:pt>
                <c:pt idx="87">
                  <c:v>-0.46865103618792614</c:v>
                </c:pt>
                <c:pt idx="88">
                  <c:v>-0.93226788432267882</c:v>
                </c:pt>
                <c:pt idx="89">
                  <c:v>0.24102079395085069</c:v>
                </c:pt>
                <c:pt idx="90">
                  <c:v>-1.6142557651991616</c:v>
                </c:pt>
                <c:pt idx="91">
                  <c:v>-0.70921985815602839</c:v>
                </c:pt>
                <c:pt idx="92">
                  <c:v>-0.73552841210833775</c:v>
                </c:pt>
                <c:pt idx="93">
                  <c:v>-0.19994738226782427</c:v>
                </c:pt>
                <c:pt idx="94">
                  <c:v>0.22298767222625093</c:v>
                </c:pt>
                <c:pt idx="95">
                  <c:v>-3.5727045373347623E-2</c:v>
                </c:pt>
                <c:pt idx="96">
                  <c:v>-0.10756543564001435</c:v>
                </c:pt>
                <c:pt idx="97">
                  <c:v>-0.77320435626624551</c:v>
                </c:pt>
                <c:pt idx="98">
                  <c:v>0.46397379912663761</c:v>
                </c:pt>
                <c:pt idx="99">
                  <c:v>-0.44851094366702549</c:v>
                </c:pt>
                <c:pt idx="100">
                  <c:v>0.79635642135642137</c:v>
                </c:pt>
                <c:pt idx="101">
                  <c:v>-0.74408343361411955</c:v>
                </c:pt>
                <c:pt idx="102">
                  <c:v>-1.1601841754513509</c:v>
                </c:pt>
                <c:pt idx="103">
                  <c:v>-2.7251331599157691</c:v>
                </c:pt>
                <c:pt idx="104">
                  <c:v>-3.4160705253269743</c:v>
                </c:pt>
                <c:pt idx="105">
                  <c:v>-7.3263108186332762</c:v>
                </c:pt>
                <c:pt idx="106">
                  <c:v>-1.8703122274550847</c:v>
                </c:pt>
                <c:pt idx="107">
                  <c:v>-1.3726761781236492</c:v>
                </c:pt>
                <c:pt idx="108">
                  <c:v>-1.5274642588412337</c:v>
                </c:pt>
                <c:pt idx="109">
                  <c:v>0.38409399005874384</c:v>
                </c:pt>
                <c:pt idx="110">
                  <c:v>-0.38955087076076994</c:v>
                </c:pt>
                <c:pt idx="111">
                  <c:v>0.97222222222222221</c:v>
                </c:pt>
                <c:pt idx="112">
                  <c:v>-1.7126905085257278</c:v>
                </c:pt>
                <c:pt idx="113">
                  <c:v>4.5126353790613721E-2</c:v>
                </c:pt>
                <c:pt idx="114">
                  <c:v>-0.40558810274898599</c:v>
                </c:pt>
                <c:pt idx="115">
                  <c:v>0.60413834768161911</c:v>
                </c:pt>
                <c:pt idx="116">
                  <c:v>-1.0701275045537342</c:v>
                </c:pt>
                <c:pt idx="117">
                  <c:v>-1.5340733888374964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F-4CAA-B5E8-8A23FE30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40320"/>
        <c:axId val="720795136"/>
      </c:lineChart>
      <c:lineChart>
        <c:grouping val="standard"/>
        <c:varyColors val="0"/>
        <c:ser>
          <c:idx val="1"/>
          <c:order val="1"/>
          <c:tx>
            <c:strRef>
              <c:f>Model!$F$5</c:f>
              <c:strCache>
                <c:ptCount val="1"/>
                <c:pt idx="0">
                  <c:v>BofAML US HY default rate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val>
            <c:numRef>
              <c:f>Model!$F$6:$F$123</c:f>
              <c:numCache>
                <c:formatCode>#,##0.0</c:formatCode>
                <c:ptCount val="118"/>
                <c:pt idx="0">
                  <c:v>6.2799997329711914</c:v>
                </c:pt>
                <c:pt idx="1">
                  <c:v>7.9099998474121094</c:v>
                </c:pt>
                <c:pt idx="2">
                  <c:v>8.4499998092651367</c:v>
                </c:pt>
                <c:pt idx="3">
                  <c:v>9.7000007629394531</c:v>
                </c:pt>
                <c:pt idx="4">
                  <c:v>11.24000072479248</c:v>
                </c:pt>
                <c:pt idx="5">
                  <c:v>11.779999732971191</c:v>
                </c:pt>
                <c:pt idx="6">
                  <c:v>12.710000991821289</c:v>
                </c:pt>
                <c:pt idx="7">
                  <c:v>11.079999923706055</c:v>
                </c:pt>
                <c:pt idx="8">
                  <c:v>9.1999998092651367</c:v>
                </c:pt>
                <c:pt idx="9">
                  <c:v>7.3299994468688965</c:v>
                </c:pt>
                <c:pt idx="10">
                  <c:v>6.0799999237060547</c:v>
                </c:pt>
                <c:pt idx="11">
                  <c:v>6.190000057220459</c:v>
                </c:pt>
                <c:pt idx="12">
                  <c:v>3.880000114440918</c:v>
                </c:pt>
                <c:pt idx="13">
                  <c:v>4.9099998474121094</c:v>
                </c:pt>
                <c:pt idx="14">
                  <c:v>4.4200000762939453</c:v>
                </c:pt>
                <c:pt idx="15">
                  <c:v>3.2900002002716064</c:v>
                </c:pt>
                <c:pt idx="16">
                  <c:v>3.6200001239776611</c:v>
                </c:pt>
                <c:pt idx="17">
                  <c:v>2.4700000286102295</c:v>
                </c:pt>
                <c:pt idx="18">
                  <c:v>2.0300002098083496</c:v>
                </c:pt>
                <c:pt idx="19">
                  <c:v>2.2400000095367432</c:v>
                </c:pt>
                <c:pt idx="20">
                  <c:v>1.8600000143051147</c:v>
                </c:pt>
                <c:pt idx="21">
                  <c:v>1.6299999952316284</c:v>
                </c:pt>
                <c:pt idx="22">
                  <c:v>2.2100000381469727</c:v>
                </c:pt>
                <c:pt idx="23">
                  <c:v>2.6599998474121094</c:v>
                </c:pt>
                <c:pt idx="24">
                  <c:v>3.2599999904632568</c:v>
                </c:pt>
                <c:pt idx="25">
                  <c:v>3.2100000381469727</c:v>
                </c:pt>
                <c:pt idx="26">
                  <c:v>2.630000114440918</c:v>
                </c:pt>
                <c:pt idx="27">
                  <c:v>1.9500000476837158</c:v>
                </c:pt>
                <c:pt idx="28">
                  <c:v>1.7100000381469727</c:v>
                </c:pt>
                <c:pt idx="29">
                  <c:v>1.3700000047683716</c:v>
                </c:pt>
                <c:pt idx="30">
                  <c:v>1.8400000333786011</c:v>
                </c:pt>
                <c:pt idx="31">
                  <c:v>2.119999885559082</c:v>
                </c:pt>
                <c:pt idx="32">
                  <c:v>2.1359223300970873</c:v>
                </c:pt>
                <c:pt idx="33">
                  <c:v>2.9795158286778398</c:v>
                </c:pt>
                <c:pt idx="34">
                  <c:v>2.2471910112359552</c:v>
                </c:pt>
                <c:pt idx="35">
                  <c:v>2.3722627737226274</c:v>
                </c:pt>
                <c:pt idx="36">
                  <c:v>2.464788732394366</c:v>
                </c:pt>
                <c:pt idx="37">
                  <c:v>3.2094594594594592</c:v>
                </c:pt>
                <c:pt idx="38">
                  <c:v>5.0590219224283306</c:v>
                </c:pt>
                <c:pt idx="39">
                  <c:v>6.0855263157894735</c:v>
                </c:pt>
                <c:pt idx="40">
                  <c:v>6.467661691542288</c:v>
                </c:pt>
                <c:pt idx="41">
                  <c:v>6.4250411861614491</c:v>
                </c:pt>
                <c:pt idx="42">
                  <c:v>5.3244592346089847</c:v>
                </c:pt>
                <c:pt idx="43">
                  <c:v>5.9870550161812295</c:v>
                </c:pt>
                <c:pt idx="44">
                  <c:v>7.1428571428571423</c:v>
                </c:pt>
                <c:pt idx="45">
                  <c:v>7.3131955484896665</c:v>
                </c:pt>
                <c:pt idx="46">
                  <c:v>9.7288676236044669</c:v>
                </c:pt>
                <c:pt idx="47">
                  <c:v>11.216216216216218</c:v>
                </c:pt>
                <c:pt idx="48">
                  <c:v>12.820512820512819</c:v>
                </c:pt>
                <c:pt idx="49">
                  <c:v>13.557046979865772</c:v>
                </c:pt>
                <c:pt idx="50">
                  <c:v>12.326869806094184</c:v>
                </c:pt>
                <c:pt idx="51">
                  <c:v>10.124826629680998</c:v>
                </c:pt>
                <c:pt idx="52">
                  <c:v>7.7777777777777777</c:v>
                </c:pt>
                <c:pt idx="53">
                  <c:v>6.3623789764868599</c:v>
                </c:pt>
                <c:pt idx="54">
                  <c:v>5.3892215568862278</c:v>
                </c:pt>
                <c:pt idx="55">
                  <c:v>4.8808172531214531</c:v>
                </c:pt>
                <c:pt idx="56">
                  <c:v>4.180064308681672</c:v>
                </c:pt>
                <c:pt idx="57">
                  <c:v>3.5714285714285712</c:v>
                </c:pt>
                <c:pt idx="58">
                  <c:v>2.9441624365482233</c:v>
                </c:pt>
                <c:pt idx="59">
                  <c:v>2.6706231454005933</c:v>
                </c:pt>
                <c:pt idx="60">
                  <c:v>2.3166023166023164</c:v>
                </c:pt>
                <c:pt idx="61">
                  <c:v>1.9792648444863337</c:v>
                </c:pt>
                <c:pt idx="62">
                  <c:v>1.6981132075471699</c:v>
                </c:pt>
                <c:pt idx="63">
                  <c:v>2.0813623462630089</c:v>
                </c:pt>
                <c:pt idx="64">
                  <c:v>2.2265246853823815</c:v>
                </c:pt>
                <c:pt idx="65">
                  <c:v>2.2308438409311346</c:v>
                </c:pt>
                <c:pt idx="66">
                  <c:v>2.1589793915603535</c:v>
                </c:pt>
                <c:pt idx="67">
                  <c:v>1.7034068136272544</c:v>
                </c:pt>
                <c:pt idx="68">
                  <c:v>1.503006012024048</c:v>
                </c:pt>
                <c:pt idx="69">
                  <c:v>1.3026052104208417</c:v>
                </c:pt>
                <c:pt idx="70">
                  <c:v>1.4358974358974359</c:v>
                </c:pt>
                <c:pt idx="71">
                  <c:v>1.0214504596527068</c:v>
                </c:pt>
                <c:pt idx="72">
                  <c:v>1.3388259526261586</c:v>
                </c:pt>
                <c:pt idx="73">
                  <c:v>1.7801047120418849</c:v>
                </c:pt>
                <c:pt idx="74">
                  <c:v>2.3429179978700745</c:v>
                </c:pt>
                <c:pt idx="75">
                  <c:v>3.4371643394199785</c:v>
                </c:pt>
                <c:pt idx="76">
                  <c:v>7.0815450643776829</c:v>
                </c:pt>
                <c:pt idx="77">
                  <c:v>11.61504424778761</c:v>
                </c:pt>
                <c:pt idx="78">
                  <c:v>13.626373626373626</c:v>
                </c:pt>
                <c:pt idx="79">
                  <c:v>14.91031390134529</c:v>
                </c:pt>
                <c:pt idx="80">
                  <c:v>12.107101280558789</c:v>
                </c:pt>
                <c:pt idx="81">
                  <c:v>7.9954954954954953</c:v>
                </c:pt>
                <c:pt idx="82">
                  <c:v>4.5203969128996695</c:v>
                </c:pt>
                <c:pt idx="83">
                  <c:v>1.9845644983461963</c:v>
                </c:pt>
                <c:pt idx="84">
                  <c:v>1.958650707290533</c:v>
                </c:pt>
                <c:pt idx="85">
                  <c:v>1.9507186858316223</c:v>
                </c:pt>
                <c:pt idx="86">
                  <c:v>1.8962075848303395</c:v>
                </c:pt>
                <c:pt idx="87">
                  <c:v>1.5533980582524272</c:v>
                </c:pt>
                <c:pt idx="88">
                  <c:v>2.4856596558317401</c:v>
                </c:pt>
                <c:pt idx="89">
                  <c:v>2.6629935720844813</c:v>
                </c:pt>
                <c:pt idx="90">
                  <c:v>2.9038112522686026</c:v>
                </c:pt>
                <c:pt idx="91">
                  <c:v>2.8518859245630175</c:v>
                </c:pt>
                <c:pt idx="92">
                  <c:v>2.1937842778793417</c:v>
                </c:pt>
                <c:pt idx="93">
                  <c:v>2.0871143375680581</c:v>
                </c:pt>
                <c:pt idx="94">
                  <c:v>2.1998166819431715</c:v>
                </c:pt>
                <c:pt idx="95">
                  <c:v>2.1798365122615802</c:v>
                </c:pt>
                <c:pt idx="96">
                  <c:v>1.1915673693858846</c:v>
                </c:pt>
                <c:pt idx="97">
                  <c:v>1.2832263978001834</c:v>
                </c:pt>
                <c:pt idx="98">
                  <c:v>0.99188458070333629</c:v>
                </c:pt>
                <c:pt idx="99">
                  <c:v>1.323918799646955</c:v>
                </c:pt>
                <c:pt idx="100">
                  <c:v>1.5859030837004406</c:v>
                </c:pt>
                <c:pt idx="101">
                  <c:v>1.4272970561998217</c:v>
                </c:pt>
                <c:pt idx="102">
                  <c:v>2.2222222222222223</c:v>
                </c:pt>
                <c:pt idx="103">
                  <c:v>2.4778761061946901</c:v>
                </c:pt>
                <c:pt idx="104">
                  <c:v>3.125</c:v>
                </c:pt>
                <c:pt idx="105">
                  <c:v>4.9866429207479968</c:v>
                </c:pt>
                <c:pt idx="106">
                  <c:v>6.1427280939476061</c:v>
                </c:pt>
                <c:pt idx="107">
                  <c:v>6.7952249770431585</c:v>
                </c:pt>
                <c:pt idx="108">
                  <c:v>7.0566388115134631</c:v>
                </c:pt>
                <c:pt idx="109">
                  <c:v>5.2385406922357349</c:v>
                </c:pt>
                <c:pt idx="110">
                  <c:v>4.5584045584045585</c:v>
                </c:pt>
                <c:pt idx="111">
                  <c:v>3.4368070953436809</c:v>
                </c:pt>
                <c:pt idx="112">
                  <c:v>3.3707865168539324</c:v>
                </c:pt>
                <c:pt idx="113">
                  <c:v>3.8546255506607929</c:v>
                </c:pt>
                <c:pt idx="114">
                  <c:v>2.6905829596412558</c:v>
                </c:pt>
                <c:pt idx="115">
                  <c:v>2.5641025641025639</c:v>
                </c:pt>
                <c:pt idx="116">
                  <c:v>1.7334777898158178</c:v>
                </c:pt>
                <c:pt idx="117">
                  <c:v>1.4099783080260302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F-4CAA-B5E8-8A23FE30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16384"/>
        <c:axId val="720814080"/>
      </c:lineChart>
      <c:dateAx>
        <c:axId val="720040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20795136"/>
        <c:crosses val="autoZero"/>
        <c:auto val="1"/>
        <c:lblOffset val="100"/>
        <c:baseTimeUnit val="months"/>
        <c:majorUnit val="20"/>
      </c:dateAx>
      <c:valAx>
        <c:axId val="72079513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20040320"/>
        <c:crosses val="autoZero"/>
        <c:crossBetween val="between"/>
      </c:valAx>
      <c:valAx>
        <c:axId val="720814080"/>
        <c:scaling>
          <c:orientation val="maxMin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20816384"/>
        <c:crosses val="max"/>
        <c:crossBetween val="between"/>
      </c:valAx>
      <c:catAx>
        <c:axId val="720816384"/>
        <c:scaling>
          <c:orientation val="minMax"/>
        </c:scaling>
        <c:delete val="1"/>
        <c:axPos val="t"/>
        <c:majorTickMark val="out"/>
        <c:minorTickMark val="none"/>
        <c:tickLblPos val="nextTo"/>
        <c:crossAx val="720814080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239807</xdr:colOff>
      <xdr:row>378</xdr:row>
      <xdr:rowOff>116538</xdr:rowOff>
    </xdr:from>
    <xdr:to>
      <xdr:col>17</xdr:col>
      <xdr:colOff>318249</xdr:colOff>
      <xdr:row>402</xdr:row>
      <xdr:rowOff>40339</xdr:rowOff>
    </xdr:to>
    <xdr:graphicFrame macro="">
      <xdr:nvGraphicFramePr>
        <xdr:cNvPr id="2" name="Chart 16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437031</xdr:colOff>
      <xdr:row>422</xdr:row>
      <xdr:rowOff>9</xdr:rowOff>
    </xdr:from>
    <xdr:to>
      <xdr:col>15</xdr:col>
      <xdr:colOff>595318</xdr:colOff>
      <xdr:row>435</xdr:row>
      <xdr:rowOff>54476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661146</xdr:colOff>
      <xdr:row>404</xdr:row>
      <xdr:rowOff>112064</xdr:rowOff>
    </xdr:from>
    <xdr:to>
      <xdr:col>16</xdr:col>
      <xdr:colOff>216556</xdr:colOff>
      <xdr:row>418</xdr:row>
      <xdr:rowOff>9649</xdr:rowOff>
    </xdr:to>
    <xdr:graphicFrame macro="">
      <xdr:nvGraphicFramePr>
        <xdr:cNvPr id="4" name="Chart 3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382</xdr:row>
      <xdr:rowOff>105334</xdr:rowOff>
    </xdr:from>
    <xdr:to>
      <xdr:col>16</xdr:col>
      <xdr:colOff>270348</xdr:colOff>
      <xdr:row>406</xdr:row>
      <xdr:rowOff>34176</xdr:rowOff>
    </xdr:to>
    <xdr:graphicFrame macro="">
      <xdr:nvGraphicFramePr>
        <xdr:cNvPr id="3" name="Chart 16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89647</xdr:colOff>
      <xdr:row>408</xdr:row>
      <xdr:rowOff>123273</xdr:rowOff>
    </xdr:from>
    <xdr:to>
      <xdr:col>16</xdr:col>
      <xdr:colOff>321894</xdr:colOff>
      <xdr:row>422</xdr:row>
      <xdr:rowOff>20858</xdr:rowOff>
    </xdr:to>
    <xdr:graphicFrame macro="">
      <xdr:nvGraphicFramePr>
        <xdr:cNvPr id="5" name="Chart 4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4485</xdr:colOff>
      <xdr:row>425</xdr:row>
      <xdr:rowOff>123272</xdr:rowOff>
    </xdr:from>
    <xdr:to>
      <xdr:col>16</xdr:col>
      <xdr:colOff>241214</xdr:colOff>
      <xdr:row>439</xdr:row>
      <xdr:rowOff>20857</xdr:rowOff>
    </xdr:to>
    <xdr:graphicFrame macro="">
      <xdr:nvGraphicFramePr>
        <xdr:cNvPr id="6" name="Chart 5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99</xdr:row>
      <xdr:rowOff>134469</xdr:rowOff>
    </xdr:from>
    <xdr:to>
      <xdr:col>33</xdr:col>
      <xdr:colOff>216536</xdr:colOff>
      <xdr:row>117</xdr:row>
      <xdr:rowOff>99311</xdr:rowOff>
    </xdr:to>
    <xdr:graphicFrame macro="">
      <xdr:nvGraphicFramePr>
        <xdr:cNvPr id="7" name="_NG_a74ab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43701</xdr:colOff>
      <xdr:row>80</xdr:row>
      <xdr:rowOff>159132</xdr:rowOff>
    </xdr:from>
    <xdr:to>
      <xdr:col>33</xdr:col>
      <xdr:colOff>67831</xdr:colOff>
      <xdr:row>98</xdr:row>
      <xdr:rowOff>78449</xdr:rowOff>
    </xdr:to>
    <xdr:graphicFrame macro="">
      <xdr:nvGraphicFramePr>
        <xdr:cNvPr id="2" name="Chart 1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33</xdr:col>
      <xdr:colOff>24130</xdr:colOff>
      <xdr:row>77</xdr:row>
      <xdr:rowOff>89647</xdr:rowOff>
    </xdr:to>
    <xdr:graphicFrame macro="">
      <xdr:nvGraphicFramePr>
        <xdr:cNvPr id="5" name="Chart 4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33</xdr:col>
      <xdr:colOff>24130</xdr:colOff>
      <xdr:row>51</xdr:row>
      <xdr:rowOff>89647</xdr:rowOff>
    </xdr:to>
    <xdr:graphicFrame macro="">
      <xdr:nvGraphicFramePr>
        <xdr:cNvPr id="6" name="Chart 5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338577</xdr:colOff>
      <xdr:row>97</xdr:row>
      <xdr:rowOff>45543</xdr:rowOff>
    </xdr:from>
    <xdr:to>
      <xdr:col>25</xdr:col>
      <xdr:colOff>207170</xdr:colOff>
      <xdr:row>118</xdr:row>
      <xdr:rowOff>15429</xdr:rowOff>
    </xdr:to>
    <xdr:graphicFrame macro="">
      <xdr:nvGraphicFramePr>
        <xdr:cNvPr id="2" name="Chart 1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212912</xdr:colOff>
      <xdr:row>75</xdr:row>
      <xdr:rowOff>146796</xdr:rowOff>
    </xdr:from>
    <xdr:to>
      <xdr:col>25</xdr:col>
      <xdr:colOff>77023</xdr:colOff>
      <xdr:row>93</xdr:row>
      <xdr:rowOff>111639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280146</xdr:colOff>
      <xdr:row>54</xdr:row>
      <xdr:rowOff>123265</xdr:rowOff>
    </xdr:from>
    <xdr:to>
      <xdr:col>25</xdr:col>
      <xdr:colOff>144257</xdr:colOff>
      <xdr:row>72</xdr:row>
      <xdr:rowOff>88107</xdr:rowOff>
    </xdr:to>
    <xdr:graphicFrame macro="">
      <xdr:nvGraphicFramePr>
        <xdr:cNvPr id="4" name="Chart 3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358588</xdr:colOff>
      <xdr:row>34</xdr:row>
      <xdr:rowOff>134470</xdr:rowOff>
    </xdr:from>
    <xdr:to>
      <xdr:col>25</xdr:col>
      <xdr:colOff>222699</xdr:colOff>
      <xdr:row>52</xdr:row>
      <xdr:rowOff>99312</xdr:rowOff>
    </xdr:to>
    <xdr:graphicFrame macro="">
      <xdr:nvGraphicFramePr>
        <xdr:cNvPr id="5" name="Chart 4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24</xdr:col>
      <xdr:colOff>473711</xdr:colOff>
      <xdr:row>139</xdr:row>
      <xdr:rowOff>126768</xdr:rowOff>
    </xdr:to>
    <xdr:graphicFrame macro="">
      <xdr:nvGraphicFramePr>
        <xdr:cNvPr id="6" name="_NG_2abf6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ha\bank%20lending%20char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rfz2\Local%20Settings\Temporary%20Internet%20Files\OLK1FD\Name%20Revi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distress%20rati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Quarter\exhibits\eX.index%20composi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Data\Default\Moodys\moodys%20default%20rat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Quarter\exhibits\eX.global%20issuanc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ycmvifl27a.amrs.win.ml.com\Hyld\Oleg\weekly%202008-01-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eg\hy%20year%20ahea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upply%20vs%20flow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cr.ml.com/Archive/11208636.xls?q=-XA5F46PEcsS1ED!JhDb3Q&amp;__gda__=1349958788_8bdafd5fba33e47e52d1444cbba3beb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Data\Flows\ICI\Ici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Flows\AMG\AmgFlow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SherwinH\LOCALS~1\Temp\NewSRA_corp_defaul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herwinH\My%20Documents\QTSC\DEFAULT_Rawdata_Alpha_Numeric(83-9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Data\Flows\AMG\AmgFlow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Quarter\exhibits\Desktop%20Folder\HY%20quarterl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5mf9\Desktop\spread%20&amp;%20return%20forecas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YieldsSpread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ChartsMaster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Models\Defaulted%20Issuer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trategy\Models\EquityBalanceSheetMetri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5mf9\Desktop\NewIssueRoundu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%20in%20progress\hy0301%20(updated)-with%20disclosur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ho\jeff%20chart_EPFR%20flows_manu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Data\Dist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ta\hy01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Year%20Ahead\ML%20HY%20year%20ahead%202011%20figu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ha\Models\MonthlyReportH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emea loans"/>
      <sheetName val="latam loans"/>
      <sheetName val="asia loans"/>
      <sheetName val="eu, us and china"/>
    </sheetNames>
    <sheetDataSet>
      <sheetData sheetId="0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APPED CHILDREN"/>
      <sheetName val="IND1"/>
      <sheetName val="Parent Index Name"/>
      <sheetName val="ALL PROPOSED NAMES"/>
      <sheetName val="ind1.20060309"/>
    </sheetNames>
    <sheetDataSet>
      <sheetData sheetId="0">
        <row r="2">
          <cell r="A2" t="str">
            <v>AC10</v>
          </cell>
          <cell r="B2" t="str">
            <v>AUC0</v>
          </cell>
          <cell r="C2" t="str">
            <v>R1</v>
          </cell>
        </row>
        <row r="3">
          <cell r="A3" t="str">
            <v>AC20</v>
          </cell>
          <cell r="B3" t="str">
            <v>AUC0</v>
          </cell>
          <cell r="C3" t="str">
            <v>R2</v>
          </cell>
        </row>
        <row r="4">
          <cell r="A4" t="str">
            <v>AC30</v>
          </cell>
          <cell r="B4" t="str">
            <v>AUC0</v>
          </cell>
          <cell r="C4" t="str">
            <v>R3</v>
          </cell>
        </row>
        <row r="5">
          <cell r="A5" t="str">
            <v>AC40</v>
          </cell>
          <cell r="B5" t="str">
            <v>AUC0</v>
          </cell>
          <cell r="C5" t="str">
            <v>R4</v>
          </cell>
        </row>
        <row r="6">
          <cell r="A6" t="str">
            <v>B0B0</v>
          </cell>
          <cell r="B6" t="str">
            <v>B0A0</v>
          </cell>
          <cell r="C6" t="str">
            <v>R10</v>
          </cell>
        </row>
        <row r="7">
          <cell r="A7" t="str">
            <v>B010</v>
          </cell>
          <cell r="B7" t="str">
            <v>B0A0</v>
          </cell>
          <cell r="C7" t="str">
            <v>R8</v>
          </cell>
        </row>
        <row r="8">
          <cell r="A8" t="str">
            <v>C010</v>
          </cell>
          <cell r="B8" t="str">
            <v>C0A0</v>
          </cell>
          <cell r="C8" t="str">
            <v>R8</v>
          </cell>
        </row>
        <row r="9">
          <cell r="A9" t="str">
            <v>C0A1</v>
          </cell>
          <cell r="B9" t="str">
            <v>C0A0</v>
          </cell>
          <cell r="C9" t="str">
            <v>R1</v>
          </cell>
        </row>
        <row r="10">
          <cell r="A10" t="str">
            <v>C0A2</v>
          </cell>
          <cell r="B10" t="str">
            <v>C0A0</v>
          </cell>
          <cell r="C10" t="str">
            <v>R2</v>
          </cell>
        </row>
        <row r="11">
          <cell r="A11" t="str">
            <v>C0A3</v>
          </cell>
          <cell r="B11" t="str">
            <v>C0A0</v>
          </cell>
          <cell r="C11" t="str">
            <v>R3</v>
          </cell>
        </row>
        <row r="12">
          <cell r="A12" t="str">
            <v>C0A4</v>
          </cell>
          <cell r="B12" t="str">
            <v>C0A0</v>
          </cell>
          <cell r="C12" t="str">
            <v>R4</v>
          </cell>
        </row>
        <row r="13">
          <cell r="A13" t="str">
            <v>C0B0</v>
          </cell>
          <cell r="B13" t="str">
            <v>C0A0</v>
          </cell>
          <cell r="C13" t="str">
            <v>R10</v>
          </cell>
        </row>
        <row r="14">
          <cell r="A14" t="str">
            <v>C0C0</v>
          </cell>
          <cell r="B14" t="str">
            <v>C0A0</v>
          </cell>
          <cell r="C14" t="str">
            <v>R12</v>
          </cell>
        </row>
        <row r="15">
          <cell r="A15" t="str">
            <v>CB10</v>
          </cell>
          <cell r="B15" t="str">
            <v>CMBS</v>
          </cell>
          <cell r="C15" t="str">
            <v>R1</v>
          </cell>
        </row>
        <row r="16">
          <cell r="A16" t="str">
            <v>CB20</v>
          </cell>
          <cell r="B16" t="str">
            <v>CMBS</v>
          </cell>
          <cell r="C16" t="str">
            <v>R2</v>
          </cell>
        </row>
        <row r="17">
          <cell r="A17" t="str">
            <v>CB30</v>
          </cell>
          <cell r="B17" t="str">
            <v>CMBS</v>
          </cell>
          <cell r="C17" t="str">
            <v>R3</v>
          </cell>
        </row>
        <row r="18">
          <cell r="A18" t="str">
            <v>CB40</v>
          </cell>
          <cell r="B18" t="str">
            <v>CMBS</v>
          </cell>
          <cell r="C18" t="str">
            <v>R4</v>
          </cell>
        </row>
        <row r="19">
          <cell r="A19" t="str">
            <v>CB50</v>
          </cell>
          <cell r="B19" t="str">
            <v>CMBS</v>
          </cell>
          <cell r="C19" t="str">
            <v>R9</v>
          </cell>
        </row>
        <row r="20">
          <cell r="A20" t="str">
            <v>CMA0</v>
          </cell>
          <cell r="B20" t="str">
            <v>CMBS</v>
          </cell>
          <cell r="C20" t="str">
            <v>R8</v>
          </cell>
        </row>
        <row r="21">
          <cell r="A21" t="str">
            <v>CY10</v>
          </cell>
          <cell r="B21" t="str">
            <v>CY00</v>
          </cell>
          <cell r="C21" t="str">
            <v>R1</v>
          </cell>
        </row>
        <row r="22">
          <cell r="A22" t="str">
            <v>CY20</v>
          </cell>
          <cell r="B22" t="str">
            <v>CY00</v>
          </cell>
          <cell r="C22" t="str">
            <v>R2</v>
          </cell>
        </row>
        <row r="23">
          <cell r="A23" t="str">
            <v>CY30</v>
          </cell>
          <cell r="B23" t="str">
            <v>CY00</v>
          </cell>
          <cell r="C23" t="str">
            <v>R3</v>
          </cell>
        </row>
        <row r="24">
          <cell r="A24" t="str">
            <v>CY40</v>
          </cell>
          <cell r="B24" t="str">
            <v>CY00</v>
          </cell>
          <cell r="C24" t="str">
            <v>R4</v>
          </cell>
        </row>
        <row r="25">
          <cell r="A25" t="str">
            <v>CY70</v>
          </cell>
          <cell r="B25" t="str">
            <v>CY00</v>
          </cell>
          <cell r="C25" t="str">
            <v>R8</v>
          </cell>
        </row>
        <row r="26">
          <cell r="A26" t="str">
            <v>D010</v>
          </cell>
          <cell r="B26" t="str">
            <v>D0A0</v>
          </cell>
          <cell r="C26" t="str">
            <v>R8</v>
          </cell>
        </row>
        <row r="27">
          <cell r="A27" t="str">
            <v>DQBL</v>
          </cell>
          <cell r="B27" t="str">
            <v>DQGL</v>
          </cell>
          <cell r="C27" t="str">
            <v>R10</v>
          </cell>
        </row>
        <row r="28">
          <cell r="A28" t="str">
            <v>E010</v>
          </cell>
          <cell r="B28" t="str">
            <v>E0A0</v>
          </cell>
          <cell r="C28" t="str">
            <v>R8</v>
          </cell>
        </row>
        <row r="29">
          <cell r="A29" t="str">
            <v>E0A1</v>
          </cell>
          <cell r="B29" t="str">
            <v>E0A0</v>
          </cell>
          <cell r="C29" t="str">
            <v>R10</v>
          </cell>
        </row>
        <row r="30">
          <cell r="A30" t="str">
            <v>E0A2</v>
          </cell>
          <cell r="B30" t="str">
            <v>E0A0</v>
          </cell>
          <cell r="C30" t="str">
            <v>R9</v>
          </cell>
        </row>
        <row r="31">
          <cell r="A31" t="str">
            <v>E0L1</v>
          </cell>
          <cell r="B31" t="str">
            <v>E0L0</v>
          </cell>
          <cell r="C31" t="str">
            <v>R10</v>
          </cell>
        </row>
        <row r="32">
          <cell r="A32" t="str">
            <v>F0C1</v>
          </cell>
          <cell r="B32" t="str">
            <v>F0C0</v>
          </cell>
          <cell r="C32" t="str">
            <v>R1</v>
          </cell>
        </row>
        <row r="33">
          <cell r="A33" t="str">
            <v>F0C2</v>
          </cell>
          <cell r="B33" t="str">
            <v>F0C0</v>
          </cell>
          <cell r="C33" t="str">
            <v>R2</v>
          </cell>
        </row>
        <row r="34">
          <cell r="A34" t="str">
            <v>F0C3</v>
          </cell>
          <cell r="B34" t="str">
            <v>F0C0</v>
          </cell>
          <cell r="C34" t="str">
            <v>R3</v>
          </cell>
        </row>
        <row r="35">
          <cell r="A35" t="str">
            <v>F0C4</v>
          </cell>
          <cell r="B35" t="str">
            <v>F0C0</v>
          </cell>
          <cell r="C35" t="str">
            <v>R4</v>
          </cell>
        </row>
        <row r="36">
          <cell r="A36" t="str">
            <v>GBC1</v>
          </cell>
          <cell r="B36" t="str">
            <v>G0BC</v>
          </cell>
          <cell r="C36" t="str">
            <v>R1</v>
          </cell>
        </row>
        <row r="37">
          <cell r="A37" t="str">
            <v>GBC2</v>
          </cell>
          <cell r="B37" t="str">
            <v>G0BC</v>
          </cell>
          <cell r="C37" t="str">
            <v>R2</v>
          </cell>
        </row>
        <row r="38">
          <cell r="A38" t="str">
            <v>GBC3</v>
          </cell>
          <cell r="B38" t="str">
            <v>G0BC</v>
          </cell>
          <cell r="C38" t="str">
            <v>R3</v>
          </cell>
        </row>
        <row r="39">
          <cell r="A39" t="str">
            <v>GBC4</v>
          </cell>
          <cell r="B39" t="str">
            <v>G0BC</v>
          </cell>
          <cell r="C39" t="str">
            <v>R4</v>
          </cell>
        </row>
        <row r="40">
          <cell r="A40" t="str">
            <v>GLC1</v>
          </cell>
          <cell r="B40" t="str">
            <v>G0LC</v>
          </cell>
          <cell r="C40" t="str">
            <v>R1</v>
          </cell>
        </row>
        <row r="41">
          <cell r="A41" t="str">
            <v>GLC2</v>
          </cell>
          <cell r="B41" t="str">
            <v>G0LC</v>
          </cell>
          <cell r="C41" t="str">
            <v>R2</v>
          </cell>
        </row>
        <row r="42">
          <cell r="A42" t="str">
            <v>GLC3</v>
          </cell>
          <cell r="B42" t="str">
            <v>G0LC</v>
          </cell>
          <cell r="C42" t="str">
            <v>R3</v>
          </cell>
        </row>
        <row r="43">
          <cell r="A43" t="str">
            <v>GLC4</v>
          </cell>
          <cell r="B43" t="str">
            <v>G0LC</v>
          </cell>
          <cell r="C43" t="str">
            <v>R4</v>
          </cell>
        </row>
        <row r="44">
          <cell r="A44" t="str">
            <v>GS10</v>
          </cell>
          <cell r="B44" t="str">
            <v>GS00</v>
          </cell>
          <cell r="C44" t="str">
            <v>R1</v>
          </cell>
        </row>
        <row r="45">
          <cell r="A45" t="str">
            <v>GS20</v>
          </cell>
          <cell r="B45" t="str">
            <v>GS00</v>
          </cell>
          <cell r="C45" t="str">
            <v>R2</v>
          </cell>
        </row>
        <row r="46">
          <cell r="A46" t="str">
            <v>GS30</v>
          </cell>
          <cell r="B46" t="str">
            <v>GS00</v>
          </cell>
          <cell r="C46" t="str">
            <v>R3</v>
          </cell>
        </row>
        <row r="47">
          <cell r="A47" t="str">
            <v>GS40</v>
          </cell>
          <cell r="B47" t="str">
            <v>GS00</v>
          </cell>
          <cell r="C47" t="str">
            <v>R4</v>
          </cell>
        </row>
        <row r="48">
          <cell r="A48" t="str">
            <v>GS50</v>
          </cell>
          <cell r="B48" t="str">
            <v>GS00</v>
          </cell>
          <cell r="C48" t="str">
            <v>R8</v>
          </cell>
        </row>
        <row r="49">
          <cell r="A49" t="str">
            <v>H0A1</v>
          </cell>
          <cell r="B49" t="str">
            <v>H0A0</v>
          </cell>
          <cell r="C49" t="str">
            <v>R5</v>
          </cell>
        </row>
        <row r="50">
          <cell r="A50" t="str">
            <v>H0A2</v>
          </cell>
          <cell r="B50" t="str">
            <v>H0A0</v>
          </cell>
          <cell r="C50" t="str">
            <v>R6</v>
          </cell>
        </row>
        <row r="51">
          <cell r="A51" t="str">
            <v>H0A3</v>
          </cell>
          <cell r="B51" t="str">
            <v>H0A0</v>
          </cell>
          <cell r="C51" t="str">
            <v>R7</v>
          </cell>
        </row>
        <row r="52">
          <cell r="A52" t="str">
            <v>H0A4</v>
          </cell>
          <cell r="B52" t="str">
            <v>H0A0</v>
          </cell>
          <cell r="C52" t="str">
            <v>R11</v>
          </cell>
        </row>
        <row r="53">
          <cell r="A53" t="str">
            <v>HC10</v>
          </cell>
          <cell r="B53" t="str">
            <v>HC00</v>
          </cell>
          <cell r="C53" t="str">
            <v>R5</v>
          </cell>
        </row>
        <row r="54">
          <cell r="A54" t="str">
            <v>HC20</v>
          </cell>
          <cell r="B54" t="str">
            <v>HC00</v>
          </cell>
          <cell r="C54" t="str">
            <v>R6</v>
          </cell>
        </row>
        <row r="55">
          <cell r="A55" t="str">
            <v>HC30</v>
          </cell>
          <cell r="B55" t="str">
            <v>HC00</v>
          </cell>
          <cell r="C55" t="str">
            <v>R7</v>
          </cell>
        </row>
        <row r="56">
          <cell r="A56" t="str">
            <v>HC40</v>
          </cell>
          <cell r="B56" t="str">
            <v>HC00</v>
          </cell>
          <cell r="C56" t="str">
            <v>R11</v>
          </cell>
        </row>
        <row r="57">
          <cell r="A57" t="str">
            <v>HE10</v>
          </cell>
          <cell r="B57" t="str">
            <v>HE00</v>
          </cell>
          <cell r="C57" t="str">
            <v>R5</v>
          </cell>
        </row>
        <row r="58">
          <cell r="A58" t="str">
            <v>HE20</v>
          </cell>
          <cell r="B58" t="str">
            <v>HE00</v>
          </cell>
          <cell r="C58" t="str">
            <v>R6</v>
          </cell>
        </row>
        <row r="59">
          <cell r="A59" t="str">
            <v>HE30</v>
          </cell>
          <cell r="B59" t="str">
            <v>HE00</v>
          </cell>
          <cell r="C59" t="str">
            <v>R7</v>
          </cell>
        </row>
        <row r="60">
          <cell r="A60" t="str">
            <v>HE40</v>
          </cell>
          <cell r="B60" t="str">
            <v>HE00</v>
          </cell>
          <cell r="C60" t="str">
            <v>R11</v>
          </cell>
        </row>
        <row r="61">
          <cell r="A61" t="str">
            <v>HL10</v>
          </cell>
          <cell r="B61" t="str">
            <v>HL00</v>
          </cell>
          <cell r="C61" t="str">
            <v>R5</v>
          </cell>
        </row>
        <row r="62">
          <cell r="A62" t="str">
            <v>HL20</v>
          </cell>
          <cell r="B62" t="str">
            <v>HL00</v>
          </cell>
          <cell r="C62" t="str">
            <v>R6</v>
          </cell>
        </row>
        <row r="63">
          <cell r="A63" t="str">
            <v>HL30</v>
          </cell>
          <cell r="B63" t="str">
            <v>HL00</v>
          </cell>
          <cell r="C63" t="str">
            <v>R7</v>
          </cell>
        </row>
        <row r="64">
          <cell r="A64" t="str">
            <v>HL40</v>
          </cell>
          <cell r="B64" t="str">
            <v>HL00</v>
          </cell>
          <cell r="C64" t="str">
            <v>R11</v>
          </cell>
        </row>
        <row r="65">
          <cell r="A65" t="str">
            <v>HP10</v>
          </cell>
          <cell r="B65" t="str">
            <v>HP00</v>
          </cell>
          <cell r="C65" t="str">
            <v>R5</v>
          </cell>
        </row>
        <row r="66">
          <cell r="A66" t="str">
            <v>HP20</v>
          </cell>
          <cell r="B66" t="str">
            <v>HP00</v>
          </cell>
          <cell r="C66" t="str">
            <v>R6</v>
          </cell>
        </row>
        <row r="67">
          <cell r="A67" t="str">
            <v>HP30</v>
          </cell>
          <cell r="B67" t="str">
            <v>HP00</v>
          </cell>
          <cell r="C67" t="str">
            <v>R7</v>
          </cell>
        </row>
        <row r="68">
          <cell r="A68" t="str">
            <v>HP40</v>
          </cell>
          <cell r="B68" t="str">
            <v>HP00</v>
          </cell>
          <cell r="C68" t="str">
            <v>R11</v>
          </cell>
        </row>
        <row r="69">
          <cell r="A69" t="str">
            <v>HW10</v>
          </cell>
          <cell r="B69" t="str">
            <v>HW00</v>
          </cell>
          <cell r="C69" t="str">
            <v>R5</v>
          </cell>
        </row>
        <row r="70">
          <cell r="A70" t="str">
            <v>HW20</v>
          </cell>
          <cell r="B70" t="str">
            <v>HW00</v>
          </cell>
          <cell r="C70" t="str">
            <v>R6</v>
          </cell>
        </row>
        <row r="71">
          <cell r="A71" t="str">
            <v>HW30</v>
          </cell>
          <cell r="B71" t="str">
            <v>HW00</v>
          </cell>
          <cell r="C71" t="str">
            <v>R7</v>
          </cell>
        </row>
        <row r="72">
          <cell r="A72" t="str">
            <v>HW40</v>
          </cell>
          <cell r="B72" t="str">
            <v>HW00</v>
          </cell>
          <cell r="C72" t="str">
            <v>R11</v>
          </cell>
        </row>
        <row r="73">
          <cell r="A73" t="str">
            <v>HWP1</v>
          </cell>
          <cell r="B73" t="str">
            <v>HWP0</v>
          </cell>
          <cell r="C73" t="str">
            <v>R5</v>
          </cell>
        </row>
        <row r="74">
          <cell r="A74" t="str">
            <v>HWP2</v>
          </cell>
          <cell r="B74" t="str">
            <v>HWP0</v>
          </cell>
          <cell r="C74" t="str">
            <v>R6</v>
          </cell>
        </row>
        <row r="75">
          <cell r="A75" t="str">
            <v>HWP3</v>
          </cell>
          <cell r="B75" t="str">
            <v>HWP0</v>
          </cell>
          <cell r="C75" t="str">
            <v>R7</v>
          </cell>
        </row>
        <row r="76">
          <cell r="A76" t="str">
            <v>HWP4</v>
          </cell>
          <cell r="B76" t="str">
            <v>HWP0</v>
          </cell>
          <cell r="C76" t="str">
            <v>R11</v>
          </cell>
        </row>
        <row r="77">
          <cell r="A77" t="str">
            <v>ICQ0</v>
          </cell>
          <cell r="B77" t="str">
            <v>IC00</v>
          </cell>
          <cell r="C77" t="str">
            <v>R11</v>
          </cell>
        </row>
        <row r="78">
          <cell r="A78" t="str">
            <v>J0A1</v>
          </cell>
          <cell r="B78" t="str">
            <v>J0A0</v>
          </cell>
          <cell r="C78" t="str">
            <v>R5</v>
          </cell>
        </row>
        <row r="79">
          <cell r="A79" t="str">
            <v>J0A2</v>
          </cell>
          <cell r="B79" t="str">
            <v>J0A0</v>
          </cell>
          <cell r="C79" t="str">
            <v>R6</v>
          </cell>
        </row>
        <row r="80">
          <cell r="A80" t="str">
            <v>J0A3</v>
          </cell>
          <cell r="B80" t="str">
            <v>J0A0</v>
          </cell>
          <cell r="C80" t="str">
            <v>R7</v>
          </cell>
        </row>
        <row r="81">
          <cell r="A81" t="str">
            <v>J0A4</v>
          </cell>
          <cell r="B81" t="str">
            <v>J0A0</v>
          </cell>
          <cell r="C81" t="str">
            <v>R11</v>
          </cell>
        </row>
        <row r="82">
          <cell r="A82" t="str">
            <v>R0A1</v>
          </cell>
          <cell r="B82" t="str">
            <v>R0A0</v>
          </cell>
          <cell r="C82" t="str">
            <v>R1</v>
          </cell>
        </row>
        <row r="83">
          <cell r="A83" t="str">
            <v>R0A2</v>
          </cell>
          <cell r="B83" t="str">
            <v>R0A0</v>
          </cell>
          <cell r="C83" t="str">
            <v>R9</v>
          </cell>
        </row>
        <row r="84">
          <cell r="A84" t="str">
            <v>R0B0</v>
          </cell>
          <cell r="B84" t="str">
            <v>R0A0</v>
          </cell>
          <cell r="C84" t="str">
            <v>R8</v>
          </cell>
        </row>
        <row r="85">
          <cell r="A85" t="str">
            <v>R0F1</v>
          </cell>
          <cell r="B85" t="str">
            <v>R0F0</v>
          </cell>
          <cell r="C85" t="str">
            <v>R1</v>
          </cell>
        </row>
        <row r="86">
          <cell r="A86" t="str">
            <v>U0A1</v>
          </cell>
          <cell r="B86" t="str">
            <v>U0A0</v>
          </cell>
          <cell r="C86" t="str">
            <v>R1</v>
          </cell>
        </row>
        <row r="87">
          <cell r="A87" t="str">
            <v>U0A2</v>
          </cell>
          <cell r="B87" t="str">
            <v>U0A0</v>
          </cell>
          <cell r="C87" t="str">
            <v>R2</v>
          </cell>
        </row>
        <row r="88">
          <cell r="A88" t="str">
            <v>U0A3</v>
          </cell>
          <cell r="B88" t="str">
            <v>U0A0</v>
          </cell>
          <cell r="C88" t="str">
            <v>R3</v>
          </cell>
        </row>
        <row r="89">
          <cell r="A89" t="str">
            <v>U0A4</v>
          </cell>
          <cell r="B89" t="str">
            <v>U0A0</v>
          </cell>
          <cell r="C89" t="str">
            <v>R4</v>
          </cell>
        </row>
        <row r="90">
          <cell r="A90" t="str">
            <v>EB10</v>
          </cell>
          <cell r="B90" t="str">
            <v>EB00</v>
          </cell>
          <cell r="C90" t="str">
            <v>R1</v>
          </cell>
        </row>
        <row r="91">
          <cell r="A91" t="str">
            <v>EB20</v>
          </cell>
          <cell r="B91" t="str">
            <v>EB00</v>
          </cell>
          <cell r="C91" t="str">
            <v>R2</v>
          </cell>
        </row>
        <row r="92">
          <cell r="A92" t="str">
            <v>EB30</v>
          </cell>
          <cell r="B92" t="str">
            <v>EB00</v>
          </cell>
          <cell r="C92" t="str">
            <v>R3</v>
          </cell>
        </row>
        <row r="93">
          <cell r="A93" t="str">
            <v>EB40</v>
          </cell>
          <cell r="B93" t="str">
            <v>EB00</v>
          </cell>
          <cell r="C93" t="str">
            <v>R4</v>
          </cell>
        </row>
        <row r="94">
          <cell r="A94" t="str">
            <v>EB1L</v>
          </cell>
          <cell r="B94" t="str">
            <v>EBL0</v>
          </cell>
          <cell r="C94" t="str">
            <v>R1</v>
          </cell>
        </row>
        <row r="95">
          <cell r="A95" t="str">
            <v>EB2L</v>
          </cell>
          <cell r="B95" t="str">
            <v>EBL0</v>
          </cell>
          <cell r="C95" t="str">
            <v>R2</v>
          </cell>
        </row>
        <row r="96">
          <cell r="A96" t="str">
            <v>EB3L</v>
          </cell>
          <cell r="B96" t="str">
            <v>EBL0</v>
          </cell>
          <cell r="C96" t="str">
            <v>R3</v>
          </cell>
        </row>
        <row r="97">
          <cell r="A97" t="str">
            <v>EB4L</v>
          </cell>
          <cell r="B97" t="str">
            <v>EBL0</v>
          </cell>
          <cell r="C97" t="str">
            <v>R4</v>
          </cell>
        </row>
        <row r="98">
          <cell r="A98" t="str">
            <v>EG10</v>
          </cell>
          <cell r="B98" t="str">
            <v>EG00</v>
          </cell>
          <cell r="C98" t="str">
            <v>R1</v>
          </cell>
        </row>
        <row r="99">
          <cell r="A99" t="str">
            <v>EG20</v>
          </cell>
          <cell r="B99" t="str">
            <v>EG00</v>
          </cell>
          <cell r="C99" t="str">
            <v>R2</v>
          </cell>
        </row>
        <row r="100">
          <cell r="A100" t="str">
            <v>EG60</v>
          </cell>
          <cell r="B100" t="str">
            <v>EG00</v>
          </cell>
          <cell r="C100" t="str">
            <v>R10</v>
          </cell>
        </row>
        <row r="101">
          <cell r="A101" t="str">
            <v>EU10</v>
          </cell>
          <cell r="B101" t="str">
            <v>EMU0</v>
          </cell>
          <cell r="C101" t="str">
            <v>R1</v>
          </cell>
        </row>
        <row r="102">
          <cell r="A102" t="str">
            <v>EU20</v>
          </cell>
          <cell r="B102" t="str">
            <v>EMU0</v>
          </cell>
          <cell r="C102" t="str">
            <v>R2</v>
          </cell>
        </row>
        <row r="103">
          <cell r="A103" t="str">
            <v>EU30</v>
          </cell>
          <cell r="B103" t="str">
            <v>EMU0</v>
          </cell>
          <cell r="C103" t="str">
            <v>R3</v>
          </cell>
        </row>
        <row r="104">
          <cell r="A104" t="str">
            <v>EU40</v>
          </cell>
          <cell r="B104" t="str">
            <v>EMU0</v>
          </cell>
          <cell r="C104" t="str">
            <v>R4</v>
          </cell>
        </row>
        <row r="105">
          <cell r="A105" t="str">
            <v>EN10</v>
          </cell>
          <cell r="B105" t="str">
            <v>EN00</v>
          </cell>
          <cell r="C105" t="str">
            <v>R1</v>
          </cell>
        </row>
        <row r="106">
          <cell r="A106" t="str">
            <v>EN20</v>
          </cell>
          <cell r="B106" t="str">
            <v>EN00</v>
          </cell>
          <cell r="C106" t="str">
            <v>R2</v>
          </cell>
        </row>
        <row r="107">
          <cell r="A107" t="str">
            <v>EN30</v>
          </cell>
          <cell r="B107" t="str">
            <v>EN00</v>
          </cell>
          <cell r="C107" t="str">
            <v>R3</v>
          </cell>
        </row>
        <row r="108">
          <cell r="A108" t="str">
            <v>EN40</v>
          </cell>
          <cell r="B108" t="str">
            <v>EN00</v>
          </cell>
          <cell r="C108" t="str">
            <v>R4</v>
          </cell>
        </row>
        <row r="109">
          <cell r="A109" t="str">
            <v>EN70</v>
          </cell>
          <cell r="B109" t="str">
            <v>EN00</v>
          </cell>
          <cell r="C109" t="str">
            <v>R8</v>
          </cell>
        </row>
        <row r="110">
          <cell r="A110" t="str">
            <v>ER10</v>
          </cell>
          <cell r="B110" t="str">
            <v>ER00</v>
          </cell>
          <cell r="C110" t="str">
            <v>R1</v>
          </cell>
        </row>
        <row r="111">
          <cell r="A111" t="str">
            <v>ER20</v>
          </cell>
          <cell r="B111" t="str">
            <v>ER00</v>
          </cell>
          <cell r="C111" t="str">
            <v>R2</v>
          </cell>
        </row>
        <row r="112">
          <cell r="A112" t="str">
            <v>ER30</v>
          </cell>
          <cell r="B112" t="str">
            <v>ER00</v>
          </cell>
          <cell r="C112" t="str">
            <v>R3</v>
          </cell>
        </row>
        <row r="113">
          <cell r="A113" t="str">
            <v>ER40</v>
          </cell>
          <cell r="B113" t="str">
            <v>ER00</v>
          </cell>
          <cell r="C113" t="str">
            <v>R4</v>
          </cell>
        </row>
        <row r="114">
          <cell r="A114" t="str">
            <v>ER60</v>
          </cell>
          <cell r="B114" t="str">
            <v>ER00</v>
          </cell>
          <cell r="C114" t="str">
            <v>R10</v>
          </cell>
        </row>
        <row r="115">
          <cell r="A115" t="str">
            <v>ER70</v>
          </cell>
          <cell r="B115" t="str">
            <v>ER00</v>
          </cell>
          <cell r="C115" t="str">
            <v>R8</v>
          </cell>
        </row>
        <row r="116">
          <cell r="A116" t="str">
            <v>ERC0</v>
          </cell>
          <cell r="B116" t="str">
            <v>ER00</v>
          </cell>
          <cell r="C116" t="str">
            <v>R12</v>
          </cell>
        </row>
        <row r="117">
          <cell r="A117" t="str">
            <v>ERD0</v>
          </cell>
          <cell r="B117" t="str">
            <v>ER00</v>
          </cell>
          <cell r="C117" t="str">
            <v>R9</v>
          </cell>
        </row>
        <row r="118">
          <cell r="A118" t="str">
            <v>JC10</v>
          </cell>
          <cell r="B118" t="str">
            <v>JC00</v>
          </cell>
          <cell r="C118" t="str">
            <v>R1</v>
          </cell>
        </row>
        <row r="119">
          <cell r="A119" t="str">
            <v>JC20</v>
          </cell>
          <cell r="B119" t="str">
            <v>JC00</v>
          </cell>
          <cell r="C119" t="str">
            <v>R2</v>
          </cell>
        </row>
        <row r="120">
          <cell r="A120" t="str">
            <v>JC30</v>
          </cell>
          <cell r="B120" t="str">
            <v>JC00</v>
          </cell>
          <cell r="C120" t="str">
            <v>R3</v>
          </cell>
        </row>
        <row r="121">
          <cell r="A121" t="str">
            <v>JC40</v>
          </cell>
          <cell r="B121" t="str">
            <v>JC00</v>
          </cell>
          <cell r="C121" t="str">
            <v>R4</v>
          </cell>
        </row>
        <row r="122">
          <cell r="A122" t="str">
            <v>UC10</v>
          </cell>
          <cell r="B122" t="str">
            <v>UC00</v>
          </cell>
          <cell r="C122" t="str">
            <v>R1</v>
          </cell>
        </row>
        <row r="123">
          <cell r="A123" t="str">
            <v>UC20</v>
          </cell>
          <cell r="B123" t="str">
            <v>UC00</v>
          </cell>
          <cell r="C123" t="str">
            <v>R2</v>
          </cell>
        </row>
        <row r="124">
          <cell r="A124" t="str">
            <v>UC30</v>
          </cell>
          <cell r="B124" t="str">
            <v>UC00</v>
          </cell>
          <cell r="C124" t="str">
            <v>R3</v>
          </cell>
        </row>
        <row r="125">
          <cell r="A125" t="str">
            <v>UC40</v>
          </cell>
          <cell r="B125" t="str">
            <v>UC00</v>
          </cell>
          <cell r="C125" t="str">
            <v>R4</v>
          </cell>
        </row>
        <row r="126">
          <cell r="A126" t="str">
            <v>UK70</v>
          </cell>
          <cell r="B126" t="str">
            <v>UK00</v>
          </cell>
          <cell r="C126" t="str">
            <v>R8</v>
          </cell>
        </row>
        <row r="127">
          <cell r="A127" t="str">
            <v>UN10</v>
          </cell>
          <cell r="B127" t="str">
            <v>UN00</v>
          </cell>
          <cell r="C127" t="str">
            <v>R1</v>
          </cell>
        </row>
        <row r="128">
          <cell r="A128" t="str">
            <v>UN20</v>
          </cell>
          <cell r="B128" t="str">
            <v>UN00</v>
          </cell>
          <cell r="C128" t="str">
            <v>R2</v>
          </cell>
        </row>
        <row r="129">
          <cell r="A129" t="str">
            <v>UN30</v>
          </cell>
          <cell r="B129" t="str">
            <v>UN00</v>
          </cell>
          <cell r="C129" t="str">
            <v>R3</v>
          </cell>
        </row>
        <row r="130">
          <cell r="A130" t="str">
            <v>UN40</v>
          </cell>
          <cell r="B130" t="str">
            <v>UN00</v>
          </cell>
          <cell r="C130" t="str">
            <v>R4</v>
          </cell>
        </row>
        <row r="131">
          <cell r="A131" t="str">
            <v>UN60</v>
          </cell>
          <cell r="B131" t="str">
            <v>UN00</v>
          </cell>
          <cell r="C131" t="str">
            <v>R10</v>
          </cell>
        </row>
        <row r="132">
          <cell r="A132" t="str">
            <v>UN70</v>
          </cell>
          <cell r="B132" t="str">
            <v>UN00</v>
          </cell>
          <cell r="C132" t="str">
            <v>R8</v>
          </cell>
        </row>
        <row r="133">
          <cell r="A133" t="str">
            <v>UN80</v>
          </cell>
          <cell r="B133" t="str">
            <v>UN00</v>
          </cell>
          <cell r="C133" t="str">
            <v>R9</v>
          </cell>
        </row>
        <row r="134">
          <cell r="A134" t="str">
            <v>UN85</v>
          </cell>
          <cell r="B134" t="str">
            <v>UN00</v>
          </cell>
          <cell r="C134" t="str">
            <v>R12</v>
          </cell>
        </row>
        <row r="135">
          <cell r="A135" t="str">
            <v>UQ10</v>
          </cell>
          <cell r="B135" t="str">
            <v>UQ00</v>
          </cell>
          <cell r="C135" t="str">
            <v>R1</v>
          </cell>
        </row>
        <row r="136">
          <cell r="A136" t="str">
            <v>UQ20</v>
          </cell>
          <cell r="B136" t="str">
            <v>UQ00</v>
          </cell>
          <cell r="C136" t="str">
            <v>R2</v>
          </cell>
        </row>
        <row r="137">
          <cell r="A137" t="str">
            <v>UQ30</v>
          </cell>
          <cell r="B137" t="str">
            <v>UQ00</v>
          </cell>
          <cell r="C137" t="str">
            <v>R3</v>
          </cell>
        </row>
        <row r="138">
          <cell r="A138" t="str">
            <v>UQ40</v>
          </cell>
          <cell r="B138" t="str">
            <v>UQ00</v>
          </cell>
          <cell r="C138" t="str">
            <v>R4</v>
          </cell>
        </row>
        <row r="139">
          <cell r="A139" t="str">
            <v>UR10</v>
          </cell>
          <cell r="B139" t="str">
            <v>UR00</v>
          </cell>
          <cell r="C139" t="str">
            <v>R1</v>
          </cell>
        </row>
        <row r="140">
          <cell r="A140" t="str">
            <v>UR20</v>
          </cell>
          <cell r="B140" t="str">
            <v>UR00</v>
          </cell>
          <cell r="C140" t="str">
            <v>R2</v>
          </cell>
        </row>
        <row r="141">
          <cell r="A141" t="str">
            <v>UR30</v>
          </cell>
          <cell r="B141" t="str">
            <v>UR00</v>
          </cell>
          <cell r="C141" t="str">
            <v>R3</v>
          </cell>
        </row>
        <row r="142">
          <cell r="A142" t="str">
            <v>UR40</v>
          </cell>
          <cell r="B142" t="str">
            <v>UR00</v>
          </cell>
          <cell r="C142" t="str">
            <v>R4</v>
          </cell>
        </row>
        <row r="143">
          <cell r="A143" t="str">
            <v>AUC1</v>
          </cell>
          <cell r="B143" t="str">
            <v>AUC0</v>
          </cell>
          <cell r="C143" t="str">
            <v>M1</v>
          </cell>
        </row>
        <row r="144">
          <cell r="A144" t="str">
            <v>AUC2</v>
          </cell>
          <cell r="B144" t="str">
            <v>AUC0</v>
          </cell>
          <cell r="C144" t="str">
            <v>M2</v>
          </cell>
        </row>
        <row r="145">
          <cell r="A145" t="str">
            <v>AUC3</v>
          </cell>
          <cell r="B145" t="str">
            <v>AUC0</v>
          </cell>
          <cell r="C145" t="str">
            <v>M3</v>
          </cell>
        </row>
        <row r="146">
          <cell r="A146" t="str">
            <v>AUC4</v>
          </cell>
          <cell r="B146" t="str">
            <v>AUC0</v>
          </cell>
          <cell r="C146" t="str">
            <v>M4</v>
          </cell>
        </row>
        <row r="147">
          <cell r="A147" t="str">
            <v>AUC5</v>
          </cell>
          <cell r="B147" t="str">
            <v>AUC0</v>
          </cell>
          <cell r="C147" t="str">
            <v>M5</v>
          </cell>
        </row>
        <row r="148">
          <cell r="A148" t="str">
            <v>AUC6</v>
          </cell>
          <cell r="B148" t="str">
            <v>AUC0</v>
          </cell>
          <cell r="C148" t="str">
            <v>M6</v>
          </cell>
        </row>
        <row r="149">
          <cell r="A149" t="str">
            <v>AUC9</v>
          </cell>
          <cell r="B149" t="str">
            <v>AUC0</v>
          </cell>
          <cell r="C149" t="str">
            <v>M9</v>
          </cell>
        </row>
        <row r="150">
          <cell r="A150" t="str">
            <v>AUCV</v>
          </cell>
          <cell r="B150" t="str">
            <v>AUC0</v>
          </cell>
          <cell r="C150" t="str">
            <v>M10</v>
          </cell>
        </row>
        <row r="151">
          <cell r="A151" t="str">
            <v>AUD1</v>
          </cell>
          <cell r="B151" t="str">
            <v>AUD0</v>
          </cell>
          <cell r="C151" t="str">
            <v>M1</v>
          </cell>
        </row>
        <row r="152">
          <cell r="A152" t="str">
            <v>AUD2</v>
          </cell>
          <cell r="B152" t="str">
            <v>AUD0</v>
          </cell>
          <cell r="C152" t="str">
            <v>M2</v>
          </cell>
        </row>
        <row r="153">
          <cell r="A153" t="str">
            <v>AUD3</v>
          </cell>
          <cell r="B153" t="str">
            <v>AUD0</v>
          </cell>
          <cell r="C153" t="str">
            <v>M3</v>
          </cell>
        </row>
        <row r="154">
          <cell r="A154" t="str">
            <v>AUD4</v>
          </cell>
          <cell r="B154" t="str">
            <v>AUD0</v>
          </cell>
          <cell r="C154" t="str">
            <v>M4</v>
          </cell>
        </row>
        <row r="155">
          <cell r="A155" t="str">
            <v>AUD5</v>
          </cell>
          <cell r="B155" t="str">
            <v>AUD0</v>
          </cell>
          <cell r="C155" t="str">
            <v>M5</v>
          </cell>
        </row>
        <row r="156">
          <cell r="A156" t="str">
            <v>AUD6</v>
          </cell>
          <cell r="B156" t="str">
            <v>AUD0</v>
          </cell>
          <cell r="C156" t="str">
            <v>M6</v>
          </cell>
        </row>
        <row r="157">
          <cell r="A157" t="str">
            <v>AUD9</v>
          </cell>
          <cell r="B157" t="str">
            <v>AUD0</v>
          </cell>
          <cell r="C157" t="str">
            <v>M9</v>
          </cell>
        </row>
        <row r="158">
          <cell r="A158" t="str">
            <v>AUDV</v>
          </cell>
          <cell r="B158" t="str">
            <v>AUD0</v>
          </cell>
          <cell r="C158" t="str">
            <v>M10</v>
          </cell>
        </row>
        <row r="159">
          <cell r="A159" t="str">
            <v>AUQ1</v>
          </cell>
          <cell r="B159" t="str">
            <v>AUQ0</v>
          </cell>
          <cell r="C159" t="str">
            <v>M1</v>
          </cell>
        </row>
        <row r="160">
          <cell r="A160" t="str">
            <v>AUQF</v>
          </cell>
          <cell r="B160" t="str">
            <v>AUQ0</v>
          </cell>
          <cell r="C160" t="str">
            <v>M16</v>
          </cell>
        </row>
        <row r="161">
          <cell r="A161" t="str">
            <v>AUQ2</v>
          </cell>
          <cell r="B161" t="str">
            <v>AUQ0</v>
          </cell>
          <cell r="C161" t="str">
            <v>M2</v>
          </cell>
        </row>
        <row r="162">
          <cell r="A162" t="str">
            <v>AUQ3</v>
          </cell>
          <cell r="B162" t="str">
            <v>AUQ0</v>
          </cell>
          <cell r="C162" t="str">
            <v>M3</v>
          </cell>
        </row>
        <row r="163">
          <cell r="A163" t="str">
            <v>AUQ4</v>
          </cell>
          <cell r="B163" t="str">
            <v>AUQ0</v>
          </cell>
          <cell r="C163" t="str">
            <v>M4</v>
          </cell>
        </row>
        <row r="164">
          <cell r="A164" t="str">
            <v>AUQ5</v>
          </cell>
          <cell r="B164" t="str">
            <v>AUQ0</v>
          </cell>
          <cell r="C164" t="str">
            <v>M5</v>
          </cell>
        </row>
        <row r="165">
          <cell r="A165" t="str">
            <v>AUQ6</v>
          </cell>
          <cell r="B165" t="str">
            <v>AUQ0</v>
          </cell>
          <cell r="C165" t="str">
            <v>M6</v>
          </cell>
        </row>
        <row r="166">
          <cell r="A166" t="str">
            <v>AUQ9</v>
          </cell>
          <cell r="B166" t="str">
            <v>AUQ0</v>
          </cell>
          <cell r="C166" t="str">
            <v>M9</v>
          </cell>
        </row>
        <row r="167">
          <cell r="A167" t="str">
            <v>AUQV</v>
          </cell>
          <cell r="B167" t="str">
            <v>AUQ0</v>
          </cell>
          <cell r="C167" t="str">
            <v>M10</v>
          </cell>
        </row>
        <row r="168">
          <cell r="A168" t="str">
            <v>B1A0</v>
          </cell>
          <cell r="B168" t="str">
            <v>B0A0</v>
          </cell>
          <cell r="C168" t="str">
            <v>M1</v>
          </cell>
        </row>
        <row r="169">
          <cell r="A169" t="str">
            <v>B2A0</v>
          </cell>
          <cell r="B169" t="str">
            <v>B0A0</v>
          </cell>
          <cell r="C169" t="str">
            <v>M2</v>
          </cell>
        </row>
        <row r="170">
          <cell r="A170" t="str">
            <v>BLA0</v>
          </cell>
          <cell r="B170" t="str">
            <v>B0A0</v>
          </cell>
          <cell r="C170" t="str">
            <v>M23</v>
          </cell>
        </row>
        <row r="171">
          <cell r="A171" t="str">
            <v>B3A0</v>
          </cell>
          <cell r="B171" t="str">
            <v>B0A0</v>
          </cell>
          <cell r="C171" t="str">
            <v>M3</v>
          </cell>
        </row>
        <row r="172">
          <cell r="A172" t="str">
            <v>B4A0</v>
          </cell>
          <cell r="B172" t="str">
            <v>B0A0</v>
          </cell>
          <cell r="C172" t="str">
            <v>M4</v>
          </cell>
        </row>
        <row r="173">
          <cell r="A173" t="str">
            <v>B5A0</v>
          </cell>
          <cell r="B173" t="str">
            <v>B0A0</v>
          </cell>
          <cell r="C173" t="str">
            <v>M5</v>
          </cell>
        </row>
        <row r="174">
          <cell r="A174" t="str">
            <v>B6A0</v>
          </cell>
          <cell r="B174" t="str">
            <v>B0A0</v>
          </cell>
          <cell r="C174" t="str">
            <v>M6</v>
          </cell>
        </row>
        <row r="175">
          <cell r="A175" t="str">
            <v>B9A0</v>
          </cell>
          <cell r="B175" t="str">
            <v>B0A0</v>
          </cell>
          <cell r="C175" t="str">
            <v>M9</v>
          </cell>
        </row>
        <row r="176">
          <cell r="A176" t="str">
            <v>BVA0</v>
          </cell>
          <cell r="B176" t="str">
            <v>B0A0</v>
          </cell>
          <cell r="C176" t="str">
            <v>M10</v>
          </cell>
        </row>
        <row r="177">
          <cell r="A177" t="str">
            <v>C1A0</v>
          </cell>
          <cell r="B177" t="str">
            <v>C0A0</v>
          </cell>
          <cell r="C177" t="str">
            <v>M1</v>
          </cell>
        </row>
        <row r="178">
          <cell r="A178" t="str">
            <v>C2A0</v>
          </cell>
          <cell r="B178" t="str">
            <v>C0A0</v>
          </cell>
          <cell r="C178" t="str">
            <v>M2</v>
          </cell>
        </row>
        <row r="179">
          <cell r="A179" t="str">
            <v>CLA0</v>
          </cell>
          <cell r="B179" t="str">
            <v>C0A0</v>
          </cell>
          <cell r="C179" t="str">
            <v>M23</v>
          </cell>
        </row>
        <row r="180">
          <cell r="A180" t="str">
            <v>C3A0</v>
          </cell>
          <cell r="B180" t="str">
            <v>C0A0</v>
          </cell>
          <cell r="C180" t="str">
            <v>M3</v>
          </cell>
        </row>
        <row r="181">
          <cell r="A181" t="str">
            <v>C4A0</v>
          </cell>
          <cell r="B181" t="str">
            <v>C0A0</v>
          </cell>
          <cell r="C181" t="str">
            <v>M4</v>
          </cell>
        </row>
        <row r="182">
          <cell r="A182" t="str">
            <v>C5A0</v>
          </cell>
          <cell r="B182" t="str">
            <v>C0A0</v>
          </cell>
          <cell r="C182" t="str">
            <v>M5</v>
          </cell>
        </row>
        <row r="183">
          <cell r="A183" t="str">
            <v>C6A0</v>
          </cell>
          <cell r="B183" t="str">
            <v>C0A0</v>
          </cell>
          <cell r="C183" t="str">
            <v>M6</v>
          </cell>
        </row>
        <row r="184">
          <cell r="A184" t="str">
            <v>C7A0</v>
          </cell>
          <cell r="B184" t="str">
            <v>C0A0</v>
          </cell>
          <cell r="C184" t="str">
            <v>M7</v>
          </cell>
        </row>
        <row r="185">
          <cell r="A185" t="str">
            <v>C8A0</v>
          </cell>
          <cell r="B185" t="str">
            <v>C0A0</v>
          </cell>
          <cell r="C185" t="str">
            <v>M8</v>
          </cell>
        </row>
        <row r="186">
          <cell r="A186" t="str">
            <v>C9A0</v>
          </cell>
          <cell r="B186" t="str">
            <v>C0A0</v>
          </cell>
          <cell r="C186" t="str">
            <v>M9</v>
          </cell>
        </row>
        <row r="187">
          <cell r="A187" t="str">
            <v>CVA0</v>
          </cell>
          <cell r="B187" t="str">
            <v>C0A0</v>
          </cell>
          <cell r="C187" t="str">
            <v>M10</v>
          </cell>
        </row>
        <row r="188">
          <cell r="A188" t="str">
            <v>CFAL</v>
          </cell>
          <cell r="B188" t="str">
            <v>C0AL</v>
          </cell>
          <cell r="C188" t="str">
            <v>M16</v>
          </cell>
        </row>
        <row r="189">
          <cell r="A189" t="str">
            <v>C5AL</v>
          </cell>
          <cell r="B189" t="str">
            <v>C0AL</v>
          </cell>
          <cell r="C189" t="str">
            <v>M5</v>
          </cell>
        </row>
        <row r="190">
          <cell r="A190" t="str">
            <v>CAN1</v>
          </cell>
          <cell r="B190" t="str">
            <v>CAN0</v>
          </cell>
          <cell r="C190" t="str">
            <v>M1</v>
          </cell>
        </row>
        <row r="191">
          <cell r="A191" t="str">
            <v>CAN2</v>
          </cell>
          <cell r="B191" t="str">
            <v>CAN0</v>
          </cell>
          <cell r="C191" t="str">
            <v>M2</v>
          </cell>
        </row>
        <row r="192">
          <cell r="A192" t="str">
            <v>CAN3</v>
          </cell>
          <cell r="B192" t="str">
            <v>CAN0</v>
          </cell>
          <cell r="C192" t="str">
            <v>M3</v>
          </cell>
        </row>
        <row r="193">
          <cell r="A193" t="str">
            <v>CAN4</v>
          </cell>
          <cell r="B193" t="str">
            <v>CAN0</v>
          </cell>
          <cell r="C193" t="str">
            <v>M4</v>
          </cell>
        </row>
        <row r="194">
          <cell r="A194" t="str">
            <v>CAN5</v>
          </cell>
          <cell r="B194" t="str">
            <v>CAN0</v>
          </cell>
          <cell r="C194" t="str">
            <v>M5</v>
          </cell>
        </row>
        <row r="195">
          <cell r="A195" t="str">
            <v>CAN6</v>
          </cell>
          <cell r="B195" t="str">
            <v>CAN0</v>
          </cell>
          <cell r="C195" t="str">
            <v>M6</v>
          </cell>
        </row>
        <row r="196">
          <cell r="A196" t="str">
            <v>CAN7</v>
          </cell>
          <cell r="B196" t="str">
            <v>CAN0</v>
          </cell>
          <cell r="C196" t="str">
            <v>M7</v>
          </cell>
        </row>
        <row r="197">
          <cell r="A197" t="str">
            <v>CAN8</v>
          </cell>
          <cell r="B197" t="str">
            <v>CAN0</v>
          </cell>
          <cell r="C197" t="str">
            <v>M8</v>
          </cell>
        </row>
        <row r="198">
          <cell r="A198" t="str">
            <v>CAN9</v>
          </cell>
          <cell r="B198" t="str">
            <v>CAN0</v>
          </cell>
          <cell r="C198" t="str">
            <v>M9</v>
          </cell>
        </row>
        <row r="199">
          <cell r="A199" t="str">
            <v>CANV</v>
          </cell>
          <cell r="B199" t="str">
            <v>CAN0</v>
          </cell>
          <cell r="C199" t="str">
            <v>M10</v>
          </cell>
        </row>
        <row r="200">
          <cell r="A200" t="str">
            <v>CMB1</v>
          </cell>
          <cell r="B200" t="str">
            <v>CMBS</v>
          </cell>
          <cell r="C200" t="str">
            <v>M12</v>
          </cell>
        </row>
        <row r="201">
          <cell r="A201" t="str">
            <v>CMB2</v>
          </cell>
          <cell r="B201" t="str">
            <v>CMBS</v>
          </cell>
          <cell r="C201" t="str">
            <v>M2</v>
          </cell>
        </row>
        <row r="202">
          <cell r="A202" t="str">
            <v>CMB3</v>
          </cell>
          <cell r="B202" t="str">
            <v>CMBS</v>
          </cell>
          <cell r="C202" t="str">
            <v>M3</v>
          </cell>
        </row>
        <row r="203">
          <cell r="A203" t="str">
            <v>CMB4</v>
          </cell>
          <cell r="B203" t="str">
            <v>CMBS</v>
          </cell>
          <cell r="C203" t="str">
            <v>M4</v>
          </cell>
        </row>
        <row r="204">
          <cell r="A204" t="str">
            <v>CMB5</v>
          </cell>
          <cell r="B204" t="str">
            <v>CMBS</v>
          </cell>
          <cell r="C204" t="str">
            <v>M27</v>
          </cell>
        </row>
        <row r="205">
          <cell r="A205" t="str">
            <v>CMB6</v>
          </cell>
          <cell r="B205" t="str">
            <v>CMBS</v>
          </cell>
          <cell r="C205" t="str">
            <v>M6</v>
          </cell>
        </row>
        <row r="206">
          <cell r="A206" t="str">
            <v>CMB9</v>
          </cell>
          <cell r="B206" t="str">
            <v>CMBS</v>
          </cell>
          <cell r="C206" t="str">
            <v>M9</v>
          </cell>
        </row>
        <row r="207">
          <cell r="A207" t="str">
            <v>CMBV</v>
          </cell>
          <cell r="B207" t="str">
            <v>CMBS</v>
          </cell>
          <cell r="C207" t="str">
            <v>M10</v>
          </cell>
        </row>
        <row r="208">
          <cell r="A208" t="str">
            <v>CMO1</v>
          </cell>
          <cell r="B208" t="str">
            <v>CMOS</v>
          </cell>
          <cell r="C208" t="str">
            <v>M12</v>
          </cell>
        </row>
        <row r="209">
          <cell r="A209" t="str">
            <v>CMO2</v>
          </cell>
          <cell r="B209" t="str">
            <v>CMOS</v>
          </cell>
          <cell r="C209" t="str">
            <v>M2</v>
          </cell>
        </row>
        <row r="210">
          <cell r="A210" t="str">
            <v>CMO3</v>
          </cell>
          <cell r="B210" t="str">
            <v>CMOS</v>
          </cell>
          <cell r="C210" t="str">
            <v>M3</v>
          </cell>
        </row>
        <row r="211">
          <cell r="A211" t="str">
            <v>CMO4</v>
          </cell>
          <cell r="B211" t="str">
            <v>CMOS</v>
          </cell>
          <cell r="C211" t="str">
            <v>M4</v>
          </cell>
        </row>
        <row r="212">
          <cell r="A212" t="str">
            <v>CMO5</v>
          </cell>
          <cell r="B212" t="str">
            <v>CMOS</v>
          </cell>
          <cell r="C212" t="str">
            <v>M27</v>
          </cell>
        </row>
        <row r="213">
          <cell r="A213" t="str">
            <v>CMO6</v>
          </cell>
          <cell r="B213" t="str">
            <v>CMOS</v>
          </cell>
          <cell r="C213" t="str">
            <v>M6</v>
          </cell>
        </row>
        <row r="214">
          <cell r="A214" t="str">
            <v>CMOL</v>
          </cell>
          <cell r="B214" t="str">
            <v>CMOS</v>
          </cell>
          <cell r="C214" t="str">
            <v>M21</v>
          </cell>
        </row>
        <row r="215">
          <cell r="A215" t="str">
            <v>CMOM</v>
          </cell>
          <cell r="B215" t="str">
            <v>CMOS</v>
          </cell>
          <cell r="C215" t="str">
            <v>M20</v>
          </cell>
        </row>
        <row r="216">
          <cell r="A216" t="str">
            <v>CMO9</v>
          </cell>
          <cell r="B216" t="str">
            <v>CMOS</v>
          </cell>
          <cell r="C216" t="str">
            <v>M9</v>
          </cell>
        </row>
        <row r="217">
          <cell r="A217" t="str">
            <v>CMOV</v>
          </cell>
          <cell r="B217" t="str">
            <v>CMOS</v>
          </cell>
          <cell r="C217" t="str">
            <v>M10</v>
          </cell>
        </row>
        <row r="218">
          <cell r="A218" t="str">
            <v>CY01</v>
          </cell>
          <cell r="B218" t="str">
            <v>CY00</v>
          </cell>
          <cell r="C218" t="str">
            <v>M1</v>
          </cell>
        </row>
        <row r="219">
          <cell r="A219" t="str">
            <v>CY02</v>
          </cell>
          <cell r="B219" t="str">
            <v>CY00</v>
          </cell>
          <cell r="C219" t="str">
            <v>M2</v>
          </cell>
        </row>
        <row r="220">
          <cell r="A220" t="str">
            <v>CY03</v>
          </cell>
          <cell r="B220" t="str">
            <v>CY00</v>
          </cell>
          <cell r="C220" t="str">
            <v>M3</v>
          </cell>
        </row>
        <row r="221">
          <cell r="A221" t="str">
            <v>CY04</v>
          </cell>
          <cell r="B221" t="str">
            <v>CY00</v>
          </cell>
          <cell r="C221" t="str">
            <v>M4</v>
          </cell>
        </row>
        <row r="222">
          <cell r="A222" t="str">
            <v>CY05</v>
          </cell>
          <cell r="B222" t="str">
            <v>CY00</v>
          </cell>
          <cell r="C222" t="str">
            <v>M5</v>
          </cell>
        </row>
        <row r="223">
          <cell r="A223" t="str">
            <v>CY06</v>
          </cell>
          <cell r="B223" t="str">
            <v>CY00</v>
          </cell>
          <cell r="C223" t="str">
            <v>M6</v>
          </cell>
        </row>
        <row r="224">
          <cell r="A224" t="str">
            <v>CY0S</v>
          </cell>
          <cell r="B224" t="str">
            <v>CY00</v>
          </cell>
          <cell r="C224" t="str">
            <v>M29</v>
          </cell>
        </row>
        <row r="225">
          <cell r="A225" t="str">
            <v>CY07</v>
          </cell>
          <cell r="B225" t="str">
            <v>CY00</v>
          </cell>
          <cell r="C225" t="str">
            <v>M7</v>
          </cell>
        </row>
        <row r="226">
          <cell r="A226" t="str">
            <v>CY08</v>
          </cell>
          <cell r="B226" t="str">
            <v>CY00</v>
          </cell>
          <cell r="C226" t="str">
            <v>M8</v>
          </cell>
        </row>
        <row r="227">
          <cell r="A227" t="str">
            <v>CY09</v>
          </cell>
          <cell r="B227" t="str">
            <v>CY00</v>
          </cell>
          <cell r="C227" t="str">
            <v>M9</v>
          </cell>
        </row>
        <row r="228">
          <cell r="A228" t="str">
            <v>CY0V</v>
          </cell>
          <cell r="B228" t="str">
            <v>CY00</v>
          </cell>
          <cell r="C228" t="str">
            <v>M10</v>
          </cell>
        </row>
        <row r="229">
          <cell r="A229" t="str">
            <v>D1A0</v>
          </cell>
          <cell r="B229" t="str">
            <v>D0A0</v>
          </cell>
          <cell r="C229" t="str">
            <v>M1</v>
          </cell>
        </row>
        <row r="230">
          <cell r="A230" t="str">
            <v>D2A0</v>
          </cell>
          <cell r="B230" t="str">
            <v>D0A0</v>
          </cell>
          <cell r="C230" t="str">
            <v>M2</v>
          </cell>
        </row>
        <row r="231">
          <cell r="A231" t="str">
            <v>DLA0</v>
          </cell>
          <cell r="B231" t="str">
            <v>D0A0</v>
          </cell>
          <cell r="C231" t="str">
            <v>M23</v>
          </cell>
        </row>
        <row r="232">
          <cell r="A232" t="str">
            <v>D3A0</v>
          </cell>
          <cell r="B232" t="str">
            <v>D0A0</v>
          </cell>
          <cell r="C232" t="str">
            <v>M3</v>
          </cell>
        </row>
        <row r="233">
          <cell r="A233" t="str">
            <v>D4A0</v>
          </cell>
          <cell r="B233" t="str">
            <v>D0A0</v>
          </cell>
          <cell r="C233" t="str">
            <v>M4</v>
          </cell>
        </row>
        <row r="234">
          <cell r="A234" t="str">
            <v>D5A0</v>
          </cell>
          <cell r="B234" t="str">
            <v>D0A0</v>
          </cell>
          <cell r="C234" t="str">
            <v>M5</v>
          </cell>
        </row>
        <row r="235">
          <cell r="A235" t="str">
            <v>D7A0</v>
          </cell>
          <cell r="B235" t="str">
            <v>D0A0</v>
          </cell>
          <cell r="C235" t="str">
            <v>M7</v>
          </cell>
        </row>
        <row r="236">
          <cell r="A236" t="str">
            <v>D8A0</v>
          </cell>
          <cell r="B236" t="str">
            <v>D0A0</v>
          </cell>
          <cell r="C236" t="str">
            <v>M8</v>
          </cell>
        </row>
        <row r="237">
          <cell r="A237" t="str">
            <v>D9A0</v>
          </cell>
          <cell r="B237" t="str">
            <v>D0A0</v>
          </cell>
          <cell r="C237" t="str">
            <v>M9</v>
          </cell>
        </row>
        <row r="238">
          <cell r="A238" t="str">
            <v>DVA0</v>
          </cell>
          <cell r="B238" t="str">
            <v>D0A0</v>
          </cell>
          <cell r="C238" t="str">
            <v>M10</v>
          </cell>
        </row>
        <row r="239">
          <cell r="A239" t="str">
            <v>E1A0</v>
          </cell>
          <cell r="B239" t="str">
            <v>E0A0</v>
          </cell>
          <cell r="C239" t="str">
            <v>M1</v>
          </cell>
        </row>
        <row r="240">
          <cell r="A240" t="str">
            <v>E2A0</v>
          </cell>
          <cell r="B240" t="str">
            <v>E0A0</v>
          </cell>
          <cell r="C240" t="str">
            <v>M2</v>
          </cell>
        </row>
        <row r="241">
          <cell r="A241" t="str">
            <v>E3A0</v>
          </cell>
          <cell r="B241" t="str">
            <v>E0A0</v>
          </cell>
          <cell r="C241" t="str">
            <v>M3</v>
          </cell>
        </row>
        <row r="242">
          <cell r="A242" t="str">
            <v>E4A0</v>
          </cell>
          <cell r="B242" t="str">
            <v>E0A0</v>
          </cell>
          <cell r="C242" t="str">
            <v>M4</v>
          </cell>
        </row>
        <row r="243">
          <cell r="A243" t="str">
            <v>E6A0</v>
          </cell>
          <cell r="B243" t="str">
            <v>E0A0</v>
          </cell>
          <cell r="C243" t="str">
            <v>M6</v>
          </cell>
        </row>
        <row r="244">
          <cell r="A244" t="str">
            <v>E7A0</v>
          </cell>
          <cell r="B244" t="str">
            <v>E0A0</v>
          </cell>
          <cell r="C244" t="str">
            <v>M7</v>
          </cell>
        </row>
        <row r="245">
          <cell r="A245" t="str">
            <v>E8A0</v>
          </cell>
          <cell r="B245" t="str">
            <v>E0A0</v>
          </cell>
          <cell r="C245" t="str">
            <v>M8</v>
          </cell>
        </row>
        <row r="246">
          <cell r="A246" t="str">
            <v>E9A0</v>
          </cell>
          <cell r="B246" t="str">
            <v>E0A0</v>
          </cell>
          <cell r="C246" t="str">
            <v>M9</v>
          </cell>
        </row>
        <row r="247">
          <cell r="A247" t="str">
            <v>EVA0</v>
          </cell>
          <cell r="B247" t="str">
            <v>E0A0</v>
          </cell>
          <cell r="C247" t="str">
            <v>M10</v>
          </cell>
        </row>
        <row r="248">
          <cell r="A248" t="str">
            <v>E1AG</v>
          </cell>
          <cell r="B248" t="str">
            <v>E0AG</v>
          </cell>
          <cell r="C248" t="str">
            <v>M1</v>
          </cell>
        </row>
        <row r="249">
          <cell r="A249" t="str">
            <v>EFAG</v>
          </cell>
          <cell r="B249" t="str">
            <v>E0AG</v>
          </cell>
          <cell r="C249" t="str">
            <v>M16</v>
          </cell>
        </row>
        <row r="250">
          <cell r="A250" t="str">
            <v>E2AG</v>
          </cell>
          <cell r="B250" t="str">
            <v>E0AG</v>
          </cell>
          <cell r="C250" t="str">
            <v>M2</v>
          </cell>
        </row>
        <row r="251">
          <cell r="A251" t="str">
            <v>E3AG</v>
          </cell>
          <cell r="B251" t="str">
            <v>E0AG</v>
          </cell>
          <cell r="C251" t="str">
            <v>M3</v>
          </cell>
        </row>
        <row r="252">
          <cell r="A252" t="str">
            <v>E4AG</v>
          </cell>
          <cell r="B252" t="str">
            <v>E0AG</v>
          </cell>
          <cell r="C252" t="str">
            <v>M4</v>
          </cell>
        </row>
        <row r="253">
          <cell r="A253" t="str">
            <v>E6AG</v>
          </cell>
          <cell r="B253" t="str">
            <v>E0AG</v>
          </cell>
          <cell r="C253" t="str">
            <v>M6</v>
          </cell>
        </row>
        <row r="254">
          <cell r="A254" t="str">
            <v>E9AG</v>
          </cell>
          <cell r="B254" t="str">
            <v>E0AG</v>
          </cell>
          <cell r="C254" t="str">
            <v>M9</v>
          </cell>
        </row>
        <row r="255">
          <cell r="A255" t="str">
            <v>EVAG</v>
          </cell>
          <cell r="B255" t="str">
            <v>E0AG</v>
          </cell>
          <cell r="C255" t="str">
            <v>M10</v>
          </cell>
        </row>
        <row r="256">
          <cell r="A256" t="str">
            <v>E1AX</v>
          </cell>
          <cell r="B256" t="str">
            <v>E0AX</v>
          </cell>
          <cell r="C256" t="str">
            <v>M1</v>
          </cell>
        </row>
        <row r="257">
          <cell r="A257" t="str">
            <v>EFAX</v>
          </cell>
          <cell r="B257" t="str">
            <v>E0AX</v>
          </cell>
          <cell r="C257" t="str">
            <v>M16</v>
          </cell>
        </row>
        <row r="258">
          <cell r="A258" t="str">
            <v>E2AX</v>
          </cell>
          <cell r="B258" t="str">
            <v>E0AX</v>
          </cell>
          <cell r="C258" t="str">
            <v>M2</v>
          </cell>
        </row>
        <row r="259">
          <cell r="A259" t="str">
            <v>E3AX</v>
          </cell>
          <cell r="B259" t="str">
            <v>E0AX</v>
          </cell>
          <cell r="C259" t="str">
            <v>M3</v>
          </cell>
        </row>
        <row r="260">
          <cell r="A260" t="str">
            <v>E4AX</v>
          </cell>
          <cell r="B260" t="str">
            <v>E0AX</v>
          </cell>
          <cell r="C260" t="str">
            <v>M4</v>
          </cell>
        </row>
        <row r="261">
          <cell r="A261" t="str">
            <v>E6AX</v>
          </cell>
          <cell r="B261" t="str">
            <v>E0AX</v>
          </cell>
          <cell r="C261" t="str">
            <v>M6</v>
          </cell>
        </row>
        <row r="262">
          <cell r="A262" t="str">
            <v>E9AX</v>
          </cell>
          <cell r="B262" t="str">
            <v>E0AX</v>
          </cell>
          <cell r="C262" t="str">
            <v>M9</v>
          </cell>
        </row>
        <row r="263">
          <cell r="A263" t="str">
            <v>EVAX</v>
          </cell>
          <cell r="B263" t="str">
            <v>E0AX</v>
          </cell>
          <cell r="C263" t="str">
            <v>M10</v>
          </cell>
        </row>
        <row r="264">
          <cell r="A264" t="str">
            <v>E1K0</v>
          </cell>
          <cell r="B264" t="str">
            <v>E0K0</v>
          </cell>
          <cell r="C264" t="str">
            <v>M1</v>
          </cell>
        </row>
        <row r="265">
          <cell r="A265" t="str">
            <v>EFK0</v>
          </cell>
          <cell r="B265" t="str">
            <v>E0K0</v>
          </cell>
          <cell r="C265" t="str">
            <v>M16</v>
          </cell>
        </row>
        <row r="266">
          <cell r="A266" t="str">
            <v>E2K0</v>
          </cell>
          <cell r="B266" t="str">
            <v>E0K0</v>
          </cell>
          <cell r="C266" t="str">
            <v>M2</v>
          </cell>
        </row>
        <row r="267">
          <cell r="A267" t="str">
            <v>E3K0</v>
          </cell>
          <cell r="B267" t="str">
            <v>E0K0</v>
          </cell>
          <cell r="C267" t="str">
            <v>M3</v>
          </cell>
        </row>
        <row r="268">
          <cell r="A268" t="str">
            <v>E4K0</v>
          </cell>
          <cell r="B268" t="str">
            <v>E0K0</v>
          </cell>
          <cell r="C268" t="str">
            <v>M4</v>
          </cell>
        </row>
        <row r="269">
          <cell r="A269" t="str">
            <v>E5K0</v>
          </cell>
          <cell r="B269" t="str">
            <v>E0K0</v>
          </cell>
          <cell r="C269" t="str">
            <v>M5</v>
          </cell>
        </row>
        <row r="270">
          <cell r="A270" t="str">
            <v>E6K0</v>
          </cell>
          <cell r="B270" t="str">
            <v>E0K0</v>
          </cell>
          <cell r="C270" t="str">
            <v>M6</v>
          </cell>
        </row>
        <row r="271">
          <cell r="A271" t="str">
            <v>E9K0</v>
          </cell>
          <cell r="B271" t="str">
            <v>E0K0</v>
          </cell>
          <cell r="C271" t="str">
            <v>M9</v>
          </cell>
        </row>
        <row r="272">
          <cell r="A272" t="str">
            <v>EVK0</v>
          </cell>
          <cell r="B272" t="str">
            <v>E0K0</v>
          </cell>
          <cell r="C272" t="str">
            <v>M10</v>
          </cell>
        </row>
        <row r="273">
          <cell r="A273" t="str">
            <v>E1L0</v>
          </cell>
          <cell r="B273" t="str">
            <v>E0L0</v>
          </cell>
          <cell r="C273" t="str">
            <v>M1</v>
          </cell>
        </row>
        <row r="274">
          <cell r="A274" t="str">
            <v>E2L0</v>
          </cell>
          <cell r="B274" t="str">
            <v>E0L0</v>
          </cell>
          <cell r="C274" t="str">
            <v>M2</v>
          </cell>
        </row>
        <row r="275">
          <cell r="A275" t="str">
            <v>ELL0</v>
          </cell>
          <cell r="B275" t="str">
            <v>E0L0</v>
          </cell>
          <cell r="C275" t="str">
            <v>M23</v>
          </cell>
        </row>
        <row r="276">
          <cell r="A276" t="str">
            <v>E3L0</v>
          </cell>
          <cell r="B276" t="str">
            <v>E0L0</v>
          </cell>
          <cell r="C276" t="str">
            <v>M3</v>
          </cell>
        </row>
        <row r="277">
          <cell r="A277" t="str">
            <v>E4L0</v>
          </cell>
          <cell r="B277" t="str">
            <v>E0L0</v>
          </cell>
          <cell r="C277" t="str">
            <v>M4</v>
          </cell>
        </row>
        <row r="278">
          <cell r="A278" t="str">
            <v>E5L0</v>
          </cell>
          <cell r="B278" t="str">
            <v>E0L0</v>
          </cell>
          <cell r="C278" t="str">
            <v>M5</v>
          </cell>
        </row>
        <row r="279">
          <cell r="A279" t="str">
            <v>E6L0</v>
          </cell>
          <cell r="B279" t="str">
            <v>E0L0</v>
          </cell>
          <cell r="C279" t="str">
            <v>M6</v>
          </cell>
        </row>
        <row r="280">
          <cell r="A280" t="str">
            <v>E7L0</v>
          </cell>
          <cell r="B280" t="str">
            <v>E0L0</v>
          </cell>
          <cell r="C280" t="str">
            <v>M7</v>
          </cell>
        </row>
        <row r="281">
          <cell r="A281" t="str">
            <v>E8L0</v>
          </cell>
          <cell r="B281" t="str">
            <v>E0L0</v>
          </cell>
          <cell r="C281" t="str">
            <v>M8</v>
          </cell>
        </row>
        <row r="282">
          <cell r="A282" t="str">
            <v>E9L0</v>
          </cell>
          <cell r="B282" t="str">
            <v>E0L0</v>
          </cell>
          <cell r="C282" t="str">
            <v>M9</v>
          </cell>
        </row>
        <row r="283">
          <cell r="A283" t="str">
            <v>EVL0</v>
          </cell>
          <cell r="B283" t="str">
            <v>E0L0</v>
          </cell>
          <cell r="C283" t="str">
            <v>M10</v>
          </cell>
        </row>
        <row r="284">
          <cell r="A284" t="str">
            <v>F1C0</v>
          </cell>
          <cell r="B284" t="str">
            <v>F0C0</v>
          </cell>
          <cell r="C284" t="str">
            <v>M1</v>
          </cell>
        </row>
        <row r="285">
          <cell r="A285" t="str">
            <v>F2C0</v>
          </cell>
          <cell r="B285" t="str">
            <v>F0C0</v>
          </cell>
          <cell r="C285" t="str">
            <v>M2</v>
          </cell>
        </row>
        <row r="286">
          <cell r="A286" t="str">
            <v>F3C0</v>
          </cell>
          <cell r="B286" t="str">
            <v>F0C0</v>
          </cell>
          <cell r="C286" t="str">
            <v>M3</v>
          </cell>
        </row>
        <row r="287">
          <cell r="A287" t="str">
            <v>F4C0</v>
          </cell>
          <cell r="B287" t="str">
            <v>F0C0</v>
          </cell>
          <cell r="C287" t="str">
            <v>M4</v>
          </cell>
        </row>
        <row r="288">
          <cell r="A288" t="str">
            <v>F5C0</v>
          </cell>
          <cell r="B288" t="str">
            <v>F0C0</v>
          </cell>
          <cell r="C288" t="str">
            <v>M5</v>
          </cell>
        </row>
        <row r="289">
          <cell r="A289" t="str">
            <v>F6C0</v>
          </cell>
          <cell r="B289" t="str">
            <v>F0C0</v>
          </cell>
          <cell r="C289" t="str">
            <v>M6</v>
          </cell>
        </row>
        <row r="290">
          <cell r="A290" t="str">
            <v>F7C0</v>
          </cell>
          <cell r="B290" t="str">
            <v>F0C0</v>
          </cell>
          <cell r="C290" t="str">
            <v>M7</v>
          </cell>
        </row>
        <row r="291">
          <cell r="A291" t="str">
            <v>F8C0</v>
          </cell>
          <cell r="B291" t="str">
            <v>F0C0</v>
          </cell>
          <cell r="C291" t="str">
            <v>M8</v>
          </cell>
        </row>
        <row r="292">
          <cell r="A292" t="str">
            <v>F9C0</v>
          </cell>
          <cell r="B292" t="str">
            <v>F0C0</v>
          </cell>
          <cell r="C292" t="str">
            <v>M9</v>
          </cell>
        </row>
        <row r="293">
          <cell r="A293" t="str">
            <v>FVC0</v>
          </cell>
          <cell r="B293" t="str">
            <v>F0C0</v>
          </cell>
          <cell r="C293" t="str">
            <v>M10</v>
          </cell>
        </row>
        <row r="294">
          <cell r="A294" t="str">
            <v>G1A0</v>
          </cell>
          <cell r="B294" t="str">
            <v>G0A0</v>
          </cell>
          <cell r="C294" t="str">
            <v>M1</v>
          </cell>
        </row>
        <row r="295">
          <cell r="A295" t="str">
            <v>G2A0</v>
          </cell>
          <cell r="B295" t="str">
            <v>G0A0</v>
          </cell>
          <cell r="C295" t="str">
            <v>M2</v>
          </cell>
        </row>
        <row r="296">
          <cell r="A296" t="str">
            <v>GLA0</v>
          </cell>
          <cell r="B296" t="str">
            <v>G0A0</v>
          </cell>
          <cell r="C296" t="str">
            <v>M23</v>
          </cell>
        </row>
        <row r="297">
          <cell r="A297" t="str">
            <v>G3A0</v>
          </cell>
          <cell r="B297" t="str">
            <v>G0A0</v>
          </cell>
          <cell r="C297" t="str">
            <v>M3</v>
          </cell>
        </row>
        <row r="298">
          <cell r="A298" t="str">
            <v>G4A0</v>
          </cell>
          <cell r="B298" t="str">
            <v>G0A0</v>
          </cell>
          <cell r="C298" t="str">
            <v>M4</v>
          </cell>
        </row>
        <row r="299">
          <cell r="A299" t="str">
            <v>G5A0</v>
          </cell>
          <cell r="B299" t="str">
            <v>G0A0</v>
          </cell>
          <cell r="C299" t="str">
            <v>M5</v>
          </cell>
        </row>
        <row r="300">
          <cell r="A300" t="str">
            <v>G6A0</v>
          </cell>
          <cell r="B300" t="str">
            <v>G0A0</v>
          </cell>
          <cell r="C300" t="str">
            <v>M6</v>
          </cell>
        </row>
        <row r="301">
          <cell r="A301" t="str">
            <v>G9A0</v>
          </cell>
          <cell r="B301" t="str">
            <v>G0A0</v>
          </cell>
          <cell r="C301" t="str">
            <v>M9</v>
          </cell>
        </row>
        <row r="302">
          <cell r="A302" t="str">
            <v>GVA0</v>
          </cell>
          <cell r="B302" t="str">
            <v>G0A0</v>
          </cell>
          <cell r="C302" t="str">
            <v>M10</v>
          </cell>
        </row>
        <row r="303">
          <cell r="A303" t="str">
            <v>GYA0</v>
          </cell>
          <cell r="B303" t="str">
            <v>G0A0</v>
          </cell>
          <cell r="C303" t="str">
            <v>M18</v>
          </cell>
        </row>
        <row r="304">
          <cell r="A304" t="str">
            <v>G1BC</v>
          </cell>
          <cell r="B304" t="str">
            <v>G0BC</v>
          </cell>
          <cell r="C304" t="str">
            <v>M1</v>
          </cell>
        </row>
        <row r="305">
          <cell r="A305" t="str">
            <v>G2BC</v>
          </cell>
          <cell r="B305" t="str">
            <v>G0BC</v>
          </cell>
          <cell r="C305" t="str">
            <v>M2</v>
          </cell>
        </row>
        <row r="306">
          <cell r="A306" t="str">
            <v>G3BC</v>
          </cell>
          <cell r="B306" t="str">
            <v>G0BC</v>
          </cell>
          <cell r="C306" t="str">
            <v>M3</v>
          </cell>
        </row>
        <row r="307">
          <cell r="A307" t="str">
            <v>G4BC</v>
          </cell>
          <cell r="B307" t="str">
            <v>G0BC</v>
          </cell>
          <cell r="C307" t="str">
            <v>M4</v>
          </cell>
        </row>
        <row r="308">
          <cell r="A308" t="str">
            <v>G5BC</v>
          </cell>
          <cell r="B308" t="str">
            <v>G0BC</v>
          </cell>
          <cell r="C308" t="str">
            <v>M5</v>
          </cell>
        </row>
        <row r="309">
          <cell r="A309" t="str">
            <v>G6BC</v>
          </cell>
          <cell r="B309" t="str">
            <v>G0BC</v>
          </cell>
          <cell r="C309" t="str">
            <v>M6</v>
          </cell>
        </row>
        <row r="310">
          <cell r="A310" t="str">
            <v>G9BC</v>
          </cell>
          <cell r="B310" t="str">
            <v>G0BC</v>
          </cell>
          <cell r="C310" t="str">
            <v>M9</v>
          </cell>
        </row>
        <row r="311">
          <cell r="A311" t="str">
            <v>GVBC</v>
          </cell>
          <cell r="B311" t="str">
            <v>G0BC</v>
          </cell>
          <cell r="C311" t="str">
            <v>M10</v>
          </cell>
        </row>
        <row r="312">
          <cell r="A312" t="str">
            <v>G1BL</v>
          </cell>
          <cell r="B312" t="str">
            <v>G0BL</v>
          </cell>
          <cell r="C312" t="str">
            <v>M1</v>
          </cell>
        </row>
        <row r="313">
          <cell r="A313" t="str">
            <v>G2BL</v>
          </cell>
          <cell r="B313" t="str">
            <v>G0BL</v>
          </cell>
          <cell r="C313" t="str">
            <v>M2</v>
          </cell>
        </row>
        <row r="314">
          <cell r="A314" t="str">
            <v>G3BL</v>
          </cell>
          <cell r="B314" t="str">
            <v>G0BL</v>
          </cell>
          <cell r="C314" t="str">
            <v>M3</v>
          </cell>
        </row>
        <row r="315">
          <cell r="A315" t="str">
            <v>G4BL</v>
          </cell>
          <cell r="B315" t="str">
            <v>G0BL</v>
          </cell>
          <cell r="C315" t="str">
            <v>M4</v>
          </cell>
        </row>
        <row r="316">
          <cell r="A316" t="str">
            <v>G5BL</v>
          </cell>
          <cell r="B316" t="str">
            <v>G0BL</v>
          </cell>
          <cell r="C316" t="str">
            <v>M5</v>
          </cell>
        </row>
        <row r="317">
          <cell r="A317" t="str">
            <v>G6BL</v>
          </cell>
          <cell r="B317" t="str">
            <v>G0BL</v>
          </cell>
          <cell r="C317" t="str">
            <v>M6</v>
          </cell>
        </row>
        <row r="318">
          <cell r="A318" t="str">
            <v>G9BL</v>
          </cell>
          <cell r="B318" t="str">
            <v>G0BL</v>
          </cell>
          <cell r="C318" t="str">
            <v>M9</v>
          </cell>
        </row>
        <row r="319">
          <cell r="A319" t="str">
            <v>GVBL</v>
          </cell>
          <cell r="B319" t="str">
            <v>G0BL</v>
          </cell>
          <cell r="C319" t="str">
            <v>M10</v>
          </cell>
        </row>
        <row r="320">
          <cell r="A320" t="str">
            <v>G1BN</v>
          </cell>
          <cell r="B320" t="str">
            <v>G0BN</v>
          </cell>
          <cell r="C320" t="str">
            <v>M1</v>
          </cell>
        </row>
        <row r="321">
          <cell r="A321" t="str">
            <v>G2BN</v>
          </cell>
          <cell r="B321" t="str">
            <v>G0BN</v>
          </cell>
          <cell r="C321" t="str">
            <v>M2</v>
          </cell>
        </row>
        <row r="322">
          <cell r="A322" t="str">
            <v>G3BN</v>
          </cell>
          <cell r="B322" t="str">
            <v>G0BN</v>
          </cell>
          <cell r="C322" t="str">
            <v>M3</v>
          </cell>
        </row>
        <row r="323">
          <cell r="A323" t="str">
            <v>G4BN</v>
          </cell>
          <cell r="B323" t="str">
            <v>G0BN</v>
          </cell>
          <cell r="C323" t="str">
            <v>M4</v>
          </cell>
        </row>
        <row r="324">
          <cell r="A324" t="str">
            <v>G5BN</v>
          </cell>
          <cell r="B324" t="str">
            <v>G0BN</v>
          </cell>
          <cell r="C324" t="str">
            <v>M5</v>
          </cell>
        </row>
        <row r="325">
          <cell r="A325" t="str">
            <v>G6BN</v>
          </cell>
          <cell r="B325" t="str">
            <v>G0BN</v>
          </cell>
          <cell r="C325" t="str">
            <v>M6</v>
          </cell>
        </row>
        <row r="326">
          <cell r="A326" t="str">
            <v>G9BN</v>
          </cell>
          <cell r="B326" t="str">
            <v>G0BN</v>
          </cell>
          <cell r="C326" t="str">
            <v>M9</v>
          </cell>
        </row>
        <row r="327">
          <cell r="A327" t="str">
            <v>GVBN</v>
          </cell>
          <cell r="B327" t="str">
            <v>G0BN</v>
          </cell>
          <cell r="C327" t="str">
            <v>M10</v>
          </cell>
        </row>
        <row r="328">
          <cell r="A328" t="str">
            <v>G1BQ</v>
          </cell>
          <cell r="B328" t="str">
            <v>G0BQ</v>
          </cell>
          <cell r="C328" t="str">
            <v>M1</v>
          </cell>
        </row>
        <row r="329">
          <cell r="A329" t="str">
            <v>G2BQ</v>
          </cell>
          <cell r="B329" t="str">
            <v>G0BQ</v>
          </cell>
          <cell r="C329" t="str">
            <v>M2</v>
          </cell>
        </row>
        <row r="330">
          <cell r="A330" t="str">
            <v>G3BQ</v>
          </cell>
          <cell r="B330" t="str">
            <v>G0BQ</v>
          </cell>
          <cell r="C330" t="str">
            <v>M3</v>
          </cell>
        </row>
        <row r="331">
          <cell r="A331" t="str">
            <v>G4BQ</v>
          </cell>
          <cell r="B331" t="str">
            <v>G0BQ</v>
          </cell>
          <cell r="C331" t="str">
            <v>M4</v>
          </cell>
        </row>
        <row r="332">
          <cell r="A332" t="str">
            <v>G5BQ</v>
          </cell>
          <cell r="B332" t="str">
            <v>G0BQ</v>
          </cell>
          <cell r="C332" t="str">
            <v>M5</v>
          </cell>
        </row>
        <row r="333">
          <cell r="A333" t="str">
            <v>G6BQ</v>
          </cell>
          <cell r="B333" t="str">
            <v>G0BQ</v>
          </cell>
          <cell r="C333" t="str">
            <v>M6</v>
          </cell>
        </row>
        <row r="334">
          <cell r="A334" t="str">
            <v>G9BQ</v>
          </cell>
          <cell r="B334" t="str">
            <v>G0BQ</v>
          </cell>
          <cell r="C334" t="str">
            <v>M9</v>
          </cell>
        </row>
        <row r="335">
          <cell r="A335" t="str">
            <v>GVBQ</v>
          </cell>
          <cell r="B335" t="str">
            <v>G0BQ</v>
          </cell>
          <cell r="C335" t="str">
            <v>M10</v>
          </cell>
        </row>
        <row r="336">
          <cell r="A336" t="str">
            <v>G1CP</v>
          </cell>
          <cell r="B336" t="str">
            <v>G0CP</v>
          </cell>
          <cell r="C336" t="str">
            <v>M1</v>
          </cell>
        </row>
        <row r="337">
          <cell r="A337" t="str">
            <v>G2CP</v>
          </cell>
          <cell r="B337" t="str">
            <v>G0CP</v>
          </cell>
          <cell r="C337" t="str">
            <v>M2</v>
          </cell>
        </row>
        <row r="338">
          <cell r="A338" t="str">
            <v>G3CP</v>
          </cell>
          <cell r="B338" t="str">
            <v>G0CP</v>
          </cell>
          <cell r="C338" t="str">
            <v>M3</v>
          </cell>
        </row>
        <row r="339">
          <cell r="A339" t="str">
            <v>G4CP</v>
          </cell>
          <cell r="B339" t="str">
            <v>G0CP</v>
          </cell>
          <cell r="C339" t="str">
            <v>M4</v>
          </cell>
        </row>
        <row r="340">
          <cell r="A340" t="str">
            <v>G5CP</v>
          </cell>
          <cell r="B340" t="str">
            <v>G0CP</v>
          </cell>
          <cell r="C340" t="str">
            <v>M5</v>
          </cell>
        </row>
        <row r="341">
          <cell r="A341" t="str">
            <v>G6CP</v>
          </cell>
          <cell r="B341" t="str">
            <v>G0CP</v>
          </cell>
          <cell r="C341" t="str">
            <v>M6</v>
          </cell>
        </row>
        <row r="342">
          <cell r="A342" t="str">
            <v>G7CL</v>
          </cell>
          <cell r="B342" t="str">
            <v>G0CP</v>
          </cell>
          <cell r="C342" t="str">
            <v>M7</v>
          </cell>
        </row>
        <row r="343">
          <cell r="A343" t="str">
            <v>G8CL</v>
          </cell>
          <cell r="B343" t="str">
            <v>G0CP</v>
          </cell>
          <cell r="C343" t="str">
            <v>M8</v>
          </cell>
        </row>
        <row r="344">
          <cell r="A344" t="str">
            <v>G9CP</v>
          </cell>
          <cell r="B344" t="str">
            <v>G0CP</v>
          </cell>
          <cell r="C344" t="str">
            <v>M9</v>
          </cell>
        </row>
        <row r="345">
          <cell r="A345" t="str">
            <v>GVCP</v>
          </cell>
          <cell r="B345" t="str">
            <v>G0CP</v>
          </cell>
          <cell r="C345" t="str">
            <v>M10</v>
          </cell>
        </row>
        <row r="346">
          <cell r="A346" t="str">
            <v>G1LC</v>
          </cell>
          <cell r="B346" t="str">
            <v>G0LC</v>
          </cell>
          <cell r="C346" t="str">
            <v>M1</v>
          </cell>
        </row>
        <row r="347">
          <cell r="A347" t="str">
            <v>G2LC</v>
          </cell>
          <cell r="B347" t="str">
            <v>G0LC</v>
          </cell>
          <cell r="C347" t="str">
            <v>M2</v>
          </cell>
        </row>
        <row r="348">
          <cell r="A348" t="str">
            <v>G3LC</v>
          </cell>
          <cell r="B348" t="str">
            <v>G0LC</v>
          </cell>
          <cell r="C348" t="str">
            <v>M3</v>
          </cell>
        </row>
        <row r="349">
          <cell r="A349" t="str">
            <v>G4LC</v>
          </cell>
          <cell r="B349" t="str">
            <v>G0LC</v>
          </cell>
          <cell r="C349" t="str">
            <v>M4</v>
          </cell>
        </row>
        <row r="350">
          <cell r="A350" t="str">
            <v>G5LC</v>
          </cell>
          <cell r="B350" t="str">
            <v>G0LC</v>
          </cell>
          <cell r="C350" t="str">
            <v>M5</v>
          </cell>
        </row>
        <row r="351">
          <cell r="A351" t="str">
            <v>G6LC</v>
          </cell>
          <cell r="B351" t="str">
            <v>G0LC</v>
          </cell>
          <cell r="C351" t="str">
            <v>M6</v>
          </cell>
        </row>
        <row r="352">
          <cell r="A352" t="str">
            <v>G9LC</v>
          </cell>
          <cell r="B352" t="str">
            <v>G0LC</v>
          </cell>
          <cell r="C352" t="str">
            <v>M9</v>
          </cell>
        </row>
        <row r="353">
          <cell r="A353" t="str">
            <v>GVLC</v>
          </cell>
          <cell r="B353" t="str">
            <v>G0LC</v>
          </cell>
          <cell r="C353" t="str">
            <v>M10</v>
          </cell>
        </row>
        <row r="354">
          <cell r="A354" t="str">
            <v>G1LL</v>
          </cell>
          <cell r="B354" t="str">
            <v>G0LL</v>
          </cell>
          <cell r="C354" t="str">
            <v>M1</v>
          </cell>
        </row>
        <row r="355">
          <cell r="A355" t="str">
            <v>G2LL</v>
          </cell>
          <cell r="B355" t="str">
            <v>G0LL</v>
          </cell>
          <cell r="C355" t="str">
            <v>M2</v>
          </cell>
        </row>
        <row r="356">
          <cell r="A356" t="str">
            <v>G3LL</v>
          </cell>
          <cell r="B356" t="str">
            <v>G0LL</v>
          </cell>
          <cell r="C356" t="str">
            <v>M3</v>
          </cell>
        </row>
        <row r="357">
          <cell r="A357" t="str">
            <v>G4LL</v>
          </cell>
          <cell r="B357" t="str">
            <v>G0LL</v>
          </cell>
          <cell r="C357" t="str">
            <v>M4</v>
          </cell>
        </row>
        <row r="358">
          <cell r="A358" t="str">
            <v>G5LL</v>
          </cell>
          <cell r="B358" t="str">
            <v>G0LL</v>
          </cell>
          <cell r="C358" t="str">
            <v>M5</v>
          </cell>
        </row>
        <row r="359">
          <cell r="A359" t="str">
            <v>G6LL</v>
          </cell>
          <cell r="B359" t="str">
            <v>G0LL</v>
          </cell>
          <cell r="C359" t="str">
            <v>M6</v>
          </cell>
        </row>
        <row r="360">
          <cell r="A360" t="str">
            <v>G9LL</v>
          </cell>
          <cell r="B360" t="str">
            <v>G0LL</v>
          </cell>
          <cell r="C360" t="str">
            <v>M9</v>
          </cell>
        </row>
        <row r="361">
          <cell r="A361" t="str">
            <v>GVLL</v>
          </cell>
          <cell r="B361" t="str">
            <v>G0LL</v>
          </cell>
          <cell r="C361" t="str">
            <v>M10</v>
          </cell>
        </row>
        <row r="362">
          <cell r="A362" t="str">
            <v>G1LN</v>
          </cell>
          <cell r="B362" t="str">
            <v>G0LN</v>
          </cell>
          <cell r="C362" t="str">
            <v>M1</v>
          </cell>
        </row>
        <row r="363">
          <cell r="A363" t="str">
            <v>G2LN</v>
          </cell>
          <cell r="B363" t="str">
            <v>G0LN</v>
          </cell>
          <cell r="C363" t="str">
            <v>M2</v>
          </cell>
        </row>
        <row r="364">
          <cell r="A364" t="str">
            <v>G3LN</v>
          </cell>
          <cell r="B364" t="str">
            <v>G0LN</v>
          </cell>
          <cell r="C364" t="str">
            <v>M3</v>
          </cell>
        </row>
        <row r="365">
          <cell r="A365" t="str">
            <v>G4LN</v>
          </cell>
          <cell r="B365" t="str">
            <v>G0LN</v>
          </cell>
          <cell r="C365" t="str">
            <v>M4</v>
          </cell>
        </row>
        <row r="366">
          <cell r="A366" t="str">
            <v>G5LN</v>
          </cell>
          <cell r="B366" t="str">
            <v>G0LN</v>
          </cell>
          <cell r="C366" t="str">
            <v>M5</v>
          </cell>
        </row>
        <row r="367">
          <cell r="A367" t="str">
            <v>G6LN</v>
          </cell>
          <cell r="B367" t="str">
            <v>G0LN</v>
          </cell>
          <cell r="C367" t="str">
            <v>M6</v>
          </cell>
        </row>
        <row r="368">
          <cell r="A368" t="str">
            <v>G9LN</v>
          </cell>
          <cell r="B368" t="str">
            <v>G0LN</v>
          </cell>
          <cell r="C368" t="str">
            <v>M9</v>
          </cell>
        </row>
        <row r="369">
          <cell r="A369" t="str">
            <v>GVLN</v>
          </cell>
          <cell r="B369" t="str">
            <v>G0LN</v>
          </cell>
          <cell r="C369" t="str">
            <v>M10</v>
          </cell>
        </row>
        <row r="370">
          <cell r="A370" t="str">
            <v>G1LQ</v>
          </cell>
          <cell r="B370" t="str">
            <v>G0LQ</v>
          </cell>
          <cell r="C370" t="str">
            <v>M1</v>
          </cell>
        </row>
        <row r="371">
          <cell r="A371" t="str">
            <v>G2LQ</v>
          </cell>
          <cell r="B371" t="str">
            <v>G0LQ</v>
          </cell>
          <cell r="C371" t="str">
            <v>M2</v>
          </cell>
        </row>
        <row r="372">
          <cell r="A372" t="str">
            <v>G3LQ</v>
          </cell>
          <cell r="B372" t="str">
            <v>G0LQ</v>
          </cell>
          <cell r="C372" t="str">
            <v>M3</v>
          </cell>
        </row>
        <row r="373">
          <cell r="A373" t="str">
            <v>G4LQ</v>
          </cell>
          <cell r="B373" t="str">
            <v>G0LQ</v>
          </cell>
          <cell r="C373" t="str">
            <v>M4</v>
          </cell>
        </row>
        <row r="374">
          <cell r="A374" t="str">
            <v>G5LQ</v>
          </cell>
          <cell r="B374" t="str">
            <v>G0LQ</v>
          </cell>
          <cell r="C374" t="str">
            <v>M5</v>
          </cell>
        </row>
        <row r="375">
          <cell r="A375" t="str">
            <v>G6LQ</v>
          </cell>
          <cell r="B375" t="str">
            <v>G0LQ</v>
          </cell>
          <cell r="C375" t="str">
            <v>M6</v>
          </cell>
        </row>
        <row r="376">
          <cell r="A376" t="str">
            <v>G9LQ</v>
          </cell>
          <cell r="B376" t="str">
            <v>G0LQ</v>
          </cell>
          <cell r="C376" t="str">
            <v>M9</v>
          </cell>
        </row>
        <row r="377">
          <cell r="A377" t="str">
            <v>GVLQ</v>
          </cell>
          <cell r="B377" t="str">
            <v>G0LQ</v>
          </cell>
          <cell r="C377" t="str">
            <v>M10</v>
          </cell>
        </row>
        <row r="378">
          <cell r="A378" t="str">
            <v>G1P0</v>
          </cell>
          <cell r="B378" t="str">
            <v>G0P0</v>
          </cell>
          <cell r="C378" t="str">
            <v>M1</v>
          </cell>
        </row>
        <row r="379">
          <cell r="A379" t="str">
            <v>G2P0</v>
          </cell>
          <cell r="B379" t="str">
            <v>G0P0</v>
          </cell>
          <cell r="C379" t="str">
            <v>M2</v>
          </cell>
        </row>
        <row r="380">
          <cell r="A380" t="str">
            <v>G3P0</v>
          </cell>
          <cell r="B380" t="str">
            <v>G0P0</v>
          </cell>
          <cell r="C380" t="str">
            <v>M3</v>
          </cell>
        </row>
        <row r="381">
          <cell r="A381" t="str">
            <v>G4P0</v>
          </cell>
          <cell r="B381" t="str">
            <v>G0P0</v>
          </cell>
          <cell r="C381" t="str">
            <v>M4</v>
          </cell>
        </row>
        <row r="382">
          <cell r="A382" t="str">
            <v>G5P0</v>
          </cell>
          <cell r="B382" t="str">
            <v>G0P0</v>
          </cell>
          <cell r="C382" t="str">
            <v>M5</v>
          </cell>
        </row>
        <row r="383">
          <cell r="A383" t="str">
            <v>G6P0</v>
          </cell>
          <cell r="B383" t="str">
            <v>G0P0</v>
          </cell>
          <cell r="C383" t="str">
            <v>M6</v>
          </cell>
        </row>
        <row r="384">
          <cell r="A384" t="str">
            <v>G7P0</v>
          </cell>
          <cell r="B384" t="str">
            <v>G0P0</v>
          </cell>
          <cell r="C384" t="str">
            <v>M7</v>
          </cell>
        </row>
        <row r="385">
          <cell r="A385" t="str">
            <v>G8P0</v>
          </cell>
          <cell r="B385" t="str">
            <v>G0P0</v>
          </cell>
          <cell r="C385" t="str">
            <v>M8</v>
          </cell>
        </row>
        <row r="386">
          <cell r="A386" t="str">
            <v>G9P0</v>
          </cell>
          <cell r="B386" t="str">
            <v>G0P0</v>
          </cell>
          <cell r="C386" t="str">
            <v>M9</v>
          </cell>
        </row>
        <row r="387">
          <cell r="A387" t="str">
            <v>GVP0</v>
          </cell>
          <cell r="B387" t="str">
            <v>G0P0</v>
          </cell>
          <cell r="C387" t="str">
            <v>M10</v>
          </cell>
        </row>
        <row r="388">
          <cell r="A388" t="str">
            <v>G1PG</v>
          </cell>
          <cell r="B388" t="str">
            <v>G0PG</v>
          </cell>
          <cell r="C388" t="str">
            <v>M1</v>
          </cell>
        </row>
        <row r="389">
          <cell r="A389" t="str">
            <v>G2PG</v>
          </cell>
          <cell r="B389" t="str">
            <v>G0PG</v>
          </cell>
          <cell r="C389" t="str">
            <v>M2</v>
          </cell>
        </row>
        <row r="390">
          <cell r="A390" t="str">
            <v>G3PG</v>
          </cell>
          <cell r="B390" t="str">
            <v>G0PG</v>
          </cell>
          <cell r="C390" t="str">
            <v>M3</v>
          </cell>
        </row>
        <row r="391">
          <cell r="A391" t="str">
            <v>G4PG</v>
          </cell>
          <cell r="B391" t="str">
            <v>G0PG</v>
          </cell>
          <cell r="C391" t="str">
            <v>M4</v>
          </cell>
        </row>
        <row r="392">
          <cell r="A392" t="str">
            <v>G5PG</v>
          </cell>
          <cell r="B392" t="str">
            <v>G0PG</v>
          </cell>
          <cell r="C392" t="str">
            <v>M5</v>
          </cell>
        </row>
        <row r="393">
          <cell r="A393" t="str">
            <v>G6PG</v>
          </cell>
          <cell r="B393" t="str">
            <v>G0PG</v>
          </cell>
          <cell r="C393" t="str">
            <v>M6</v>
          </cell>
        </row>
        <row r="394">
          <cell r="A394" t="str">
            <v>G9PG</v>
          </cell>
          <cell r="B394" t="str">
            <v>G0PG</v>
          </cell>
          <cell r="C394" t="str">
            <v>M9</v>
          </cell>
        </row>
        <row r="395">
          <cell r="A395" t="str">
            <v>GVPG</v>
          </cell>
          <cell r="B395" t="str">
            <v>G0PG</v>
          </cell>
          <cell r="C395" t="str">
            <v>M10</v>
          </cell>
        </row>
        <row r="396">
          <cell r="A396" t="str">
            <v>G1MI</v>
          </cell>
          <cell r="B396" t="str">
            <v>GBMI</v>
          </cell>
          <cell r="C396" t="str">
            <v>M1</v>
          </cell>
        </row>
        <row r="397">
          <cell r="A397" t="str">
            <v>G2MI</v>
          </cell>
          <cell r="B397" t="str">
            <v>GBMI</v>
          </cell>
          <cell r="C397" t="str">
            <v>M2</v>
          </cell>
        </row>
        <row r="398">
          <cell r="A398" t="str">
            <v>G3MI</v>
          </cell>
          <cell r="B398" t="str">
            <v>GBMI</v>
          </cell>
          <cell r="C398" t="str">
            <v>M3</v>
          </cell>
        </row>
        <row r="399">
          <cell r="A399" t="str">
            <v>G4MI</v>
          </cell>
          <cell r="B399" t="str">
            <v>GBMI</v>
          </cell>
          <cell r="C399" t="str">
            <v>M4</v>
          </cell>
        </row>
        <row r="400">
          <cell r="A400" t="str">
            <v>G5MI</v>
          </cell>
          <cell r="B400" t="str">
            <v>GBMI</v>
          </cell>
          <cell r="C400" t="str">
            <v>M5</v>
          </cell>
        </row>
        <row r="401">
          <cell r="A401" t="str">
            <v>G6MI</v>
          </cell>
          <cell r="B401" t="str">
            <v>GBMI</v>
          </cell>
          <cell r="C401" t="str">
            <v>M6</v>
          </cell>
        </row>
        <row r="402">
          <cell r="A402" t="str">
            <v>G9MI</v>
          </cell>
          <cell r="B402" t="str">
            <v>GBMI</v>
          </cell>
          <cell r="C402" t="str">
            <v>M9</v>
          </cell>
        </row>
        <row r="403">
          <cell r="A403" t="str">
            <v>GVMI</v>
          </cell>
          <cell r="B403" t="str">
            <v>GBMI</v>
          </cell>
          <cell r="C403" t="str">
            <v>M10</v>
          </cell>
        </row>
        <row r="404">
          <cell r="A404" t="str">
            <v>G1MP</v>
          </cell>
          <cell r="B404" t="str">
            <v>GBMP</v>
          </cell>
          <cell r="C404" t="str">
            <v>M1</v>
          </cell>
        </row>
        <row r="405">
          <cell r="A405" t="str">
            <v>G2MP</v>
          </cell>
          <cell r="B405" t="str">
            <v>GBMP</v>
          </cell>
          <cell r="C405" t="str">
            <v>M2</v>
          </cell>
        </row>
        <row r="406">
          <cell r="A406" t="str">
            <v>G3MP</v>
          </cell>
          <cell r="B406" t="str">
            <v>GBMP</v>
          </cell>
          <cell r="C406" t="str">
            <v>M3</v>
          </cell>
        </row>
        <row r="407">
          <cell r="A407" t="str">
            <v>G4MP</v>
          </cell>
          <cell r="B407" t="str">
            <v>GBMP</v>
          </cell>
          <cell r="C407" t="str">
            <v>M4</v>
          </cell>
        </row>
        <row r="408">
          <cell r="A408" t="str">
            <v>G5MP</v>
          </cell>
          <cell r="B408" t="str">
            <v>GBMP</v>
          </cell>
          <cell r="C408" t="str">
            <v>M5</v>
          </cell>
        </row>
        <row r="409">
          <cell r="A409" t="str">
            <v>G6MP</v>
          </cell>
          <cell r="B409" t="str">
            <v>GBMP</v>
          </cell>
          <cell r="C409" t="str">
            <v>M6</v>
          </cell>
        </row>
        <row r="410">
          <cell r="A410" t="str">
            <v>G9MP</v>
          </cell>
          <cell r="B410" t="str">
            <v>GBMP</v>
          </cell>
          <cell r="C410" t="str">
            <v>M9</v>
          </cell>
        </row>
        <row r="411">
          <cell r="A411" t="str">
            <v>GVMP</v>
          </cell>
          <cell r="B411" t="str">
            <v>GBMP</v>
          </cell>
          <cell r="C411" t="str">
            <v>M10</v>
          </cell>
        </row>
        <row r="412">
          <cell r="A412" t="str">
            <v>G1CI</v>
          </cell>
          <cell r="B412" t="str">
            <v>GLCI</v>
          </cell>
          <cell r="C412" t="str">
            <v>M1</v>
          </cell>
        </row>
        <row r="413">
          <cell r="A413" t="str">
            <v>G2CI</v>
          </cell>
          <cell r="B413" t="str">
            <v>GLCI</v>
          </cell>
          <cell r="C413" t="str">
            <v>M2</v>
          </cell>
        </row>
        <row r="414">
          <cell r="A414" t="str">
            <v>G3CI</v>
          </cell>
          <cell r="B414" t="str">
            <v>GLCI</v>
          </cell>
          <cell r="C414" t="str">
            <v>M3</v>
          </cell>
        </row>
        <row r="415">
          <cell r="A415" t="str">
            <v>G4CI</v>
          </cell>
          <cell r="B415" t="str">
            <v>GLCI</v>
          </cell>
          <cell r="C415" t="str">
            <v>M4</v>
          </cell>
        </row>
        <row r="416">
          <cell r="A416" t="str">
            <v>G5CI</v>
          </cell>
          <cell r="B416" t="str">
            <v>GLCI</v>
          </cell>
          <cell r="C416" t="str">
            <v>M5</v>
          </cell>
        </row>
        <row r="417">
          <cell r="A417" t="str">
            <v>G6CI</v>
          </cell>
          <cell r="B417" t="str">
            <v>GLCI</v>
          </cell>
          <cell r="C417" t="str">
            <v>M6</v>
          </cell>
        </row>
        <row r="418">
          <cell r="A418" t="str">
            <v>G9CI</v>
          </cell>
          <cell r="B418" t="str">
            <v>GLCI</v>
          </cell>
          <cell r="C418" t="str">
            <v>M9</v>
          </cell>
        </row>
        <row r="419">
          <cell r="A419" t="str">
            <v>GVCI</v>
          </cell>
          <cell r="B419" t="str">
            <v>GLCI</v>
          </cell>
          <cell r="C419" t="str">
            <v>M10</v>
          </cell>
        </row>
        <row r="420">
          <cell r="A420" t="str">
            <v>GLPF</v>
          </cell>
          <cell r="B420" t="str">
            <v>GLCP</v>
          </cell>
          <cell r="C420" t="str">
            <v>M16</v>
          </cell>
        </row>
        <row r="421">
          <cell r="A421" t="str">
            <v>GS01</v>
          </cell>
          <cell r="B421" t="str">
            <v>GS00</v>
          </cell>
          <cell r="C421" t="str">
            <v>M1</v>
          </cell>
        </row>
        <row r="422">
          <cell r="A422" t="str">
            <v>GS02</v>
          </cell>
          <cell r="B422" t="str">
            <v>GS00</v>
          </cell>
          <cell r="C422" t="str">
            <v>M2</v>
          </cell>
        </row>
        <row r="423">
          <cell r="A423" t="str">
            <v>GS03</v>
          </cell>
          <cell r="B423" t="str">
            <v>GS00</v>
          </cell>
          <cell r="C423" t="str">
            <v>M3</v>
          </cell>
        </row>
        <row r="424">
          <cell r="A424" t="str">
            <v>GS04</v>
          </cell>
          <cell r="B424" t="str">
            <v>GS00</v>
          </cell>
          <cell r="C424" t="str">
            <v>M4</v>
          </cell>
        </row>
        <row r="425">
          <cell r="A425" t="str">
            <v>GS05</v>
          </cell>
          <cell r="B425" t="str">
            <v>GS00</v>
          </cell>
          <cell r="C425" t="str">
            <v>M5</v>
          </cell>
        </row>
        <row r="426">
          <cell r="A426" t="str">
            <v>GS06</v>
          </cell>
          <cell r="B426" t="str">
            <v>GS00</v>
          </cell>
          <cell r="C426" t="str">
            <v>M6</v>
          </cell>
        </row>
        <row r="427">
          <cell r="A427" t="str">
            <v>GS07</v>
          </cell>
          <cell r="B427" t="str">
            <v>GS00</v>
          </cell>
          <cell r="C427" t="str">
            <v>M7</v>
          </cell>
        </row>
        <row r="428">
          <cell r="A428" t="str">
            <v>GS08</v>
          </cell>
          <cell r="B428" t="str">
            <v>GS00</v>
          </cell>
          <cell r="C428" t="str">
            <v>M8</v>
          </cell>
        </row>
        <row r="429">
          <cell r="A429" t="str">
            <v>GS09</v>
          </cell>
          <cell r="B429" t="str">
            <v>GS00</v>
          </cell>
          <cell r="C429" t="str">
            <v>M9</v>
          </cell>
        </row>
        <row r="430">
          <cell r="A430" t="str">
            <v>GS0V</v>
          </cell>
          <cell r="B430" t="str">
            <v>GS00</v>
          </cell>
          <cell r="C430" t="str">
            <v>M10</v>
          </cell>
        </row>
        <row r="431">
          <cell r="A431" t="str">
            <v>J1A0</v>
          </cell>
          <cell r="B431" t="str">
            <v>J0A0</v>
          </cell>
          <cell r="C431" t="str">
            <v>M1</v>
          </cell>
        </row>
        <row r="432">
          <cell r="A432" t="str">
            <v>J2A0</v>
          </cell>
          <cell r="B432" t="str">
            <v>J0A0</v>
          </cell>
          <cell r="C432" t="str">
            <v>M2</v>
          </cell>
        </row>
        <row r="433">
          <cell r="A433" t="str">
            <v>J3A0</v>
          </cell>
          <cell r="B433" t="str">
            <v>J0A0</v>
          </cell>
          <cell r="C433" t="str">
            <v>M3</v>
          </cell>
        </row>
        <row r="434">
          <cell r="A434" t="str">
            <v>J4A0</v>
          </cell>
          <cell r="B434" t="str">
            <v>J0A0</v>
          </cell>
          <cell r="C434" t="str">
            <v>M4</v>
          </cell>
        </row>
        <row r="435">
          <cell r="A435" t="str">
            <v>J5A0</v>
          </cell>
          <cell r="B435" t="str">
            <v>J0A0</v>
          </cell>
          <cell r="C435" t="str">
            <v>M5</v>
          </cell>
        </row>
        <row r="436">
          <cell r="A436" t="str">
            <v>J7A0</v>
          </cell>
          <cell r="B436" t="str">
            <v>J0A0</v>
          </cell>
          <cell r="C436" t="str">
            <v>M7</v>
          </cell>
        </row>
        <row r="437">
          <cell r="A437" t="str">
            <v>J8A0</v>
          </cell>
          <cell r="B437" t="str">
            <v>J0A0</v>
          </cell>
          <cell r="C437" t="str">
            <v>M8</v>
          </cell>
        </row>
        <row r="438">
          <cell r="A438" t="str">
            <v>J9A0</v>
          </cell>
          <cell r="B438" t="str">
            <v>J0A0</v>
          </cell>
          <cell r="C438" t="str">
            <v>M9</v>
          </cell>
        </row>
        <row r="439">
          <cell r="A439" t="str">
            <v>JVA0</v>
          </cell>
          <cell r="B439" t="str">
            <v>J0A0</v>
          </cell>
          <cell r="C439" t="str">
            <v>M10</v>
          </cell>
        </row>
        <row r="440">
          <cell r="A440" t="str">
            <v>JCE1</v>
          </cell>
          <cell r="B440" t="str">
            <v>JCE0</v>
          </cell>
          <cell r="C440" t="str">
            <v>M1</v>
          </cell>
        </row>
        <row r="441">
          <cell r="A441" t="str">
            <v>JCE2</v>
          </cell>
          <cell r="B441" t="str">
            <v>JCE0</v>
          </cell>
          <cell r="C441" t="str">
            <v>M2</v>
          </cell>
        </row>
        <row r="442">
          <cell r="A442" t="str">
            <v>JCE3</v>
          </cell>
          <cell r="B442" t="str">
            <v>JCE0</v>
          </cell>
          <cell r="C442" t="str">
            <v>M3</v>
          </cell>
        </row>
        <row r="443">
          <cell r="A443" t="str">
            <v>JCE4</v>
          </cell>
          <cell r="B443" t="str">
            <v>JCE0</v>
          </cell>
          <cell r="C443" t="str">
            <v>M4</v>
          </cell>
        </row>
        <row r="444">
          <cell r="A444" t="str">
            <v>JCE5</v>
          </cell>
          <cell r="B444" t="str">
            <v>JCE0</v>
          </cell>
          <cell r="C444" t="str">
            <v>M5</v>
          </cell>
        </row>
        <row r="445">
          <cell r="A445" t="str">
            <v>JCE6</v>
          </cell>
          <cell r="B445" t="str">
            <v>JCE0</v>
          </cell>
          <cell r="C445" t="str">
            <v>M6</v>
          </cell>
        </row>
        <row r="446">
          <cell r="A446" t="str">
            <v>JCE9</v>
          </cell>
          <cell r="B446" t="str">
            <v>JCE0</v>
          </cell>
          <cell r="C446" t="str">
            <v>M9</v>
          </cell>
        </row>
        <row r="447">
          <cell r="A447" t="str">
            <v>JCEV</v>
          </cell>
          <cell r="B447" t="str">
            <v>JCE0</v>
          </cell>
          <cell r="C447" t="str">
            <v>M10</v>
          </cell>
        </row>
        <row r="448">
          <cell r="A448" t="str">
            <v>JP01</v>
          </cell>
          <cell r="B448" t="str">
            <v>JP00</v>
          </cell>
          <cell r="C448" t="str">
            <v>M1</v>
          </cell>
        </row>
        <row r="449">
          <cell r="A449" t="str">
            <v>JP02</v>
          </cell>
          <cell r="B449" t="str">
            <v>JP00</v>
          </cell>
          <cell r="C449" t="str">
            <v>M2</v>
          </cell>
        </row>
        <row r="450">
          <cell r="A450" t="str">
            <v>JP03</v>
          </cell>
          <cell r="B450" t="str">
            <v>JP00</v>
          </cell>
          <cell r="C450" t="str">
            <v>M3</v>
          </cell>
        </row>
        <row r="451">
          <cell r="A451" t="str">
            <v>JP04</v>
          </cell>
          <cell r="B451" t="str">
            <v>JP00</v>
          </cell>
          <cell r="C451" t="str">
            <v>M4</v>
          </cell>
        </row>
        <row r="452">
          <cell r="A452" t="str">
            <v>JP05</v>
          </cell>
          <cell r="B452" t="str">
            <v>JP00</v>
          </cell>
          <cell r="C452" t="str">
            <v>M5</v>
          </cell>
        </row>
        <row r="453">
          <cell r="A453" t="str">
            <v>JP06</v>
          </cell>
          <cell r="B453" t="str">
            <v>JP00</v>
          </cell>
          <cell r="C453" t="str">
            <v>M6</v>
          </cell>
        </row>
        <row r="454">
          <cell r="A454" t="str">
            <v>JP09</v>
          </cell>
          <cell r="B454" t="str">
            <v>JP00</v>
          </cell>
          <cell r="C454" t="str">
            <v>M9</v>
          </cell>
        </row>
        <row r="455">
          <cell r="A455" t="str">
            <v>JP0V</v>
          </cell>
          <cell r="B455" t="str">
            <v>JP00</v>
          </cell>
          <cell r="C455" t="str">
            <v>M10</v>
          </cell>
        </row>
        <row r="456">
          <cell r="A456" t="str">
            <v>JPE1</v>
          </cell>
          <cell r="B456" t="str">
            <v>JPE0</v>
          </cell>
          <cell r="C456" t="str">
            <v>M1</v>
          </cell>
        </row>
        <row r="457">
          <cell r="A457" t="str">
            <v>JPE2</v>
          </cell>
          <cell r="B457" t="str">
            <v>JPE0</v>
          </cell>
          <cell r="C457" t="str">
            <v>M2</v>
          </cell>
        </row>
        <row r="458">
          <cell r="A458" t="str">
            <v>JPE3</v>
          </cell>
          <cell r="B458" t="str">
            <v>JPE0</v>
          </cell>
          <cell r="C458" t="str">
            <v>M3</v>
          </cell>
        </row>
        <row r="459">
          <cell r="A459" t="str">
            <v>JPE4</v>
          </cell>
          <cell r="B459" t="str">
            <v>JPE0</v>
          </cell>
          <cell r="C459" t="str">
            <v>M4</v>
          </cell>
        </row>
        <row r="460">
          <cell r="A460" t="str">
            <v>JPE5</v>
          </cell>
          <cell r="B460" t="str">
            <v>JPE0</v>
          </cell>
          <cell r="C460" t="str">
            <v>M5</v>
          </cell>
        </row>
        <row r="461">
          <cell r="A461" t="str">
            <v>JPE6</v>
          </cell>
          <cell r="B461" t="str">
            <v>JPE0</v>
          </cell>
          <cell r="C461" t="str">
            <v>M6</v>
          </cell>
        </row>
        <row r="462">
          <cell r="A462" t="str">
            <v>JPE9</v>
          </cell>
          <cell r="B462" t="str">
            <v>JPE0</v>
          </cell>
          <cell r="C462" t="str">
            <v>M9</v>
          </cell>
        </row>
        <row r="463">
          <cell r="A463" t="str">
            <v>JPEV</v>
          </cell>
          <cell r="B463" t="str">
            <v>JPE0</v>
          </cell>
          <cell r="C463" t="str">
            <v>M10</v>
          </cell>
        </row>
        <row r="464">
          <cell r="A464" t="str">
            <v>JPL1</v>
          </cell>
          <cell r="B464" t="str">
            <v>JPL0</v>
          </cell>
          <cell r="C464" t="str">
            <v>M1</v>
          </cell>
        </row>
        <row r="465">
          <cell r="A465" t="str">
            <v>JPL2</v>
          </cell>
          <cell r="B465" t="str">
            <v>JPL0</v>
          </cell>
          <cell r="C465" t="str">
            <v>M2</v>
          </cell>
        </row>
        <row r="466">
          <cell r="A466" t="str">
            <v>JPL3</v>
          </cell>
          <cell r="B466" t="str">
            <v>JPL0</v>
          </cell>
          <cell r="C466" t="str">
            <v>M3</v>
          </cell>
        </row>
        <row r="467">
          <cell r="A467" t="str">
            <v>JPL4</v>
          </cell>
          <cell r="B467" t="str">
            <v>JPL0</v>
          </cell>
          <cell r="C467" t="str">
            <v>M4</v>
          </cell>
        </row>
        <row r="468">
          <cell r="A468" t="str">
            <v>JPL5</v>
          </cell>
          <cell r="B468" t="str">
            <v>JPL0</v>
          </cell>
          <cell r="C468" t="str">
            <v>M5</v>
          </cell>
        </row>
        <row r="469">
          <cell r="A469" t="str">
            <v>JPL6</v>
          </cell>
          <cell r="B469" t="str">
            <v>JPL0</v>
          </cell>
          <cell r="C469" t="str">
            <v>M6</v>
          </cell>
        </row>
        <row r="470">
          <cell r="A470" t="str">
            <v>JPL9</v>
          </cell>
          <cell r="B470" t="str">
            <v>JPL0</v>
          </cell>
          <cell r="C470" t="str">
            <v>M9</v>
          </cell>
        </row>
        <row r="471">
          <cell r="A471" t="str">
            <v>JPLV</v>
          </cell>
          <cell r="B471" t="str">
            <v>JPL0</v>
          </cell>
          <cell r="C471" t="str">
            <v>M10</v>
          </cell>
        </row>
        <row r="472">
          <cell r="A472" t="str">
            <v>JQ01</v>
          </cell>
          <cell r="B472" t="str">
            <v>JQ00</v>
          </cell>
          <cell r="C472" t="str">
            <v>M1</v>
          </cell>
        </row>
        <row r="473">
          <cell r="A473" t="str">
            <v>JQ02</v>
          </cell>
          <cell r="B473" t="str">
            <v>JQ00</v>
          </cell>
          <cell r="C473" t="str">
            <v>M2</v>
          </cell>
        </row>
        <row r="474">
          <cell r="A474" t="str">
            <v>JQ03</v>
          </cell>
          <cell r="B474" t="str">
            <v>JQ00</v>
          </cell>
          <cell r="C474" t="str">
            <v>M3</v>
          </cell>
        </row>
        <row r="475">
          <cell r="A475" t="str">
            <v>JQ04</v>
          </cell>
          <cell r="B475" t="str">
            <v>JQ00</v>
          </cell>
          <cell r="C475" t="str">
            <v>M4</v>
          </cell>
        </row>
        <row r="476">
          <cell r="A476" t="str">
            <v>JQ05</v>
          </cell>
          <cell r="B476" t="str">
            <v>JQ00</v>
          </cell>
          <cell r="C476" t="str">
            <v>M5</v>
          </cell>
        </row>
        <row r="477">
          <cell r="A477" t="str">
            <v>JQ06</v>
          </cell>
          <cell r="B477" t="str">
            <v>JQ00</v>
          </cell>
          <cell r="C477" t="str">
            <v>M6</v>
          </cell>
        </row>
        <row r="478">
          <cell r="A478" t="str">
            <v>JQ09</v>
          </cell>
          <cell r="B478" t="str">
            <v>JQ00</v>
          </cell>
          <cell r="C478" t="str">
            <v>M9</v>
          </cell>
        </row>
        <row r="479">
          <cell r="A479" t="str">
            <v>JQ0V</v>
          </cell>
          <cell r="B479" t="str">
            <v>JQ00</v>
          </cell>
          <cell r="C479" t="str">
            <v>M10</v>
          </cell>
        </row>
        <row r="480">
          <cell r="A480" t="str">
            <v>JQE1</v>
          </cell>
          <cell r="B480" t="str">
            <v>JQE0</v>
          </cell>
          <cell r="C480" t="str">
            <v>M1</v>
          </cell>
        </row>
        <row r="481">
          <cell r="A481" t="str">
            <v>JQE2</v>
          </cell>
          <cell r="B481" t="str">
            <v>JQE0</v>
          </cell>
          <cell r="C481" t="str">
            <v>M2</v>
          </cell>
        </row>
        <row r="482">
          <cell r="A482" t="str">
            <v>JQE4</v>
          </cell>
          <cell r="B482" t="str">
            <v>JQE0</v>
          </cell>
          <cell r="C482" t="str">
            <v>M4</v>
          </cell>
        </row>
        <row r="483">
          <cell r="A483" t="str">
            <v>JQE5</v>
          </cell>
          <cell r="B483" t="str">
            <v>JQE0</v>
          </cell>
          <cell r="C483" t="str">
            <v>M5</v>
          </cell>
        </row>
        <row r="484">
          <cell r="A484" t="str">
            <v>JQE6</v>
          </cell>
          <cell r="B484" t="str">
            <v>JQE0</v>
          </cell>
          <cell r="C484" t="str">
            <v>M6</v>
          </cell>
        </row>
        <row r="485">
          <cell r="A485" t="str">
            <v>JQE9</v>
          </cell>
          <cell r="B485" t="str">
            <v>JQE0</v>
          </cell>
          <cell r="C485" t="str">
            <v>M9</v>
          </cell>
        </row>
        <row r="486">
          <cell r="A486" t="str">
            <v>JQEV</v>
          </cell>
          <cell r="B486" t="str">
            <v>JQE0</v>
          </cell>
          <cell r="C486" t="str">
            <v>M10</v>
          </cell>
        </row>
        <row r="487">
          <cell r="A487" t="str">
            <v>JQLF</v>
          </cell>
          <cell r="B487" t="str">
            <v>JQL0</v>
          </cell>
          <cell r="C487" t="str">
            <v>M16</v>
          </cell>
        </row>
        <row r="488">
          <cell r="A488" t="str">
            <v>M1A0</v>
          </cell>
          <cell r="B488" t="str">
            <v>M0A0</v>
          </cell>
          <cell r="C488" t="str">
            <v>M12</v>
          </cell>
        </row>
        <row r="489">
          <cell r="A489" t="str">
            <v>M2A0</v>
          </cell>
          <cell r="B489" t="str">
            <v>M0A0</v>
          </cell>
          <cell r="C489" t="str">
            <v>M2</v>
          </cell>
        </row>
        <row r="490">
          <cell r="A490" t="str">
            <v>M3A0</v>
          </cell>
          <cell r="B490" t="str">
            <v>M0A0</v>
          </cell>
          <cell r="C490" t="str">
            <v>M3</v>
          </cell>
        </row>
        <row r="491">
          <cell r="A491" t="str">
            <v>M4A0</v>
          </cell>
          <cell r="B491" t="str">
            <v>M0A0</v>
          </cell>
          <cell r="C491" t="str">
            <v>M4</v>
          </cell>
        </row>
        <row r="492">
          <cell r="A492" t="str">
            <v>M7A0</v>
          </cell>
          <cell r="B492" t="str">
            <v>M0A0</v>
          </cell>
          <cell r="C492" t="str">
            <v>M7</v>
          </cell>
        </row>
        <row r="493">
          <cell r="A493" t="str">
            <v>M8A0</v>
          </cell>
          <cell r="B493" t="str">
            <v>M0A0</v>
          </cell>
          <cell r="C493" t="str">
            <v>M8</v>
          </cell>
        </row>
        <row r="494">
          <cell r="A494" t="str">
            <v>M9A0</v>
          </cell>
          <cell r="B494" t="str">
            <v>M0A0</v>
          </cell>
          <cell r="C494" t="str">
            <v>M9</v>
          </cell>
        </row>
        <row r="495">
          <cell r="A495" t="str">
            <v>MVA0</v>
          </cell>
          <cell r="B495" t="str">
            <v>M0A0</v>
          </cell>
          <cell r="C495" t="str">
            <v>M10</v>
          </cell>
        </row>
        <row r="496">
          <cell r="A496" t="str">
            <v>PE05</v>
          </cell>
          <cell r="B496" t="str">
            <v>PE00</v>
          </cell>
          <cell r="C496" t="str">
            <v>M5</v>
          </cell>
        </row>
        <row r="497">
          <cell r="A497" t="str">
            <v>R1A0</v>
          </cell>
          <cell r="B497" t="str">
            <v>R0A0</v>
          </cell>
          <cell r="C497" t="str">
            <v>M12</v>
          </cell>
        </row>
        <row r="498">
          <cell r="A498" t="str">
            <v>R2A0</v>
          </cell>
          <cell r="B498" t="str">
            <v>R0A0</v>
          </cell>
          <cell r="C498" t="str">
            <v>M2</v>
          </cell>
        </row>
        <row r="499">
          <cell r="A499" t="str">
            <v>R3A0</v>
          </cell>
          <cell r="B499" t="str">
            <v>R0A0</v>
          </cell>
          <cell r="C499" t="str">
            <v>M25</v>
          </cell>
        </row>
        <row r="500">
          <cell r="A500" t="str">
            <v>U1A0</v>
          </cell>
          <cell r="B500" t="str">
            <v>U0A0</v>
          </cell>
          <cell r="C500" t="str">
            <v>M1</v>
          </cell>
        </row>
        <row r="501">
          <cell r="A501" t="str">
            <v>U2A0</v>
          </cell>
          <cell r="B501" t="str">
            <v>U0A0</v>
          </cell>
          <cell r="C501" t="str">
            <v>M34</v>
          </cell>
        </row>
        <row r="502">
          <cell r="A502" t="str">
            <v>U3A0</v>
          </cell>
          <cell r="B502" t="str">
            <v>U0A0</v>
          </cell>
          <cell r="C502" t="str">
            <v>M11</v>
          </cell>
        </row>
        <row r="503">
          <cell r="A503" t="str">
            <v>U4A0</v>
          </cell>
          <cell r="B503" t="str">
            <v>U0A0</v>
          </cell>
          <cell r="C503" t="str">
            <v>M14</v>
          </cell>
        </row>
        <row r="504">
          <cell r="A504" t="str">
            <v>U5A0</v>
          </cell>
          <cell r="B504" t="str">
            <v>U0A0</v>
          </cell>
          <cell r="C504" t="str">
            <v>M13</v>
          </cell>
        </row>
        <row r="505">
          <cell r="A505" t="str">
            <v>U6A0</v>
          </cell>
          <cell r="B505" t="str">
            <v>U0A0</v>
          </cell>
          <cell r="C505" t="str">
            <v>M39</v>
          </cell>
        </row>
        <row r="506">
          <cell r="A506" t="str">
            <v>UVA0</v>
          </cell>
          <cell r="B506" t="str">
            <v>U0A0</v>
          </cell>
          <cell r="C506" t="str">
            <v>M10</v>
          </cell>
        </row>
        <row r="507">
          <cell r="A507" t="str">
            <v>U1AC</v>
          </cell>
          <cell r="B507" t="str">
            <v>U0AC</v>
          </cell>
          <cell r="C507" t="str">
            <v>M1</v>
          </cell>
        </row>
        <row r="508">
          <cell r="A508" t="str">
            <v>U2AC</v>
          </cell>
          <cell r="B508" t="str">
            <v>U0AC</v>
          </cell>
          <cell r="C508" t="str">
            <v>M34</v>
          </cell>
        </row>
        <row r="509">
          <cell r="A509" t="str">
            <v>U3AC</v>
          </cell>
          <cell r="B509" t="str">
            <v>U0AC</v>
          </cell>
          <cell r="C509" t="str">
            <v>M11</v>
          </cell>
        </row>
        <row r="510">
          <cell r="A510" t="str">
            <v>U4AC</v>
          </cell>
          <cell r="B510" t="str">
            <v>U0AC</v>
          </cell>
          <cell r="C510" t="str">
            <v>M14</v>
          </cell>
        </row>
        <row r="511">
          <cell r="A511" t="str">
            <v>U5AC</v>
          </cell>
          <cell r="B511" t="str">
            <v>U0AC</v>
          </cell>
          <cell r="C511" t="str">
            <v>M13</v>
          </cell>
        </row>
        <row r="512">
          <cell r="A512" t="str">
            <v>UVAC</v>
          </cell>
          <cell r="B512" t="str">
            <v>U0AC</v>
          </cell>
          <cell r="C512" t="str">
            <v>M10</v>
          </cell>
        </row>
        <row r="513">
          <cell r="A513" t="str">
            <v>UAG1</v>
          </cell>
          <cell r="B513" t="str">
            <v>UAGY</v>
          </cell>
          <cell r="C513" t="str">
            <v>M1</v>
          </cell>
        </row>
        <row r="514">
          <cell r="A514" t="str">
            <v>UAG2</v>
          </cell>
          <cell r="B514" t="str">
            <v>UAGY</v>
          </cell>
          <cell r="C514" t="str">
            <v>M2</v>
          </cell>
        </row>
        <row r="515">
          <cell r="A515" t="str">
            <v>UAG3</v>
          </cell>
          <cell r="B515" t="str">
            <v>UAGY</v>
          </cell>
          <cell r="C515" t="str">
            <v>M3</v>
          </cell>
        </row>
        <row r="516">
          <cell r="A516" t="str">
            <v>UAG4</v>
          </cell>
          <cell r="B516" t="str">
            <v>UAGY</v>
          </cell>
          <cell r="C516" t="str">
            <v>M4</v>
          </cell>
        </row>
        <row r="517">
          <cell r="A517" t="str">
            <v>UAG5</v>
          </cell>
          <cell r="B517" t="str">
            <v>UAGY</v>
          </cell>
          <cell r="C517" t="str">
            <v>M5</v>
          </cell>
        </row>
        <row r="518">
          <cell r="A518" t="str">
            <v>UAG6</v>
          </cell>
          <cell r="B518" t="str">
            <v>UAGY</v>
          </cell>
          <cell r="C518" t="str">
            <v>M6</v>
          </cell>
        </row>
        <row r="519">
          <cell r="A519" t="str">
            <v>UAG7</v>
          </cell>
          <cell r="B519" t="str">
            <v>UAGY</v>
          </cell>
          <cell r="C519" t="str">
            <v>M7</v>
          </cell>
        </row>
        <row r="520">
          <cell r="A520" t="str">
            <v>UAG8</v>
          </cell>
          <cell r="B520" t="str">
            <v>UAGY</v>
          </cell>
          <cell r="C520" t="str">
            <v>M8</v>
          </cell>
        </row>
        <row r="521">
          <cell r="A521" t="str">
            <v>UAG9</v>
          </cell>
          <cell r="B521" t="str">
            <v>UAGY</v>
          </cell>
          <cell r="C521" t="str">
            <v>M9</v>
          </cell>
        </row>
        <row r="522">
          <cell r="A522" t="str">
            <v>UAGV</v>
          </cell>
          <cell r="B522" t="str">
            <v>UAGY</v>
          </cell>
          <cell r="C522" t="str">
            <v>M10</v>
          </cell>
        </row>
        <row r="523">
          <cell r="A523" t="str">
            <v>US01</v>
          </cell>
          <cell r="B523" t="str">
            <v>US00</v>
          </cell>
          <cell r="C523" t="str">
            <v>M1</v>
          </cell>
        </row>
        <row r="524">
          <cell r="A524" t="str">
            <v>US02</v>
          </cell>
          <cell r="B524" t="str">
            <v>US00</v>
          </cell>
          <cell r="C524" t="str">
            <v>M2</v>
          </cell>
        </row>
        <row r="525">
          <cell r="A525" t="str">
            <v>US03</v>
          </cell>
          <cell r="B525" t="str">
            <v>US00</v>
          </cell>
          <cell r="C525" t="str">
            <v>M3</v>
          </cell>
        </row>
        <row r="526">
          <cell r="A526" t="str">
            <v>US04</v>
          </cell>
          <cell r="B526" t="str">
            <v>US00</v>
          </cell>
          <cell r="C526" t="str">
            <v>M4</v>
          </cell>
        </row>
        <row r="527">
          <cell r="A527" t="str">
            <v>US05</v>
          </cell>
          <cell r="B527" t="str">
            <v>US00</v>
          </cell>
          <cell r="C527" t="str">
            <v>M5</v>
          </cell>
        </row>
        <row r="528">
          <cell r="A528" t="str">
            <v>US06</v>
          </cell>
          <cell r="B528" t="str">
            <v>US00</v>
          </cell>
          <cell r="C528" t="str">
            <v>M6</v>
          </cell>
        </row>
        <row r="529">
          <cell r="A529" t="str">
            <v>US07</v>
          </cell>
          <cell r="B529" t="str">
            <v>US00</v>
          </cell>
          <cell r="C529" t="str">
            <v>M7</v>
          </cell>
        </row>
        <row r="530">
          <cell r="A530" t="str">
            <v>US08</v>
          </cell>
          <cell r="B530" t="str">
            <v>US00</v>
          </cell>
          <cell r="C530" t="str">
            <v>M8</v>
          </cell>
        </row>
        <row r="531">
          <cell r="A531" t="str">
            <v>US09</v>
          </cell>
          <cell r="B531" t="str">
            <v>US00</v>
          </cell>
          <cell r="C531" t="str">
            <v>M9</v>
          </cell>
        </row>
        <row r="532">
          <cell r="A532" t="str">
            <v>US0V</v>
          </cell>
          <cell r="B532" t="str">
            <v>US00</v>
          </cell>
          <cell r="C532" t="str">
            <v>M10</v>
          </cell>
        </row>
        <row r="533">
          <cell r="A533" t="str">
            <v>USL1</v>
          </cell>
          <cell r="B533" t="str">
            <v>USL0</v>
          </cell>
          <cell r="C533" t="str">
            <v>M1</v>
          </cell>
        </row>
        <row r="534">
          <cell r="A534" t="str">
            <v>USL2</v>
          </cell>
          <cell r="B534" t="str">
            <v>USL0</v>
          </cell>
          <cell r="C534" t="str">
            <v>M2</v>
          </cell>
        </row>
        <row r="535">
          <cell r="A535" t="str">
            <v>USL3</v>
          </cell>
          <cell r="B535" t="str">
            <v>USL0</v>
          </cell>
          <cell r="C535" t="str">
            <v>M3</v>
          </cell>
        </row>
        <row r="536">
          <cell r="A536" t="str">
            <v>USL4</v>
          </cell>
          <cell r="B536" t="str">
            <v>USL0</v>
          </cell>
          <cell r="C536" t="str">
            <v>M4</v>
          </cell>
        </row>
        <row r="537">
          <cell r="A537" t="str">
            <v>USL5</v>
          </cell>
          <cell r="B537" t="str">
            <v>USL0</v>
          </cell>
          <cell r="C537" t="str">
            <v>M5</v>
          </cell>
        </row>
        <row r="538">
          <cell r="A538" t="str">
            <v>USL6</v>
          </cell>
          <cell r="B538" t="str">
            <v>USL0</v>
          </cell>
          <cell r="C538" t="str">
            <v>M6</v>
          </cell>
        </row>
        <row r="539">
          <cell r="A539" t="str">
            <v>USL7</v>
          </cell>
          <cell r="B539" t="str">
            <v>USL0</v>
          </cell>
          <cell r="C539" t="str">
            <v>M7</v>
          </cell>
        </row>
        <row r="540">
          <cell r="A540" t="str">
            <v>USL8</v>
          </cell>
          <cell r="B540" t="str">
            <v>USL0</v>
          </cell>
          <cell r="C540" t="str">
            <v>M8</v>
          </cell>
        </row>
        <row r="541">
          <cell r="A541" t="str">
            <v>USL9</v>
          </cell>
          <cell r="B541" t="str">
            <v>USL0</v>
          </cell>
          <cell r="C541" t="str">
            <v>M9</v>
          </cell>
        </row>
        <row r="542">
          <cell r="A542" t="str">
            <v>USLV</v>
          </cell>
          <cell r="B542" t="str">
            <v>USL0</v>
          </cell>
          <cell r="C542" t="str">
            <v>M10</v>
          </cell>
        </row>
        <row r="543">
          <cell r="A543" t="str">
            <v>W1G1</v>
          </cell>
          <cell r="B543" t="str">
            <v>W0G1</v>
          </cell>
          <cell r="C543" t="str">
            <v>M1</v>
          </cell>
        </row>
        <row r="544">
          <cell r="A544" t="str">
            <v>W2G1</v>
          </cell>
          <cell r="B544" t="str">
            <v>W0G1</v>
          </cell>
          <cell r="C544" t="str">
            <v>M2</v>
          </cell>
        </row>
        <row r="545">
          <cell r="A545" t="str">
            <v>W3G1</v>
          </cell>
          <cell r="B545" t="str">
            <v>W0G1</v>
          </cell>
          <cell r="C545" t="str">
            <v>M3</v>
          </cell>
        </row>
        <row r="546">
          <cell r="A546" t="str">
            <v>W4G1</v>
          </cell>
          <cell r="B546" t="str">
            <v>W0G1</v>
          </cell>
          <cell r="C546" t="str">
            <v>M4</v>
          </cell>
        </row>
        <row r="547">
          <cell r="A547" t="str">
            <v>W5G1</v>
          </cell>
          <cell r="B547" t="str">
            <v>W0G1</v>
          </cell>
          <cell r="C547" t="str">
            <v>M5</v>
          </cell>
        </row>
        <row r="548">
          <cell r="A548" t="str">
            <v>W6G1</v>
          </cell>
          <cell r="B548" t="str">
            <v>W0G1</v>
          </cell>
          <cell r="C548" t="str">
            <v>M6</v>
          </cell>
        </row>
        <row r="549">
          <cell r="A549" t="str">
            <v>W9G1</v>
          </cell>
          <cell r="B549" t="str">
            <v>W0G1</v>
          </cell>
          <cell r="C549" t="str">
            <v>M9</v>
          </cell>
        </row>
        <row r="550">
          <cell r="A550" t="str">
            <v>WVG1</v>
          </cell>
          <cell r="B550" t="str">
            <v>W0G1</v>
          </cell>
          <cell r="C550" t="str">
            <v>M10</v>
          </cell>
        </row>
        <row r="551">
          <cell r="A551" t="str">
            <v>G1O2</v>
          </cell>
          <cell r="B551" t="str">
            <v>G0Q0</v>
          </cell>
          <cell r="C551" t="str">
            <v>M1</v>
          </cell>
        </row>
        <row r="552">
          <cell r="A552" t="str">
            <v>G2O2</v>
          </cell>
          <cell r="B552" t="str">
            <v>G0Q0</v>
          </cell>
          <cell r="C552" t="str">
            <v>M2</v>
          </cell>
        </row>
        <row r="553">
          <cell r="A553" t="str">
            <v>G3O2</v>
          </cell>
          <cell r="B553" t="str">
            <v>G0Q0</v>
          </cell>
          <cell r="C553" t="str">
            <v>M3</v>
          </cell>
        </row>
        <row r="554">
          <cell r="A554" t="str">
            <v>G4O2</v>
          </cell>
          <cell r="B554" t="str">
            <v>G0Q0</v>
          </cell>
          <cell r="C554" t="str">
            <v>M4</v>
          </cell>
        </row>
        <row r="555">
          <cell r="A555" t="str">
            <v>G5O2</v>
          </cell>
          <cell r="B555" t="str">
            <v>G0Q0</v>
          </cell>
          <cell r="C555" t="str">
            <v>M5</v>
          </cell>
        </row>
        <row r="556">
          <cell r="A556" t="str">
            <v>G6O2</v>
          </cell>
          <cell r="B556" t="str">
            <v>G0Q0</v>
          </cell>
          <cell r="C556" t="str">
            <v>M6</v>
          </cell>
        </row>
        <row r="557">
          <cell r="A557" t="str">
            <v>G7O2</v>
          </cell>
          <cell r="B557" t="str">
            <v>G0Q0</v>
          </cell>
          <cell r="C557" t="str">
            <v>M7</v>
          </cell>
        </row>
        <row r="558">
          <cell r="A558" t="str">
            <v>G8O2</v>
          </cell>
          <cell r="B558" t="str">
            <v>G0Q0</v>
          </cell>
          <cell r="C558" t="str">
            <v>M8</v>
          </cell>
        </row>
        <row r="559">
          <cell r="A559" t="str">
            <v>G9O2</v>
          </cell>
          <cell r="B559" t="str">
            <v>G0Q0</v>
          </cell>
          <cell r="C559" t="str">
            <v>M9</v>
          </cell>
        </row>
        <row r="560">
          <cell r="A560" t="str">
            <v>GVQ0</v>
          </cell>
          <cell r="B560" t="str">
            <v>G0Q0</v>
          </cell>
          <cell r="C560" t="str">
            <v>M10</v>
          </cell>
        </row>
        <row r="561">
          <cell r="A561" t="str">
            <v>GLQ0</v>
          </cell>
          <cell r="B561" t="str">
            <v>G0Q0</v>
          </cell>
          <cell r="C561" t="str">
            <v>M23</v>
          </cell>
        </row>
        <row r="562">
          <cell r="A562" t="str">
            <v>GFQ0</v>
          </cell>
          <cell r="B562" t="str">
            <v>G0Q0</v>
          </cell>
          <cell r="C562" t="str">
            <v>M16</v>
          </cell>
        </row>
        <row r="563">
          <cell r="A563" t="str">
            <v>G0Q1</v>
          </cell>
          <cell r="B563" t="str">
            <v>G0QA</v>
          </cell>
          <cell r="C563" t="str">
            <v>M35</v>
          </cell>
        </row>
        <row r="564">
          <cell r="A564" t="str">
            <v>G0Q2</v>
          </cell>
          <cell r="B564" t="str">
            <v>G0QA</v>
          </cell>
          <cell r="C564" t="str">
            <v>M36</v>
          </cell>
        </row>
        <row r="565">
          <cell r="A565" t="str">
            <v>G0Q3</v>
          </cell>
          <cell r="B565" t="str">
            <v>G0QA</v>
          </cell>
          <cell r="C565" t="str">
            <v>M37</v>
          </cell>
        </row>
        <row r="566">
          <cell r="A566" t="str">
            <v>G0Q4</v>
          </cell>
          <cell r="B566" t="str">
            <v>G0QA</v>
          </cell>
          <cell r="C566" t="str">
            <v>M38</v>
          </cell>
        </row>
        <row r="567">
          <cell r="A567" t="str">
            <v>CN01</v>
          </cell>
          <cell r="B567" t="str">
            <v>CN00</v>
          </cell>
          <cell r="C567" t="str">
            <v>M1</v>
          </cell>
        </row>
        <row r="568">
          <cell r="A568" t="str">
            <v>CN02</v>
          </cell>
          <cell r="B568" t="str">
            <v>CN00</v>
          </cell>
          <cell r="C568" t="str">
            <v>M2</v>
          </cell>
        </row>
        <row r="569">
          <cell r="A569" t="str">
            <v>CN03</v>
          </cell>
          <cell r="B569" t="str">
            <v>CN00</v>
          </cell>
          <cell r="C569" t="str">
            <v>M3</v>
          </cell>
        </row>
        <row r="570">
          <cell r="A570" t="str">
            <v>CN04</v>
          </cell>
          <cell r="B570" t="str">
            <v>CN00</v>
          </cell>
          <cell r="C570" t="str">
            <v>M4</v>
          </cell>
        </row>
        <row r="571">
          <cell r="A571" t="str">
            <v>CN05</v>
          </cell>
          <cell r="B571" t="str">
            <v>CN00</v>
          </cell>
          <cell r="C571" t="str">
            <v>M5</v>
          </cell>
        </row>
        <row r="572">
          <cell r="A572" t="str">
            <v>CN06</v>
          </cell>
          <cell r="B572" t="str">
            <v>CN00</v>
          </cell>
          <cell r="C572" t="str">
            <v>M6</v>
          </cell>
        </row>
        <row r="573">
          <cell r="A573" t="str">
            <v>CN07</v>
          </cell>
          <cell r="B573" t="str">
            <v>CN00</v>
          </cell>
          <cell r="C573" t="str">
            <v>M7</v>
          </cell>
        </row>
        <row r="574">
          <cell r="A574" t="str">
            <v>CN08</v>
          </cell>
          <cell r="B574" t="str">
            <v>CN00</v>
          </cell>
          <cell r="C574" t="str">
            <v>M8</v>
          </cell>
        </row>
        <row r="575">
          <cell r="A575" t="str">
            <v>CN09</v>
          </cell>
          <cell r="B575" t="str">
            <v>CN00</v>
          </cell>
          <cell r="C575" t="str">
            <v>M9</v>
          </cell>
        </row>
        <row r="576">
          <cell r="A576" t="str">
            <v>E1T0</v>
          </cell>
          <cell r="B576" t="str">
            <v>E0T0</v>
          </cell>
          <cell r="C576" t="str">
            <v>M1</v>
          </cell>
        </row>
        <row r="577">
          <cell r="A577" t="str">
            <v>E2T0</v>
          </cell>
          <cell r="B577" t="str">
            <v>E0T0</v>
          </cell>
          <cell r="C577" t="str">
            <v>M2</v>
          </cell>
        </row>
        <row r="578">
          <cell r="A578" t="str">
            <v>E3T0</v>
          </cell>
          <cell r="B578" t="str">
            <v>E0T0</v>
          </cell>
          <cell r="C578" t="str">
            <v>M3</v>
          </cell>
        </row>
        <row r="579">
          <cell r="A579" t="str">
            <v>E4T0</v>
          </cell>
          <cell r="B579" t="str">
            <v>E0T0</v>
          </cell>
          <cell r="C579" t="str">
            <v>M4</v>
          </cell>
        </row>
        <row r="580">
          <cell r="A580" t="str">
            <v>E6T0</v>
          </cell>
          <cell r="B580" t="str">
            <v>E0T0</v>
          </cell>
          <cell r="C580" t="str">
            <v>M6</v>
          </cell>
        </row>
        <row r="581">
          <cell r="A581" t="str">
            <v>E9T0</v>
          </cell>
          <cell r="B581" t="str">
            <v>E0T0</v>
          </cell>
          <cell r="C581" t="str">
            <v>M9</v>
          </cell>
        </row>
        <row r="582">
          <cell r="A582" t="str">
            <v>EFT0</v>
          </cell>
          <cell r="B582" t="str">
            <v>E0T0</v>
          </cell>
          <cell r="C582" t="str">
            <v>M16</v>
          </cell>
        </row>
        <row r="583">
          <cell r="A583" t="str">
            <v>EB01</v>
          </cell>
          <cell r="B583" t="str">
            <v>EB00</v>
          </cell>
          <cell r="C583" t="str">
            <v>M1</v>
          </cell>
        </row>
        <row r="584">
          <cell r="A584" t="str">
            <v>EB02</v>
          </cell>
          <cell r="B584" t="str">
            <v>EB00</v>
          </cell>
          <cell r="C584" t="str">
            <v>M2</v>
          </cell>
        </row>
        <row r="585">
          <cell r="A585" t="str">
            <v>EB03</v>
          </cell>
          <cell r="B585" t="str">
            <v>EB00</v>
          </cell>
          <cell r="C585" t="str">
            <v>M3</v>
          </cell>
        </row>
        <row r="586">
          <cell r="A586" t="str">
            <v>EB04</v>
          </cell>
          <cell r="B586" t="str">
            <v>EB00</v>
          </cell>
          <cell r="C586" t="str">
            <v>M4</v>
          </cell>
        </row>
        <row r="587">
          <cell r="A587" t="str">
            <v>EB05</v>
          </cell>
          <cell r="B587" t="str">
            <v>EB00</v>
          </cell>
          <cell r="C587" t="str">
            <v>M5</v>
          </cell>
        </row>
        <row r="588">
          <cell r="A588" t="str">
            <v>EB06</v>
          </cell>
          <cell r="B588" t="str">
            <v>EB00</v>
          </cell>
          <cell r="C588" t="str">
            <v>M6</v>
          </cell>
        </row>
        <row r="589">
          <cell r="A589" t="str">
            <v>EB09</v>
          </cell>
          <cell r="B589" t="str">
            <v>EB00</v>
          </cell>
          <cell r="C589" t="str">
            <v>M9</v>
          </cell>
        </row>
        <row r="590">
          <cell r="A590" t="str">
            <v>EB0V</v>
          </cell>
          <cell r="B590" t="str">
            <v>EB00</v>
          </cell>
          <cell r="C590" t="str">
            <v>M10</v>
          </cell>
        </row>
        <row r="591">
          <cell r="A591" t="str">
            <v>EBL1</v>
          </cell>
          <cell r="B591" t="str">
            <v>EBL0</v>
          </cell>
          <cell r="C591" t="str">
            <v>M1</v>
          </cell>
        </row>
        <row r="592">
          <cell r="A592" t="str">
            <v>EBL2</v>
          </cell>
          <cell r="B592" t="str">
            <v>EBL0</v>
          </cell>
          <cell r="C592" t="str">
            <v>M2</v>
          </cell>
        </row>
        <row r="593">
          <cell r="A593" t="str">
            <v>EBL3</v>
          </cell>
          <cell r="B593" t="str">
            <v>EBL0</v>
          </cell>
          <cell r="C593" t="str">
            <v>M3</v>
          </cell>
        </row>
        <row r="594">
          <cell r="A594" t="str">
            <v>EBL4</v>
          </cell>
          <cell r="B594" t="str">
            <v>EBL0</v>
          </cell>
          <cell r="C594" t="str">
            <v>M4</v>
          </cell>
        </row>
        <row r="595">
          <cell r="A595" t="str">
            <v>EBL5</v>
          </cell>
          <cell r="B595" t="str">
            <v>EBL0</v>
          </cell>
          <cell r="C595" t="str">
            <v>M5</v>
          </cell>
        </row>
        <row r="596">
          <cell r="A596" t="str">
            <v>EBL6</v>
          </cell>
          <cell r="B596" t="str">
            <v>EBL0</v>
          </cell>
          <cell r="C596" t="str">
            <v>M6</v>
          </cell>
        </row>
        <row r="597">
          <cell r="A597" t="str">
            <v>EBL7</v>
          </cell>
          <cell r="B597" t="str">
            <v>EBL0</v>
          </cell>
          <cell r="C597" t="str">
            <v>M7</v>
          </cell>
        </row>
        <row r="598">
          <cell r="A598" t="str">
            <v>EBL8</v>
          </cell>
          <cell r="B598" t="str">
            <v>EBL0</v>
          </cell>
          <cell r="C598" t="str">
            <v>M8</v>
          </cell>
        </row>
        <row r="599">
          <cell r="A599" t="str">
            <v>EBL9</v>
          </cell>
          <cell r="B599" t="str">
            <v>EBL0</v>
          </cell>
          <cell r="C599" t="str">
            <v>M9</v>
          </cell>
        </row>
        <row r="600">
          <cell r="A600" t="str">
            <v>EBLV</v>
          </cell>
          <cell r="B600" t="str">
            <v>EBL0</v>
          </cell>
          <cell r="C600" t="str">
            <v>M10</v>
          </cell>
        </row>
        <row r="601">
          <cell r="A601" t="str">
            <v>ECV1</v>
          </cell>
          <cell r="B601" t="str">
            <v>ECV0</v>
          </cell>
          <cell r="C601" t="str">
            <v>M1</v>
          </cell>
        </row>
        <row r="602">
          <cell r="A602" t="str">
            <v>ECV2</v>
          </cell>
          <cell r="B602" t="str">
            <v>ECV0</v>
          </cell>
          <cell r="C602" t="str">
            <v>M2</v>
          </cell>
        </row>
        <row r="603">
          <cell r="A603" t="str">
            <v>ECV3</v>
          </cell>
          <cell r="B603" t="str">
            <v>ECV0</v>
          </cell>
          <cell r="C603" t="str">
            <v>M3</v>
          </cell>
        </row>
        <row r="604">
          <cell r="A604" t="str">
            <v>ECV4</v>
          </cell>
          <cell r="B604" t="str">
            <v>ECV0</v>
          </cell>
          <cell r="C604" t="str">
            <v>M4</v>
          </cell>
        </row>
        <row r="605">
          <cell r="A605" t="str">
            <v>ECV5</v>
          </cell>
          <cell r="B605" t="str">
            <v>ECV0</v>
          </cell>
          <cell r="C605" t="str">
            <v>M5</v>
          </cell>
        </row>
        <row r="606">
          <cell r="A606" t="str">
            <v>ECV9</v>
          </cell>
          <cell r="B606" t="str">
            <v>ECV0</v>
          </cell>
          <cell r="C606" t="str">
            <v>M9</v>
          </cell>
        </row>
        <row r="607">
          <cell r="A607" t="str">
            <v>ECVV</v>
          </cell>
          <cell r="B607" t="str">
            <v>ECV0</v>
          </cell>
          <cell r="C607" t="str">
            <v>M10</v>
          </cell>
        </row>
        <row r="608">
          <cell r="A608" t="str">
            <v>EG01</v>
          </cell>
          <cell r="B608" t="str">
            <v>EG00</v>
          </cell>
          <cell r="C608" t="str">
            <v>M1</v>
          </cell>
        </row>
        <row r="609">
          <cell r="A609" t="str">
            <v>EG02</v>
          </cell>
          <cell r="B609" t="str">
            <v>EG00</v>
          </cell>
          <cell r="C609" t="str">
            <v>M2</v>
          </cell>
        </row>
        <row r="610">
          <cell r="A610" t="str">
            <v>EG03</v>
          </cell>
          <cell r="B610" t="str">
            <v>EG00</v>
          </cell>
          <cell r="C610" t="str">
            <v>M3</v>
          </cell>
        </row>
        <row r="611">
          <cell r="A611" t="str">
            <v>EG04</v>
          </cell>
          <cell r="B611" t="str">
            <v>EG00</v>
          </cell>
          <cell r="C611" t="str">
            <v>M4</v>
          </cell>
        </row>
        <row r="612">
          <cell r="A612" t="str">
            <v>EG05</v>
          </cell>
          <cell r="B612" t="str">
            <v>EG00</v>
          </cell>
          <cell r="C612" t="str">
            <v>M5</v>
          </cell>
        </row>
        <row r="613">
          <cell r="A613" t="str">
            <v>EG06</v>
          </cell>
          <cell r="B613" t="str">
            <v>EG00</v>
          </cell>
          <cell r="C613" t="str">
            <v>M6</v>
          </cell>
        </row>
        <row r="614">
          <cell r="A614" t="str">
            <v>EG07</v>
          </cell>
          <cell r="B614" t="str">
            <v>EG00</v>
          </cell>
          <cell r="C614" t="str">
            <v>M7</v>
          </cell>
        </row>
        <row r="615">
          <cell r="A615" t="str">
            <v>EG08</v>
          </cell>
          <cell r="B615" t="str">
            <v>EG00</v>
          </cell>
          <cell r="C615" t="str">
            <v>M8</v>
          </cell>
        </row>
        <row r="616">
          <cell r="A616" t="str">
            <v>EG09</v>
          </cell>
          <cell r="B616" t="str">
            <v>EG00</v>
          </cell>
          <cell r="C616" t="str">
            <v>M9</v>
          </cell>
        </row>
        <row r="617">
          <cell r="A617" t="str">
            <v>EG0V</v>
          </cell>
          <cell r="B617" t="str">
            <v>EG00</v>
          </cell>
          <cell r="C617" t="str">
            <v>M10</v>
          </cell>
        </row>
        <row r="618">
          <cell r="A618" t="str">
            <v>EG0L</v>
          </cell>
          <cell r="B618" t="str">
            <v>EG00</v>
          </cell>
          <cell r="C618" t="str">
            <v>M23</v>
          </cell>
        </row>
        <row r="619">
          <cell r="A619" t="str">
            <v>EG0E</v>
          </cell>
          <cell r="B619" t="str">
            <v>EG00</v>
          </cell>
          <cell r="C619" t="str">
            <v>M15</v>
          </cell>
        </row>
        <row r="620">
          <cell r="A620" t="str">
            <v>EG0F</v>
          </cell>
          <cell r="B620" t="str">
            <v>EG00</v>
          </cell>
          <cell r="C620" t="str">
            <v>M17</v>
          </cell>
        </row>
        <row r="621">
          <cell r="A621" t="str">
            <v>EGF0</v>
          </cell>
          <cell r="B621" t="str">
            <v>EG00</v>
          </cell>
          <cell r="C621" t="str">
            <v>M16</v>
          </cell>
        </row>
        <row r="622">
          <cell r="A622" t="str">
            <v>EG0S</v>
          </cell>
          <cell r="B622" t="str">
            <v>EG00</v>
          </cell>
          <cell r="C622" t="str">
            <v>M29</v>
          </cell>
        </row>
        <row r="623">
          <cell r="A623" t="str">
            <v>EG0T</v>
          </cell>
          <cell r="B623" t="str">
            <v>EG00</v>
          </cell>
          <cell r="C623" t="str">
            <v>M25</v>
          </cell>
        </row>
        <row r="624">
          <cell r="A624" t="str">
            <v>EG0U</v>
          </cell>
          <cell r="B624" t="str">
            <v>EG00</v>
          </cell>
          <cell r="C624" t="str">
            <v>M30</v>
          </cell>
        </row>
        <row r="625">
          <cell r="A625" t="str">
            <v>EG0Y</v>
          </cell>
          <cell r="B625" t="str">
            <v>EG00</v>
          </cell>
          <cell r="C625" t="str">
            <v>M33</v>
          </cell>
        </row>
        <row r="626">
          <cell r="A626" t="str">
            <v>EG0A</v>
          </cell>
          <cell r="B626" t="str">
            <v>EG0A</v>
          </cell>
          <cell r="C626" t="str">
            <v>M19</v>
          </cell>
        </row>
        <row r="627">
          <cell r="A627" t="str">
            <v>EG1B</v>
          </cell>
          <cell r="B627" t="str">
            <v>EG0A</v>
          </cell>
          <cell r="C627" t="str">
            <v>M32</v>
          </cell>
        </row>
        <row r="628">
          <cell r="A628" t="str">
            <v>EL01</v>
          </cell>
          <cell r="B628" t="str">
            <v>EL00</v>
          </cell>
          <cell r="C628" t="str">
            <v>M1</v>
          </cell>
        </row>
        <row r="629">
          <cell r="A629" t="str">
            <v>EL02</v>
          </cell>
          <cell r="B629" t="str">
            <v>EL00</v>
          </cell>
          <cell r="C629" t="str">
            <v>M2</v>
          </cell>
        </row>
        <row r="630">
          <cell r="A630" t="str">
            <v>EL03</v>
          </cell>
          <cell r="B630" t="str">
            <v>EL00</v>
          </cell>
          <cell r="C630" t="str">
            <v>M3</v>
          </cell>
        </row>
        <row r="631">
          <cell r="A631" t="str">
            <v>EL04</v>
          </cell>
          <cell r="B631" t="str">
            <v>EL00</v>
          </cell>
          <cell r="C631" t="str">
            <v>M4</v>
          </cell>
        </row>
        <row r="632">
          <cell r="A632" t="str">
            <v>EL05</v>
          </cell>
          <cell r="B632" t="str">
            <v>EL00</v>
          </cell>
          <cell r="C632" t="str">
            <v>M5</v>
          </cell>
        </row>
        <row r="633">
          <cell r="A633" t="str">
            <v>EL09</v>
          </cell>
          <cell r="B633" t="str">
            <v>EL00</v>
          </cell>
          <cell r="C633" t="str">
            <v>M9</v>
          </cell>
        </row>
        <row r="634">
          <cell r="A634" t="str">
            <v>EL0V</v>
          </cell>
          <cell r="B634" t="str">
            <v>EL00</v>
          </cell>
          <cell r="C634" t="str">
            <v>M10</v>
          </cell>
        </row>
        <row r="635">
          <cell r="A635" t="str">
            <v>EMU1</v>
          </cell>
          <cell r="B635" t="str">
            <v>EMU0</v>
          </cell>
          <cell r="C635" t="str">
            <v>M1</v>
          </cell>
        </row>
        <row r="636">
          <cell r="A636" t="str">
            <v>EMU2</v>
          </cell>
          <cell r="B636" t="str">
            <v>EMU0</v>
          </cell>
          <cell r="C636" t="str">
            <v>M2</v>
          </cell>
        </row>
        <row r="637">
          <cell r="A637" t="str">
            <v>EMU3</v>
          </cell>
          <cell r="B637" t="str">
            <v>EMU0</v>
          </cell>
          <cell r="C637" t="str">
            <v>M3</v>
          </cell>
        </row>
        <row r="638">
          <cell r="A638" t="str">
            <v>EMU4</v>
          </cell>
          <cell r="B638" t="str">
            <v>EMU0</v>
          </cell>
          <cell r="C638" t="str">
            <v>M4</v>
          </cell>
        </row>
        <row r="639">
          <cell r="A639" t="str">
            <v>EMU5</v>
          </cell>
          <cell r="B639" t="str">
            <v>EMU0</v>
          </cell>
          <cell r="C639" t="str">
            <v>M5</v>
          </cell>
        </row>
        <row r="640">
          <cell r="A640" t="str">
            <v>EMU6</v>
          </cell>
          <cell r="B640" t="str">
            <v>EMU0</v>
          </cell>
          <cell r="C640" t="str">
            <v>M6</v>
          </cell>
        </row>
        <row r="641">
          <cell r="A641" t="str">
            <v>EMU9</v>
          </cell>
          <cell r="B641" t="str">
            <v>EMU0</v>
          </cell>
          <cell r="C641" t="str">
            <v>M9</v>
          </cell>
        </row>
        <row r="642">
          <cell r="A642" t="str">
            <v>EMUV</v>
          </cell>
          <cell r="B642" t="str">
            <v>EMU0</v>
          </cell>
          <cell r="C642" t="str">
            <v>M10</v>
          </cell>
        </row>
        <row r="643">
          <cell r="A643" t="str">
            <v>EML1</v>
          </cell>
          <cell r="B643" t="str">
            <v>EMUL</v>
          </cell>
          <cell r="C643" t="str">
            <v>M1</v>
          </cell>
        </row>
        <row r="644">
          <cell r="A644" t="str">
            <v>EML2</v>
          </cell>
          <cell r="B644" t="str">
            <v>EMUL</v>
          </cell>
          <cell r="C644" t="str">
            <v>M2</v>
          </cell>
        </row>
        <row r="645">
          <cell r="A645" t="str">
            <v>EML3</v>
          </cell>
          <cell r="B645" t="str">
            <v>EMUL</v>
          </cell>
          <cell r="C645" t="str">
            <v>M3</v>
          </cell>
        </row>
        <row r="646">
          <cell r="A646" t="str">
            <v>EML4</v>
          </cell>
          <cell r="B646" t="str">
            <v>EMUL</v>
          </cell>
          <cell r="C646" t="str">
            <v>M4</v>
          </cell>
        </row>
        <row r="647">
          <cell r="A647" t="str">
            <v>EML5</v>
          </cell>
          <cell r="B647" t="str">
            <v>EMUL</v>
          </cell>
          <cell r="C647" t="str">
            <v>M5</v>
          </cell>
        </row>
        <row r="648">
          <cell r="A648" t="str">
            <v>EML6</v>
          </cell>
          <cell r="B648" t="str">
            <v>EMUL</v>
          </cell>
          <cell r="C648" t="str">
            <v>M6</v>
          </cell>
        </row>
        <row r="649">
          <cell r="A649" t="str">
            <v>EML9</v>
          </cell>
          <cell r="B649" t="str">
            <v>EMUL</v>
          </cell>
          <cell r="C649" t="str">
            <v>M9</v>
          </cell>
        </row>
        <row r="650">
          <cell r="A650" t="str">
            <v>EMLV</v>
          </cell>
          <cell r="B650" t="str">
            <v>EMUL</v>
          </cell>
          <cell r="C650" t="str">
            <v>M10</v>
          </cell>
        </row>
        <row r="651">
          <cell r="A651" t="str">
            <v>EN01</v>
          </cell>
          <cell r="B651" t="str">
            <v>EN00</v>
          </cell>
          <cell r="C651" t="str">
            <v>M1</v>
          </cell>
        </row>
        <row r="652">
          <cell r="A652" t="str">
            <v>EN02</v>
          </cell>
          <cell r="B652" t="str">
            <v>EN00</v>
          </cell>
          <cell r="C652" t="str">
            <v>M2</v>
          </cell>
        </row>
        <row r="653">
          <cell r="A653" t="str">
            <v>EN03</v>
          </cell>
          <cell r="B653" t="str">
            <v>EN00</v>
          </cell>
          <cell r="C653" t="str">
            <v>M3</v>
          </cell>
        </row>
        <row r="654">
          <cell r="A654" t="str">
            <v>EN04</v>
          </cell>
          <cell r="B654" t="str">
            <v>EN00</v>
          </cell>
          <cell r="C654" t="str">
            <v>M4</v>
          </cell>
        </row>
        <row r="655">
          <cell r="A655" t="str">
            <v>EN05</v>
          </cell>
          <cell r="B655" t="str">
            <v>EN00</v>
          </cell>
          <cell r="C655" t="str">
            <v>M5</v>
          </cell>
        </row>
        <row r="656">
          <cell r="A656" t="str">
            <v>EN06</v>
          </cell>
          <cell r="B656" t="str">
            <v>EN00</v>
          </cell>
          <cell r="C656" t="str">
            <v>M6</v>
          </cell>
        </row>
        <row r="657">
          <cell r="A657" t="str">
            <v>EN09</v>
          </cell>
          <cell r="B657" t="str">
            <v>EN00</v>
          </cell>
          <cell r="C657" t="str">
            <v>M9</v>
          </cell>
        </row>
        <row r="658">
          <cell r="A658" t="str">
            <v>EN0V</v>
          </cell>
          <cell r="B658" t="str">
            <v>EN00</v>
          </cell>
          <cell r="C658" t="str">
            <v>M10</v>
          </cell>
        </row>
        <row r="659">
          <cell r="A659" t="str">
            <v>EP01</v>
          </cell>
          <cell r="B659" t="str">
            <v>EP00</v>
          </cell>
          <cell r="C659" t="str">
            <v>M1</v>
          </cell>
        </row>
        <row r="660">
          <cell r="A660" t="str">
            <v>EP02</v>
          </cell>
          <cell r="B660" t="str">
            <v>EP00</v>
          </cell>
          <cell r="C660" t="str">
            <v>M2</v>
          </cell>
        </row>
        <row r="661">
          <cell r="A661" t="str">
            <v>EP03</v>
          </cell>
          <cell r="B661" t="str">
            <v>EP00</v>
          </cell>
          <cell r="C661" t="str">
            <v>M3</v>
          </cell>
        </row>
        <row r="662">
          <cell r="A662" t="str">
            <v>EP04</v>
          </cell>
          <cell r="B662" t="str">
            <v>EP00</v>
          </cell>
          <cell r="C662" t="str">
            <v>M4</v>
          </cell>
        </row>
        <row r="663">
          <cell r="A663" t="str">
            <v>EP05</v>
          </cell>
          <cell r="B663" t="str">
            <v>EP00</v>
          </cell>
          <cell r="C663" t="str">
            <v>M5</v>
          </cell>
        </row>
        <row r="664">
          <cell r="A664" t="str">
            <v>EP06</v>
          </cell>
          <cell r="B664" t="str">
            <v>EP00</v>
          </cell>
          <cell r="C664" t="str">
            <v>M6</v>
          </cell>
        </row>
        <row r="665">
          <cell r="A665" t="str">
            <v>EP09</v>
          </cell>
          <cell r="B665" t="str">
            <v>EP00</v>
          </cell>
          <cell r="C665" t="str">
            <v>M9</v>
          </cell>
        </row>
        <row r="666">
          <cell r="A666" t="str">
            <v>EP0V</v>
          </cell>
          <cell r="B666" t="str">
            <v>EP00</v>
          </cell>
          <cell r="C666" t="str">
            <v>M10</v>
          </cell>
        </row>
        <row r="667">
          <cell r="A667" t="str">
            <v>EP0E</v>
          </cell>
          <cell r="B667" t="str">
            <v>EP00</v>
          </cell>
          <cell r="C667" t="str">
            <v>M15</v>
          </cell>
        </row>
        <row r="668">
          <cell r="A668" t="str">
            <v>EP0F</v>
          </cell>
          <cell r="B668" t="str">
            <v>EP00</v>
          </cell>
          <cell r="C668" t="str">
            <v>M17</v>
          </cell>
        </row>
        <row r="669">
          <cell r="A669" t="str">
            <v>EQ01</v>
          </cell>
          <cell r="B669" t="str">
            <v>EQ00</v>
          </cell>
          <cell r="C669" t="str">
            <v>M1</v>
          </cell>
        </row>
        <row r="670">
          <cell r="A670" t="str">
            <v>EQ02</v>
          </cell>
          <cell r="B670" t="str">
            <v>EQ00</v>
          </cell>
          <cell r="C670" t="str">
            <v>M2</v>
          </cell>
        </row>
        <row r="671">
          <cell r="A671" t="str">
            <v>EQ03</v>
          </cell>
          <cell r="B671" t="str">
            <v>EQ00</v>
          </cell>
          <cell r="C671" t="str">
            <v>M3</v>
          </cell>
        </row>
        <row r="672">
          <cell r="A672" t="str">
            <v>EQ04</v>
          </cell>
          <cell r="B672" t="str">
            <v>EQ00</v>
          </cell>
          <cell r="C672" t="str">
            <v>M4</v>
          </cell>
        </row>
        <row r="673">
          <cell r="A673" t="str">
            <v>EQ05</v>
          </cell>
          <cell r="B673" t="str">
            <v>EQ00</v>
          </cell>
          <cell r="C673" t="str">
            <v>M5</v>
          </cell>
        </row>
        <row r="674">
          <cell r="A674" t="str">
            <v>EQ06</v>
          </cell>
          <cell r="B674" t="str">
            <v>EQ00</v>
          </cell>
          <cell r="C674" t="str">
            <v>M6</v>
          </cell>
        </row>
        <row r="675">
          <cell r="A675" t="str">
            <v>EQ09</v>
          </cell>
          <cell r="B675" t="str">
            <v>EQ00</v>
          </cell>
          <cell r="C675" t="str">
            <v>M9</v>
          </cell>
        </row>
        <row r="676">
          <cell r="A676" t="str">
            <v>EQ0V</v>
          </cell>
          <cell r="B676" t="str">
            <v>EQ00</v>
          </cell>
          <cell r="C676" t="str">
            <v>M10</v>
          </cell>
        </row>
        <row r="677">
          <cell r="A677" t="str">
            <v>ER01</v>
          </cell>
          <cell r="B677" t="str">
            <v>ER00</v>
          </cell>
          <cell r="C677" t="str">
            <v>M1</v>
          </cell>
        </row>
        <row r="678">
          <cell r="A678" t="str">
            <v>ER02</v>
          </cell>
          <cell r="B678" t="str">
            <v>ER00</v>
          </cell>
          <cell r="C678" t="str">
            <v>M2</v>
          </cell>
        </row>
        <row r="679">
          <cell r="A679" t="str">
            <v>ER03</v>
          </cell>
          <cell r="B679" t="str">
            <v>ER00</v>
          </cell>
          <cell r="C679" t="str">
            <v>M3</v>
          </cell>
        </row>
        <row r="680">
          <cell r="A680" t="str">
            <v>ER04</v>
          </cell>
          <cell r="B680" t="str">
            <v>ER00</v>
          </cell>
          <cell r="C680" t="str">
            <v>M4</v>
          </cell>
        </row>
        <row r="681">
          <cell r="A681" t="str">
            <v>ER05</v>
          </cell>
          <cell r="B681" t="str">
            <v>ER00</v>
          </cell>
          <cell r="C681" t="str">
            <v>M5</v>
          </cell>
        </row>
        <row r="682">
          <cell r="A682" t="str">
            <v>ER06</v>
          </cell>
          <cell r="B682" t="str">
            <v>ER00</v>
          </cell>
          <cell r="C682" t="str">
            <v>M6</v>
          </cell>
        </row>
        <row r="683">
          <cell r="A683" t="str">
            <v>ER09</v>
          </cell>
          <cell r="B683" t="str">
            <v>ER00</v>
          </cell>
          <cell r="C683" t="str">
            <v>M9</v>
          </cell>
        </row>
        <row r="684">
          <cell r="A684" t="str">
            <v>ER0V</v>
          </cell>
          <cell r="B684" t="str">
            <v>ER00</v>
          </cell>
          <cell r="C684" t="str">
            <v>M10</v>
          </cell>
        </row>
        <row r="685">
          <cell r="A685" t="str">
            <v>ER0L</v>
          </cell>
          <cell r="B685" t="str">
            <v>ER00</v>
          </cell>
          <cell r="C685" t="str">
            <v>M23</v>
          </cell>
        </row>
        <row r="686">
          <cell r="A686" t="str">
            <v>ERL1</v>
          </cell>
          <cell r="B686" t="str">
            <v>ERL0</v>
          </cell>
          <cell r="C686" t="str">
            <v>M1</v>
          </cell>
        </row>
        <row r="687">
          <cell r="A687" t="str">
            <v>ERL2</v>
          </cell>
          <cell r="B687" t="str">
            <v>ERL0</v>
          </cell>
          <cell r="C687" t="str">
            <v>M2</v>
          </cell>
        </row>
        <row r="688">
          <cell r="A688" t="str">
            <v>ERL3</v>
          </cell>
          <cell r="B688" t="str">
            <v>ERL0</v>
          </cell>
          <cell r="C688" t="str">
            <v>M3</v>
          </cell>
        </row>
        <row r="689">
          <cell r="A689" t="str">
            <v>ERL4</v>
          </cell>
          <cell r="B689" t="str">
            <v>ERL0</v>
          </cell>
          <cell r="C689" t="str">
            <v>M4</v>
          </cell>
        </row>
        <row r="690">
          <cell r="A690" t="str">
            <v>ERL5</v>
          </cell>
          <cell r="B690" t="str">
            <v>ERL0</v>
          </cell>
          <cell r="C690" t="str">
            <v>M5</v>
          </cell>
        </row>
        <row r="691">
          <cell r="A691" t="str">
            <v>ERL6</v>
          </cell>
          <cell r="B691" t="str">
            <v>ERL0</v>
          </cell>
          <cell r="C691" t="str">
            <v>M6</v>
          </cell>
        </row>
        <row r="692">
          <cell r="A692" t="str">
            <v>ERL9</v>
          </cell>
          <cell r="B692" t="str">
            <v>ERL0</v>
          </cell>
          <cell r="C692" t="str">
            <v>M9</v>
          </cell>
        </row>
        <row r="693">
          <cell r="A693" t="str">
            <v>ERLV</v>
          </cell>
          <cell r="B693" t="str">
            <v>ERL0</v>
          </cell>
          <cell r="C693" t="str">
            <v>M10</v>
          </cell>
        </row>
        <row r="694">
          <cell r="A694" t="str">
            <v>ERLF</v>
          </cell>
          <cell r="B694" t="str">
            <v>ERL0</v>
          </cell>
          <cell r="C694" t="str">
            <v>M16</v>
          </cell>
        </row>
        <row r="695">
          <cell r="A695" t="str">
            <v>G0B1</v>
          </cell>
          <cell r="B695" t="str">
            <v>G0BA</v>
          </cell>
          <cell r="C695" t="str">
            <v>M35</v>
          </cell>
        </row>
        <row r="696">
          <cell r="A696" t="str">
            <v>G0B2</v>
          </cell>
          <cell r="B696" t="str">
            <v>G0BA</v>
          </cell>
          <cell r="C696" t="str">
            <v>M36</v>
          </cell>
        </row>
        <row r="697">
          <cell r="A697" t="str">
            <v>G1C0</v>
          </cell>
          <cell r="B697" t="str">
            <v>G0C0</v>
          </cell>
          <cell r="C697" t="str">
            <v>M1</v>
          </cell>
        </row>
        <row r="698">
          <cell r="A698" t="str">
            <v>G2C0</v>
          </cell>
          <cell r="B698" t="str">
            <v>G0C0</v>
          </cell>
          <cell r="C698" t="str">
            <v>M2</v>
          </cell>
        </row>
        <row r="699">
          <cell r="A699" t="str">
            <v>G3C0</v>
          </cell>
          <cell r="B699" t="str">
            <v>G0C0</v>
          </cell>
          <cell r="C699" t="str">
            <v>M3</v>
          </cell>
        </row>
        <row r="700">
          <cell r="A700" t="str">
            <v>G4C0</v>
          </cell>
          <cell r="B700" t="str">
            <v>G0C0</v>
          </cell>
          <cell r="C700" t="str">
            <v>M4</v>
          </cell>
        </row>
        <row r="701">
          <cell r="A701" t="str">
            <v>G5C0</v>
          </cell>
          <cell r="B701" t="str">
            <v>G0C0</v>
          </cell>
          <cell r="C701" t="str">
            <v>M5</v>
          </cell>
        </row>
        <row r="702">
          <cell r="A702" t="str">
            <v>G6C0</v>
          </cell>
          <cell r="B702" t="str">
            <v>G0C0</v>
          </cell>
          <cell r="C702" t="str">
            <v>M6</v>
          </cell>
        </row>
        <row r="703">
          <cell r="A703" t="str">
            <v>G7C0</v>
          </cell>
          <cell r="B703" t="str">
            <v>G0C0</v>
          </cell>
          <cell r="C703" t="str">
            <v>M7</v>
          </cell>
        </row>
        <row r="704">
          <cell r="A704" t="str">
            <v>G8C0</v>
          </cell>
          <cell r="B704" t="str">
            <v>G0C0</v>
          </cell>
          <cell r="C704" t="str">
            <v>M8</v>
          </cell>
        </row>
        <row r="705">
          <cell r="A705" t="str">
            <v>G9C0</v>
          </cell>
          <cell r="B705" t="str">
            <v>G0C0</v>
          </cell>
          <cell r="C705" t="str">
            <v>M9</v>
          </cell>
        </row>
        <row r="706">
          <cell r="A706" t="str">
            <v>GFC0</v>
          </cell>
          <cell r="B706" t="str">
            <v>G0C0</v>
          </cell>
          <cell r="C706" t="str">
            <v>M16</v>
          </cell>
        </row>
        <row r="707">
          <cell r="A707" t="str">
            <v>GVC0</v>
          </cell>
          <cell r="B707" t="str">
            <v>G0C0</v>
          </cell>
          <cell r="C707" t="str">
            <v>M10</v>
          </cell>
        </row>
        <row r="708">
          <cell r="A708" t="str">
            <v>G0CA</v>
          </cell>
          <cell r="B708" t="str">
            <v>G0CA</v>
          </cell>
          <cell r="C708" t="str">
            <v>M19</v>
          </cell>
        </row>
        <row r="709">
          <cell r="A709" t="str">
            <v>G1CN</v>
          </cell>
          <cell r="B709" t="str">
            <v>G0CN</v>
          </cell>
          <cell r="C709" t="str">
            <v>M1</v>
          </cell>
        </row>
        <row r="710">
          <cell r="A710" t="str">
            <v>G2CN</v>
          </cell>
          <cell r="B710" t="str">
            <v>G0CN</v>
          </cell>
          <cell r="C710" t="str">
            <v>M2</v>
          </cell>
        </row>
        <row r="711">
          <cell r="A711" t="str">
            <v>G3CN</v>
          </cell>
          <cell r="B711" t="str">
            <v>G0CN</v>
          </cell>
          <cell r="C711" t="str">
            <v>M3</v>
          </cell>
        </row>
        <row r="712">
          <cell r="A712" t="str">
            <v>G4CN</v>
          </cell>
          <cell r="B712" t="str">
            <v>G0CN</v>
          </cell>
          <cell r="C712" t="str">
            <v>M4</v>
          </cell>
        </row>
        <row r="713">
          <cell r="A713" t="str">
            <v>G5CN</v>
          </cell>
          <cell r="B713" t="str">
            <v>G0CN</v>
          </cell>
          <cell r="C713" t="str">
            <v>M5</v>
          </cell>
        </row>
        <row r="714">
          <cell r="A714" t="str">
            <v>G6CN</v>
          </cell>
          <cell r="B714" t="str">
            <v>G0CN</v>
          </cell>
          <cell r="C714" t="str">
            <v>M6</v>
          </cell>
        </row>
        <row r="715">
          <cell r="A715" t="str">
            <v>G7CN</v>
          </cell>
          <cell r="B715" t="str">
            <v>G0CN</v>
          </cell>
          <cell r="C715" t="str">
            <v>M7</v>
          </cell>
        </row>
        <row r="716">
          <cell r="A716" t="str">
            <v>G8CN</v>
          </cell>
          <cell r="B716" t="str">
            <v>G0CN</v>
          </cell>
          <cell r="C716" t="str">
            <v>M8</v>
          </cell>
        </row>
        <row r="717">
          <cell r="A717" t="str">
            <v>G9CN</v>
          </cell>
          <cell r="B717" t="str">
            <v>G0CN</v>
          </cell>
          <cell r="C717" t="str">
            <v>M9</v>
          </cell>
        </row>
        <row r="718">
          <cell r="A718" t="str">
            <v>GMCN</v>
          </cell>
          <cell r="B718" t="str">
            <v>G0CN</v>
          </cell>
          <cell r="C718" t="str">
            <v>M23</v>
          </cell>
        </row>
        <row r="719">
          <cell r="A719" t="str">
            <v>GVCN</v>
          </cell>
          <cell r="B719" t="str">
            <v>G0CN</v>
          </cell>
          <cell r="C719" t="str">
            <v>M10</v>
          </cell>
        </row>
        <row r="720">
          <cell r="A720" t="str">
            <v>GFCZ</v>
          </cell>
          <cell r="B720" t="str">
            <v>G0CZ</v>
          </cell>
          <cell r="C720" t="str">
            <v>M16</v>
          </cell>
        </row>
        <row r="721">
          <cell r="A721" t="str">
            <v>G1D0</v>
          </cell>
          <cell r="B721" t="str">
            <v>G0D0</v>
          </cell>
          <cell r="C721" t="str">
            <v>M1</v>
          </cell>
        </row>
        <row r="722">
          <cell r="A722" t="str">
            <v>G2D0</v>
          </cell>
          <cell r="B722" t="str">
            <v>G0D0</v>
          </cell>
          <cell r="C722" t="str">
            <v>M2</v>
          </cell>
        </row>
        <row r="723">
          <cell r="A723" t="str">
            <v>G3D0</v>
          </cell>
          <cell r="B723" t="str">
            <v>G0D0</v>
          </cell>
          <cell r="C723" t="str">
            <v>M3</v>
          </cell>
        </row>
        <row r="724">
          <cell r="A724" t="str">
            <v>G4D0</v>
          </cell>
          <cell r="B724" t="str">
            <v>G0D0</v>
          </cell>
          <cell r="C724" t="str">
            <v>M4</v>
          </cell>
        </row>
        <row r="725">
          <cell r="A725" t="str">
            <v>G5D0</v>
          </cell>
          <cell r="B725" t="str">
            <v>G0D0</v>
          </cell>
          <cell r="C725" t="str">
            <v>M5</v>
          </cell>
        </row>
        <row r="726">
          <cell r="A726" t="str">
            <v>G6D0</v>
          </cell>
          <cell r="B726" t="str">
            <v>G0D0</v>
          </cell>
          <cell r="C726" t="str">
            <v>M6</v>
          </cell>
        </row>
        <row r="727">
          <cell r="A727" t="str">
            <v>G7D0</v>
          </cell>
          <cell r="B727" t="str">
            <v>G0D0</v>
          </cell>
          <cell r="C727" t="str">
            <v>M7</v>
          </cell>
        </row>
        <row r="728">
          <cell r="A728" t="str">
            <v>G9D0</v>
          </cell>
          <cell r="B728" t="str">
            <v>G0D0</v>
          </cell>
          <cell r="C728" t="str">
            <v>M9</v>
          </cell>
        </row>
        <row r="729">
          <cell r="A729" t="str">
            <v>GVD0</v>
          </cell>
          <cell r="B729" t="str">
            <v>G0D0</v>
          </cell>
          <cell r="C729" t="str">
            <v>M10</v>
          </cell>
        </row>
        <row r="730">
          <cell r="A730" t="str">
            <v>G0DE</v>
          </cell>
          <cell r="B730" t="str">
            <v>G0D0</v>
          </cell>
          <cell r="C730" t="str">
            <v>M15</v>
          </cell>
        </row>
        <row r="731">
          <cell r="A731" t="str">
            <v>G0DF</v>
          </cell>
          <cell r="B731" t="str">
            <v>G0D0</v>
          </cell>
          <cell r="C731" t="str">
            <v>M17</v>
          </cell>
        </row>
        <row r="732">
          <cell r="A732" t="str">
            <v>G1DJ</v>
          </cell>
          <cell r="B732" t="str">
            <v>G0DJ</v>
          </cell>
          <cell r="C732" t="str">
            <v>M1</v>
          </cell>
        </row>
        <row r="733">
          <cell r="A733" t="str">
            <v>G2DJ</v>
          </cell>
          <cell r="B733" t="str">
            <v>G0DJ</v>
          </cell>
          <cell r="C733" t="str">
            <v>M2</v>
          </cell>
        </row>
        <row r="734">
          <cell r="A734" t="str">
            <v>G3DJ</v>
          </cell>
          <cell r="B734" t="str">
            <v>G0DJ</v>
          </cell>
          <cell r="C734" t="str">
            <v>M3</v>
          </cell>
        </row>
        <row r="735">
          <cell r="A735" t="str">
            <v>G4DJ</v>
          </cell>
          <cell r="B735" t="str">
            <v>G0DJ</v>
          </cell>
          <cell r="C735" t="str">
            <v>M4</v>
          </cell>
        </row>
        <row r="736">
          <cell r="A736" t="str">
            <v>G5DJ</v>
          </cell>
          <cell r="B736" t="str">
            <v>G0DJ</v>
          </cell>
          <cell r="C736" t="str">
            <v>M5</v>
          </cell>
        </row>
        <row r="737">
          <cell r="A737" t="str">
            <v>G6DJ</v>
          </cell>
          <cell r="B737" t="str">
            <v>G0DJ</v>
          </cell>
          <cell r="C737" t="str">
            <v>M6</v>
          </cell>
        </row>
        <row r="738">
          <cell r="A738" t="str">
            <v>G9DJ</v>
          </cell>
          <cell r="B738" t="str">
            <v>G0DJ</v>
          </cell>
          <cell r="C738" t="str">
            <v>M9</v>
          </cell>
        </row>
        <row r="739">
          <cell r="A739" t="str">
            <v>GVDJ</v>
          </cell>
          <cell r="B739" t="str">
            <v>G0DJ</v>
          </cell>
          <cell r="C739" t="str">
            <v>M10</v>
          </cell>
        </row>
        <row r="740">
          <cell r="A740" t="str">
            <v>G1DP</v>
          </cell>
          <cell r="B740" t="str">
            <v>G0DP</v>
          </cell>
          <cell r="C740" t="str">
            <v>M1</v>
          </cell>
        </row>
        <row r="741">
          <cell r="A741" t="str">
            <v>G2DP</v>
          </cell>
          <cell r="B741" t="str">
            <v>G0DP</v>
          </cell>
          <cell r="C741" t="str">
            <v>M2</v>
          </cell>
        </row>
        <row r="742">
          <cell r="A742" t="str">
            <v>G3DP</v>
          </cell>
          <cell r="B742" t="str">
            <v>G0DP</v>
          </cell>
          <cell r="C742" t="str">
            <v>M3</v>
          </cell>
        </row>
        <row r="743">
          <cell r="A743" t="str">
            <v>G4DP</v>
          </cell>
          <cell r="B743" t="str">
            <v>G0DP</v>
          </cell>
          <cell r="C743" t="str">
            <v>M4</v>
          </cell>
        </row>
        <row r="744">
          <cell r="A744" t="str">
            <v>G5DP</v>
          </cell>
          <cell r="B744" t="str">
            <v>G0DP</v>
          </cell>
          <cell r="C744" t="str">
            <v>M5</v>
          </cell>
        </row>
        <row r="745">
          <cell r="A745" t="str">
            <v>G6DP</v>
          </cell>
          <cell r="B745" t="str">
            <v>G0DP</v>
          </cell>
          <cell r="C745" t="str">
            <v>M6</v>
          </cell>
        </row>
        <row r="746">
          <cell r="A746" t="str">
            <v>G9DP</v>
          </cell>
          <cell r="B746" t="str">
            <v>G0DP</v>
          </cell>
          <cell r="C746" t="str">
            <v>M9</v>
          </cell>
        </row>
        <row r="747">
          <cell r="A747" t="str">
            <v>GVDP</v>
          </cell>
          <cell r="B747" t="str">
            <v>G0DP</v>
          </cell>
          <cell r="C747" t="str">
            <v>M10</v>
          </cell>
        </row>
        <row r="748">
          <cell r="A748" t="str">
            <v>G1E0</v>
          </cell>
          <cell r="B748" t="str">
            <v>G0E0</v>
          </cell>
          <cell r="C748" t="str">
            <v>M1</v>
          </cell>
        </row>
        <row r="749">
          <cell r="A749" t="str">
            <v>G2E0</v>
          </cell>
          <cell r="B749" t="str">
            <v>G0E0</v>
          </cell>
          <cell r="C749" t="str">
            <v>M2</v>
          </cell>
        </row>
        <row r="750">
          <cell r="A750" t="str">
            <v>G3E0</v>
          </cell>
          <cell r="B750" t="str">
            <v>G0E0</v>
          </cell>
          <cell r="C750" t="str">
            <v>M3</v>
          </cell>
        </row>
        <row r="751">
          <cell r="A751" t="str">
            <v>G4E0</v>
          </cell>
          <cell r="B751" t="str">
            <v>G0E0</v>
          </cell>
          <cell r="C751" t="str">
            <v>M4</v>
          </cell>
        </row>
        <row r="752">
          <cell r="A752" t="str">
            <v>G5E0</v>
          </cell>
          <cell r="B752" t="str">
            <v>G0E0</v>
          </cell>
          <cell r="C752" t="str">
            <v>M5</v>
          </cell>
        </row>
        <row r="753">
          <cell r="A753" t="str">
            <v>G6E0</v>
          </cell>
          <cell r="B753" t="str">
            <v>G0E0</v>
          </cell>
          <cell r="C753" t="str">
            <v>M6</v>
          </cell>
        </row>
        <row r="754">
          <cell r="A754" t="str">
            <v>G9E0</v>
          </cell>
          <cell r="B754" t="str">
            <v>G0E0</v>
          </cell>
          <cell r="C754" t="str">
            <v>M9</v>
          </cell>
        </row>
        <row r="755">
          <cell r="A755" t="str">
            <v>GVE0</v>
          </cell>
          <cell r="B755" t="str">
            <v>G0E0</v>
          </cell>
          <cell r="C755" t="str">
            <v>M10</v>
          </cell>
        </row>
        <row r="756">
          <cell r="A756" t="str">
            <v>G1F0</v>
          </cell>
          <cell r="B756" t="str">
            <v>G0F0</v>
          </cell>
          <cell r="C756" t="str">
            <v>M1</v>
          </cell>
        </row>
        <row r="757">
          <cell r="A757" t="str">
            <v>G2F0</v>
          </cell>
          <cell r="B757" t="str">
            <v>G0F0</v>
          </cell>
          <cell r="C757" t="str">
            <v>M2</v>
          </cell>
        </row>
        <row r="758">
          <cell r="A758" t="str">
            <v>G3F0</v>
          </cell>
          <cell r="B758" t="str">
            <v>G0F0</v>
          </cell>
          <cell r="C758" t="str">
            <v>M3</v>
          </cell>
        </row>
        <row r="759">
          <cell r="A759" t="str">
            <v>G4F0</v>
          </cell>
          <cell r="B759" t="str">
            <v>G0F0</v>
          </cell>
          <cell r="C759" t="str">
            <v>M4</v>
          </cell>
        </row>
        <row r="760">
          <cell r="A760" t="str">
            <v>G5F0</v>
          </cell>
          <cell r="B760" t="str">
            <v>G0F0</v>
          </cell>
          <cell r="C760" t="str">
            <v>M5</v>
          </cell>
        </row>
        <row r="761">
          <cell r="A761" t="str">
            <v>G6F0</v>
          </cell>
          <cell r="B761" t="str">
            <v>G0F0</v>
          </cell>
          <cell r="C761" t="str">
            <v>M6</v>
          </cell>
        </row>
        <row r="762">
          <cell r="A762" t="str">
            <v>G9F0</v>
          </cell>
          <cell r="B762" t="str">
            <v>G0F0</v>
          </cell>
          <cell r="C762" t="str">
            <v>M9</v>
          </cell>
        </row>
        <row r="763">
          <cell r="A763" t="str">
            <v>GVF0</v>
          </cell>
          <cell r="B763" t="str">
            <v>G0F0</v>
          </cell>
          <cell r="C763" t="str">
            <v>M10</v>
          </cell>
        </row>
        <row r="764">
          <cell r="A764" t="str">
            <v>G1G0</v>
          </cell>
          <cell r="B764" t="str">
            <v>G0G0</v>
          </cell>
          <cell r="C764" t="str">
            <v>M1</v>
          </cell>
        </row>
        <row r="765">
          <cell r="A765" t="str">
            <v>G2G0</v>
          </cell>
          <cell r="B765" t="str">
            <v>G0G0</v>
          </cell>
          <cell r="C765" t="str">
            <v>M2</v>
          </cell>
        </row>
        <row r="766">
          <cell r="A766" t="str">
            <v>G3G0</v>
          </cell>
          <cell r="B766" t="str">
            <v>G0G0</v>
          </cell>
          <cell r="C766" t="str">
            <v>M3</v>
          </cell>
        </row>
        <row r="767">
          <cell r="A767" t="str">
            <v>G4G0</v>
          </cell>
          <cell r="B767" t="str">
            <v>G0G0</v>
          </cell>
          <cell r="C767" t="str">
            <v>M4</v>
          </cell>
        </row>
        <row r="768">
          <cell r="A768" t="str">
            <v>G5G0</v>
          </cell>
          <cell r="B768" t="str">
            <v>G0G0</v>
          </cell>
          <cell r="C768" t="str">
            <v>M5</v>
          </cell>
        </row>
        <row r="769">
          <cell r="A769" t="str">
            <v>G6G0</v>
          </cell>
          <cell r="B769" t="str">
            <v>G0G0</v>
          </cell>
          <cell r="C769" t="str">
            <v>M6</v>
          </cell>
        </row>
        <row r="770">
          <cell r="A770" t="str">
            <v>G9G0</v>
          </cell>
          <cell r="B770" t="str">
            <v>G0G0</v>
          </cell>
          <cell r="C770" t="str">
            <v>M9</v>
          </cell>
        </row>
        <row r="771">
          <cell r="A771" t="str">
            <v>GVG0</v>
          </cell>
          <cell r="B771" t="str">
            <v>G0G0</v>
          </cell>
          <cell r="C771" t="str">
            <v>M10</v>
          </cell>
        </row>
        <row r="772">
          <cell r="A772" t="str">
            <v>G1H0</v>
          </cell>
          <cell r="B772" t="str">
            <v>G0H0</v>
          </cell>
          <cell r="C772" t="str">
            <v>M1</v>
          </cell>
        </row>
        <row r="773">
          <cell r="A773" t="str">
            <v>G2H0</v>
          </cell>
          <cell r="B773" t="str">
            <v>G0H0</v>
          </cell>
          <cell r="C773" t="str">
            <v>M2</v>
          </cell>
        </row>
        <row r="774">
          <cell r="A774" t="str">
            <v>G3H0</v>
          </cell>
          <cell r="B774" t="str">
            <v>G0H0</v>
          </cell>
          <cell r="C774" t="str">
            <v>M3</v>
          </cell>
        </row>
        <row r="775">
          <cell r="A775" t="str">
            <v>G4H0</v>
          </cell>
          <cell r="B775" t="str">
            <v>G0H0</v>
          </cell>
          <cell r="C775" t="str">
            <v>M4</v>
          </cell>
        </row>
        <row r="776">
          <cell r="A776" t="str">
            <v>G5H0</v>
          </cell>
          <cell r="B776" t="str">
            <v>G0H0</v>
          </cell>
          <cell r="C776" t="str">
            <v>M5</v>
          </cell>
        </row>
        <row r="777">
          <cell r="A777" t="str">
            <v>G6H0</v>
          </cell>
          <cell r="B777" t="str">
            <v>G0H0</v>
          </cell>
          <cell r="C777" t="str">
            <v>M6</v>
          </cell>
        </row>
        <row r="778">
          <cell r="A778" t="str">
            <v>G9H0</v>
          </cell>
          <cell r="B778" t="str">
            <v>G0H0</v>
          </cell>
          <cell r="C778" t="str">
            <v>M9</v>
          </cell>
        </row>
        <row r="779">
          <cell r="A779" t="str">
            <v>GVH0</v>
          </cell>
          <cell r="B779" t="str">
            <v>G0H0</v>
          </cell>
          <cell r="C779" t="str">
            <v>M10</v>
          </cell>
        </row>
        <row r="780">
          <cell r="A780" t="str">
            <v>GFHU</v>
          </cell>
          <cell r="B780" t="str">
            <v>G0HU</v>
          </cell>
          <cell r="C780" t="str">
            <v>M16</v>
          </cell>
        </row>
        <row r="781">
          <cell r="A781" t="str">
            <v>G1I0</v>
          </cell>
          <cell r="B781" t="str">
            <v>G0I0</v>
          </cell>
          <cell r="C781" t="str">
            <v>M1</v>
          </cell>
        </row>
        <row r="782">
          <cell r="A782" t="str">
            <v>G2I0</v>
          </cell>
          <cell r="B782" t="str">
            <v>G0I0</v>
          </cell>
          <cell r="C782" t="str">
            <v>M2</v>
          </cell>
        </row>
        <row r="783">
          <cell r="A783" t="str">
            <v>G3I0</v>
          </cell>
          <cell r="B783" t="str">
            <v>G0I0</v>
          </cell>
          <cell r="C783" t="str">
            <v>M3</v>
          </cell>
        </row>
        <row r="784">
          <cell r="A784" t="str">
            <v>G4I0</v>
          </cell>
          <cell r="B784" t="str">
            <v>G0I0</v>
          </cell>
          <cell r="C784" t="str">
            <v>M4</v>
          </cell>
        </row>
        <row r="785">
          <cell r="A785" t="str">
            <v>G5I0</v>
          </cell>
          <cell r="B785" t="str">
            <v>G0I0</v>
          </cell>
          <cell r="C785" t="str">
            <v>M5</v>
          </cell>
        </row>
        <row r="786">
          <cell r="A786" t="str">
            <v>G6I0</v>
          </cell>
          <cell r="B786" t="str">
            <v>G0I0</v>
          </cell>
          <cell r="C786" t="str">
            <v>M6</v>
          </cell>
        </row>
        <row r="787">
          <cell r="A787" t="str">
            <v>G9I0</v>
          </cell>
          <cell r="B787" t="str">
            <v>G0I0</v>
          </cell>
          <cell r="C787" t="str">
            <v>M9</v>
          </cell>
        </row>
        <row r="788">
          <cell r="A788" t="str">
            <v>GVI0</v>
          </cell>
          <cell r="B788" t="str">
            <v>G0I0</v>
          </cell>
          <cell r="C788" t="str">
            <v>M10</v>
          </cell>
        </row>
        <row r="789">
          <cell r="A789" t="str">
            <v>G1IN</v>
          </cell>
          <cell r="B789" t="str">
            <v>G0IN</v>
          </cell>
          <cell r="C789" t="str">
            <v>M1</v>
          </cell>
        </row>
        <row r="790">
          <cell r="A790" t="str">
            <v>G2IN</v>
          </cell>
          <cell r="B790" t="str">
            <v>G0IN</v>
          </cell>
          <cell r="C790" t="str">
            <v>M2</v>
          </cell>
        </row>
        <row r="791">
          <cell r="A791" t="str">
            <v>G3IN</v>
          </cell>
          <cell r="B791" t="str">
            <v>G0IN</v>
          </cell>
          <cell r="C791" t="str">
            <v>M3</v>
          </cell>
        </row>
        <row r="792">
          <cell r="A792" t="str">
            <v>G4IN</v>
          </cell>
          <cell r="B792" t="str">
            <v>G0IN</v>
          </cell>
          <cell r="C792" t="str">
            <v>M4</v>
          </cell>
        </row>
        <row r="793">
          <cell r="A793" t="str">
            <v>G5IN</v>
          </cell>
          <cell r="B793" t="str">
            <v>G0IN</v>
          </cell>
          <cell r="C793" t="str">
            <v>M5</v>
          </cell>
        </row>
        <row r="794">
          <cell r="A794" t="str">
            <v>G6IN</v>
          </cell>
          <cell r="B794" t="str">
            <v>G0IN</v>
          </cell>
          <cell r="C794" t="str">
            <v>M6</v>
          </cell>
        </row>
        <row r="795">
          <cell r="A795" t="str">
            <v>G9IN</v>
          </cell>
          <cell r="B795" t="str">
            <v>G0IN</v>
          </cell>
          <cell r="C795" t="str">
            <v>M9</v>
          </cell>
        </row>
        <row r="796">
          <cell r="A796" t="str">
            <v>GVIN</v>
          </cell>
          <cell r="B796" t="str">
            <v>G0IN</v>
          </cell>
          <cell r="C796" t="str">
            <v>M10</v>
          </cell>
        </row>
        <row r="797">
          <cell r="A797" t="str">
            <v>G1J0</v>
          </cell>
          <cell r="B797" t="str">
            <v>G0J0</v>
          </cell>
          <cell r="C797" t="str">
            <v>M1</v>
          </cell>
        </row>
        <row r="798">
          <cell r="A798" t="str">
            <v>G2J0</v>
          </cell>
          <cell r="B798" t="str">
            <v>G0J0</v>
          </cell>
          <cell r="C798" t="str">
            <v>M2</v>
          </cell>
        </row>
        <row r="799">
          <cell r="A799" t="str">
            <v>G3J0</v>
          </cell>
          <cell r="B799" t="str">
            <v>G0J0</v>
          </cell>
          <cell r="C799" t="str">
            <v>M3</v>
          </cell>
        </row>
        <row r="800">
          <cell r="A800" t="str">
            <v>G4J0</v>
          </cell>
          <cell r="B800" t="str">
            <v>G0J0</v>
          </cell>
          <cell r="C800" t="str">
            <v>M4</v>
          </cell>
        </row>
        <row r="801">
          <cell r="A801" t="str">
            <v>G5J0</v>
          </cell>
          <cell r="B801" t="str">
            <v>G0J0</v>
          </cell>
          <cell r="C801" t="str">
            <v>M5</v>
          </cell>
        </row>
        <row r="802">
          <cell r="A802" t="str">
            <v>G7J0</v>
          </cell>
          <cell r="B802" t="str">
            <v>G0J0</v>
          </cell>
          <cell r="C802" t="str">
            <v>M7</v>
          </cell>
        </row>
        <row r="803">
          <cell r="A803" t="str">
            <v>GFJ0</v>
          </cell>
          <cell r="B803" t="str">
            <v>G0J0</v>
          </cell>
          <cell r="C803" t="str">
            <v>M16</v>
          </cell>
        </row>
        <row r="804">
          <cell r="A804" t="str">
            <v>GVJ0</v>
          </cell>
          <cell r="B804" t="str">
            <v>G0J0</v>
          </cell>
          <cell r="C804" t="str">
            <v>M10</v>
          </cell>
        </row>
        <row r="805">
          <cell r="A805" t="str">
            <v>G1K0</v>
          </cell>
          <cell r="B805" t="str">
            <v>G0K0</v>
          </cell>
          <cell r="C805" t="str">
            <v>M1</v>
          </cell>
        </row>
        <row r="806">
          <cell r="A806" t="str">
            <v>G2K0</v>
          </cell>
          <cell r="B806" t="str">
            <v>G0K0</v>
          </cell>
          <cell r="C806" t="str">
            <v>M2</v>
          </cell>
        </row>
        <row r="807">
          <cell r="A807" t="str">
            <v>G3K0</v>
          </cell>
          <cell r="B807" t="str">
            <v>G0K0</v>
          </cell>
          <cell r="C807" t="str">
            <v>M3</v>
          </cell>
        </row>
        <row r="808">
          <cell r="A808" t="str">
            <v>G4K0</v>
          </cell>
          <cell r="B808" t="str">
            <v>G0K0</v>
          </cell>
          <cell r="C808" t="str">
            <v>M4</v>
          </cell>
        </row>
        <row r="809">
          <cell r="A809" t="str">
            <v>G5K0</v>
          </cell>
          <cell r="B809" t="str">
            <v>G0K0</v>
          </cell>
          <cell r="C809" t="str">
            <v>M5</v>
          </cell>
        </row>
        <row r="810">
          <cell r="A810" t="str">
            <v>G6K0</v>
          </cell>
          <cell r="B810" t="str">
            <v>G0K0</v>
          </cell>
          <cell r="C810" t="str">
            <v>M6</v>
          </cell>
        </row>
        <row r="811">
          <cell r="A811" t="str">
            <v>G9K0</v>
          </cell>
          <cell r="B811" t="str">
            <v>G0K0</v>
          </cell>
          <cell r="C811" t="str">
            <v>M9</v>
          </cell>
        </row>
        <row r="812">
          <cell r="A812" t="str">
            <v>GVK0</v>
          </cell>
          <cell r="B812" t="str">
            <v>G0K0</v>
          </cell>
          <cell r="C812" t="str">
            <v>M10</v>
          </cell>
        </row>
        <row r="813">
          <cell r="A813" t="str">
            <v>G1L0</v>
          </cell>
          <cell r="B813" t="str">
            <v>G0L0</v>
          </cell>
          <cell r="C813" t="str">
            <v>M1</v>
          </cell>
        </row>
        <row r="814">
          <cell r="A814" t="str">
            <v>G2L0</v>
          </cell>
          <cell r="B814" t="str">
            <v>G0L0</v>
          </cell>
          <cell r="C814" t="str">
            <v>M2</v>
          </cell>
        </row>
        <row r="815">
          <cell r="A815" t="str">
            <v>G3L0</v>
          </cell>
          <cell r="B815" t="str">
            <v>G0L0</v>
          </cell>
          <cell r="C815" t="str">
            <v>M3</v>
          </cell>
        </row>
        <row r="816">
          <cell r="A816" t="str">
            <v>G4L0</v>
          </cell>
          <cell r="B816" t="str">
            <v>G0L0</v>
          </cell>
          <cell r="C816" t="str">
            <v>M4</v>
          </cell>
        </row>
        <row r="817">
          <cell r="A817" t="str">
            <v>G5L0</v>
          </cell>
          <cell r="B817" t="str">
            <v>G0L0</v>
          </cell>
          <cell r="C817" t="str">
            <v>M5</v>
          </cell>
        </row>
        <row r="818">
          <cell r="A818" t="str">
            <v>G6L0</v>
          </cell>
          <cell r="B818" t="str">
            <v>G0L0</v>
          </cell>
          <cell r="C818" t="str">
            <v>M6</v>
          </cell>
        </row>
        <row r="819">
          <cell r="A819" t="str">
            <v>G7L0</v>
          </cell>
          <cell r="B819" t="str">
            <v>G0L0</v>
          </cell>
          <cell r="C819" t="str">
            <v>M7</v>
          </cell>
        </row>
        <row r="820">
          <cell r="A820" t="str">
            <v>G8L0</v>
          </cell>
          <cell r="B820" t="str">
            <v>G0L0</v>
          </cell>
          <cell r="C820" t="str">
            <v>M8</v>
          </cell>
        </row>
        <row r="821">
          <cell r="A821" t="str">
            <v>G9L0</v>
          </cell>
          <cell r="B821" t="str">
            <v>G0L0</v>
          </cell>
          <cell r="C821" t="str">
            <v>M9</v>
          </cell>
        </row>
        <row r="822">
          <cell r="A822" t="str">
            <v>GBL0</v>
          </cell>
          <cell r="B822" t="str">
            <v>GAL0</v>
          </cell>
          <cell r="C822" t="str">
            <v>M12</v>
          </cell>
        </row>
        <row r="823">
          <cell r="A823" t="str">
            <v>GFL0</v>
          </cell>
          <cell r="B823" t="str">
            <v>G0L0</v>
          </cell>
          <cell r="C823" t="str">
            <v>M16</v>
          </cell>
        </row>
        <row r="824">
          <cell r="A824" t="str">
            <v>GLL0</v>
          </cell>
          <cell r="B824" t="str">
            <v>G0L0</v>
          </cell>
          <cell r="C824" t="str">
            <v>M23</v>
          </cell>
        </row>
        <row r="825">
          <cell r="A825" t="str">
            <v>GML0</v>
          </cell>
          <cell r="B825" t="str">
            <v>G0L0</v>
          </cell>
          <cell r="C825" t="str">
            <v>M31</v>
          </cell>
        </row>
        <row r="826">
          <cell r="A826" t="str">
            <v>GNL0</v>
          </cell>
          <cell r="B826" t="str">
            <v>G0L0</v>
          </cell>
          <cell r="C826" t="str">
            <v>M22</v>
          </cell>
        </row>
        <row r="827">
          <cell r="A827" t="str">
            <v>GPL0</v>
          </cell>
          <cell r="B827" t="str">
            <v>G0L0</v>
          </cell>
          <cell r="C827" t="str">
            <v>M26</v>
          </cell>
        </row>
        <row r="828">
          <cell r="A828" t="str">
            <v>G8LI</v>
          </cell>
          <cell r="B828" t="str">
            <v>G0LI</v>
          </cell>
          <cell r="C828" t="str">
            <v>M8</v>
          </cell>
        </row>
        <row r="829">
          <cell r="A829" t="str">
            <v>GLLI</v>
          </cell>
          <cell r="B829" t="str">
            <v>G0LI</v>
          </cell>
          <cell r="C829" t="str">
            <v>M23</v>
          </cell>
        </row>
        <row r="830">
          <cell r="A830" t="str">
            <v>GNLI</v>
          </cell>
          <cell r="B830" t="str">
            <v>G0LI</v>
          </cell>
          <cell r="C830" t="str">
            <v>M24</v>
          </cell>
        </row>
        <row r="831">
          <cell r="A831" t="str">
            <v>GPLI</v>
          </cell>
          <cell r="B831" t="str">
            <v>G0LI</v>
          </cell>
          <cell r="C831" t="str">
            <v>M26</v>
          </cell>
        </row>
        <row r="832">
          <cell r="A832" t="str">
            <v>GWLI</v>
          </cell>
          <cell r="B832" t="str">
            <v>G0LI</v>
          </cell>
          <cell r="C832" t="str">
            <v>M31</v>
          </cell>
        </row>
        <row r="833">
          <cell r="A833" t="str">
            <v>G1M0</v>
          </cell>
          <cell r="B833" t="str">
            <v>G0M0</v>
          </cell>
          <cell r="C833" t="str">
            <v>M1</v>
          </cell>
        </row>
        <row r="834">
          <cell r="A834" t="str">
            <v>G2M0</v>
          </cell>
          <cell r="B834" t="str">
            <v>G0M0</v>
          </cell>
          <cell r="C834" t="str">
            <v>M2</v>
          </cell>
        </row>
        <row r="835">
          <cell r="A835" t="str">
            <v>G3M0</v>
          </cell>
          <cell r="B835" t="str">
            <v>G0M0</v>
          </cell>
          <cell r="C835" t="str">
            <v>M3</v>
          </cell>
        </row>
        <row r="836">
          <cell r="A836" t="str">
            <v>G4M0</v>
          </cell>
          <cell r="B836" t="str">
            <v>G0M0</v>
          </cell>
          <cell r="C836" t="str">
            <v>M4</v>
          </cell>
        </row>
        <row r="837">
          <cell r="A837" t="str">
            <v>G5M0</v>
          </cell>
          <cell r="B837" t="str">
            <v>G0M0</v>
          </cell>
          <cell r="C837" t="str">
            <v>M5</v>
          </cell>
        </row>
        <row r="838">
          <cell r="A838" t="str">
            <v>G6M0</v>
          </cell>
          <cell r="B838" t="str">
            <v>G0M0</v>
          </cell>
          <cell r="C838" t="str">
            <v>M6</v>
          </cell>
        </row>
        <row r="839">
          <cell r="A839" t="str">
            <v>G9M0</v>
          </cell>
          <cell r="B839" t="str">
            <v>G0M0</v>
          </cell>
          <cell r="C839" t="str">
            <v>M9</v>
          </cell>
        </row>
        <row r="840">
          <cell r="A840" t="str">
            <v>GFM0</v>
          </cell>
          <cell r="B840" t="str">
            <v>G0M0</v>
          </cell>
          <cell r="C840" t="str">
            <v>M16</v>
          </cell>
        </row>
        <row r="841">
          <cell r="A841" t="str">
            <v>GVM0</v>
          </cell>
          <cell r="B841" t="str">
            <v>G0M0</v>
          </cell>
          <cell r="C841" t="str">
            <v>M10</v>
          </cell>
        </row>
        <row r="842">
          <cell r="A842" t="str">
            <v>G1N0</v>
          </cell>
          <cell r="B842" t="str">
            <v>G0N0</v>
          </cell>
          <cell r="C842" t="str">
            <v>M1</v>
          </cell>
        </row>
        <row r="843">
          <cell r="A843" t="str">
            <v>G2N0</v>
          </cell>
          <cell r="B843" t="str">
            <v>G0N0</v>
          </cell>
          <cell r="C843" t="str">
            <v>M2</v>
          </cell>
        </row>
        <row r="844">
          <cell r="A844" t="str">
            <v>G3N0</v>
          </cell>
          <cell r="B844" t="str">
            <v>G0N0</v>
          </cell>
          <cell r="C844" t="str">
            <v>M3</v>
          </cell>
        </row>
        <row r="845">
          <cell r="A845" t="str">
            <v>G4N0</v>
          </cell>
          <cell r="B845" t="str">
            <v>G0N0</v>
          </cell>
          <cell r="C845" t="str">
            <v>M4</v>
          </cell>
        </row>
        <row r="846">
          <cell r="A846" t="str">
            <v>G5N0</v>
          </cell>
          <cell r="B846" t="str">
            <v>G0N0</v>
          </cell>
          <cell r="C846" t="str">
            <v>M5</v>
          </cell>
        </row>
        <row r="847">
          <cell r="A847" t="str">
            <v>G6N0</v>
          </cell>
          <cell r="B847" t="str">
            <v>G0N0</v>
          </cell>
          <cell r="C847" t="str">
            <v>M6</v>
          </cell>
        </row>
        <row r="848">
          <cell r="A848" t="str">
            <v>G9N0</v>
          </cell>
          <cell r="B848" t="str">
            <v>G0N0</v>
          </cell>
          <cell r="C848" t="str">
            <v>M9</v>
          </cell>
        </row>
        <row r="849">
          <cell r="A849" t="str">
            <v>GVN0</v>
          </cell>
          <cell r="B849" t="str">
            <v>G0N0</v>
          </cell>
          <cell r="C849" t="str">
            <v>M10</v>
          </cell>
        </row>
        <row r="850">
          <cell r="A850" t="str">
            <v>GFPL</v>
          </cell>
          <cell r="B850" t="str">
            <v>G0PL</v>
          </cell>
          <cell r="C850" t="str">
            <v>M16</v>
          </cell>
        </row>
        <row r="851">
          <cell r="A851" t="str">
            <v>G1QI</v>
          </cell>
          <cell r="B851" t="str">
            <v>G0QI</v>
          </cell>
          <cell r="C851" t="str">
            <v>M1</v>
          </cell>
        </row>
        <row r="852">
          <cell r="A852" t="str">
            <v>G2QI</v>
          </cell>
          <cell r="B852" t="str">
            <v>G0QI</v>
          </cell>
          <cell r="C852" t="str">
            <v>M2</v>
          </cell>
        </row>
        <row r="853">
          <cell r="A853" t="str">
            <v>G3QI</v>
          </cell>
          <cell r="B853" t="str">
            <v>G0QI</v>
          </cell>
          <cell r="C853" t="str">
            <v>M3</v>
          </cell>
        </row>
        <row r="854">
          <cell r="A854" t="str">
            <v>G4QI</v>
          </cell>
          <cell r="B854" t="str">
            <v>G0QI</v>
          </cell>
          <cell r="C854" t="str">
            <v>M4</v>
          </cell>
        </row>
        <row r="855">
          <cell r="A855" t="str">
            <v>G5QI</v>
          </cell>
          <cell r="B855" t="str">
            <v>G0QI</v>
          </cell>
          <cell r="C855" t="str">
            <v>M5</v>
          </cell>
        </row>
        <row r="856">
          <cell r="A856" t="str">
            <v>G6QI</v>
          </cell>
          <cell r="B856" t="str">
            <v>G0QI</v>
          </cell>
          <cell r="C856" t="str">
            <v>M6</v>
          </cell>
        </row>
        <row r="857">
          <cell r="A857" t="str">
            <v>G8QI</v>
          </cell>
          <cell r="B857" t="str">
            <v>G0QI</v>
          </cell>
          <cell r="C857" t="str">
            <v>M8</v>
          </cell>
        </row>
        <row r="858">
          <cell r="A858" t="str">
            <v>G9QI</v>
          </cell>
          <cell r="B858" t="str">
            <v>G0QI</v>
          </cell>
          <cell r="C858" t="str">
            <v>M9</v>
          </cell>
        </row>
        <row r="859">
          <cell r="A859" t="str">
            <v>GLQI</v>
          </cell>
          <cell r="B859" t="str">
            <v>G0QI</v>
          </cell>
          <cell r="C859" t="str">
            <v>M23</v>
          </cell>
        </row>
        <row r="860">
          <cell r="A860" t="str">
            <v>GVQI</v>
          </cell>
          <cell r="B860" t="str">
            <v>G0QI</v>
          </cell>
          <cell r="C860" t="str">
            <v>M10</v>
          </cell>
        </row>
        <row r="861">
          <cell r="A861" t="str">
            <v>GWQI</v>
          </cell>
          <cell r="B861" t="str">
            <v>G0QI</v>
          </cell>
          <cell r="C861" t="str">
            <v>M31</v>
          </cell>
        </row>
        <row r="862">
          <cell r="A862" t="str">
            <v>G1R0</v>
          </cell>
          <cell r="B862" t="str">
            <v>G0R0</v>
          </cell>
          <cell r="C862" t="str">
            <v>M1</v>
          </cell>
        </row>
        <row r="863">
          <cell r="A863" t="str">
            <v>G2R0</v>
          </cell>
          <cell r="B863" t="str">
            <v>G0R0</v>
          </cell>
          <cell r="C863" t="str">
            <v>M2</v>
          </cell>
        </row>
        <row r="864">
          <cell r="A864" t="str">
            <v>G3R0</v>
          </cell>
          <cell r="B864" t="str">
            <v>G0R0</v>
          </cell>
          <cell r="C864" t="str">
            <v>M3</v>
          </cell>
        </row>
        <row r="865">
          <cell r="A865" t="str">
            <v>G4R0</v>
          </cell>
          <cell r="B865" t="str">
            <v>G0R0</v>
          </cell>
          <cell r="C865" t="str">
            <v>M4</v>
          </cell>
        </row>
        <row r="866">
          <cell r="A866" t="str">
            <v>G5R0</v>
          </cell>
          <cell r="B866" t="str">
            <v>G0R0</v>
          </cell>
          <cell r="C866" t="str">
            <v>M5</v>
          </cell>
        </row>
        <row r="867">
          <cell r="A867" t="str">
            <v>G6R0</v>
          </cell>
          <cell r="B867" t="str">
            <v>G0R0</v>
          </cell>
          <cell r="C867" t="str">
            <v>M6</v>
          </cell>
        </row>
        <row r="868">
          <cell r="A868" t="str">
            <v>G9R0</v>
          </cell>
          <cell r="B868" t="str">
            <v>G0R0</v>
          </cell>
          <cell r="C868" t="str">
            <v>M9</v>
          </cell>
        </row>
        <row r="869">
          <cell r="A869" t="str">
            <v>GVR0</v>
          </cell>
          <cell r="B869" t="str">
            <v>G0R0</v>
          </cell>
          <cell r="C869" t="str">
            <v>M10</v>
          </cell>
        </row>
        <row r="870">
          <cell r="A870" t="str">
            <v>G1S0</v>
          </cell>
          <cell r="B870" t="str">
            <v>G0S0</v>
          </cell>
          <cell r="C870" t="str">
            <v>M1</v>
          </cell>
        </row>
        <row r="871">
          <cell r="A871" t="str">
            <v>G2S0</v>
          </cell>
          <cell r="B871" t="str">
            <v>G0S0</v>
          </cell>
          <cell r="C871" t="str">
            <v>M2</v>
          </cell>
        </row>
        <row r="872">
          <cell r="A872" t="str">
            <v>G3S0</v>
          </cell>
          <cell r="B872" t="str">
            <v>G0S0</v>
          </cell>
          <cell r="C872" t="str">
            <v>M3</v>
          </cell>
        </row>
        <row r="873">
          <cell r="A873" t="str">
            <v>G4S0</v>
          </cell>
          <cell r="B873" t="str">
            <v>G0S0</v>
          </cell>
          <cell r="C873" t="str">
            <v>M4</v>
          </cell>
        </row>
        <row r="874">
          <cell r="A874" t="str">
            <v>G5S0</v>
          </cell>
          <cell r="B874" t="str">
            <v>G0S0</v>
          </cell>
          <cell r="C874" t="str">
            <v>M5</v>
          </cell>
        </row>
        <row r="875">
          <cell r="A875" t="str">
            <v>G6S0</v>
          </cell>
          <cell r="B875" t="str">
            <v>G0S0</v>
          </cell>
          <cell r="C875" t="str">
            <v>M6</v>
          </cell>
        </row>
        <row r="876">
          <cell r="A876" t="str">
            <v>G9S0</v>
          </cell>
          <cell r="B876" t="str">
            <v>G0S0</v>
          </cell>
          <cell r="C876" t="str">
            <v>M9</v>
          </cell>
        </row>
        <row r="877">
          <cell r="A877" t="str">
            <v>GFS0</v>
          </cell>
          <cell r="B877" t="str">
            <v>G0S0</v>
          </cell>
          <cell r="C877" t="str">
            <v>M16</v>
          </cell>
        </row>
        <row r="878">
          <cell r="A878" t="str">
            <v>GVS0</v>
          </cell>
          <cell r="B878" t="str">
            <v>G0S0</v>
          </cell>
          <cell r="C878" t="str">
            <v>M10</v>
          </cell>
        </row>
        <row r="879">
          <cell r="A879" t="str">
            <v>GFSA</v>
          </cell>
          <cell r="B879" t="str">
            <v>G0SA</v>
          </cell>
          <cell r="C879" t="str">
            <v>M16</v>
          </cell>
        </row>
        <row r="880">
          <cell r="A880" t="str">
            <v>G1T0</v>
          </cell>
          <cell r="B880" t="str">
            <v>G0T0</v>
          </cell>
          <cell r="C880" t="str">
            <v>M1</v>
          </cell>
        </row>
        <row r="881">
          <cell r="A881" t="str">
            <v>G2T0</v>
          </cell>
          <cell r="B881" t="str">
            <v>G0T0</v>
          </cell>
          <cell r="C881" t="str">
            <v>M2</v>
          </cell>
        </row>
        <row r="882">
          <cell r="A882" t="str">
            <v>G3T0</v>
          </cell>
          <cell r="B882" t="str">
            <v>G0T0</v>
          </cell>
          <cell r="C882" t="str">
            <v>M3</v>
          </cell>
        </row>
        <row r="883">
          <cell r="A883" t="str">
            <v>G4T0</v>
          </cell>
          <cell r="B883" t="str">
            <v>G0T0</v>
          </cell>
          <cell r="C883" t="str">
            <v>M4</v>
          </cell>
        </row>
        <row r="884">
          <cell r="A884" t="str">
            <v>G5T0</v>
          </cell>
          <cell r="B884" t="str">
            <v>G0T0</v>
          </cell>
          <cell r="C884" t="str">
            <v>M5</v>
          </cell>
        </row>
        <row r="885">
          <cell r="A885" t="str">
            <v>G6T0</v>
          </cell>
          <cell r="B885" t="str">
            <v>G0T0</v>
          </cell>
          <cell r="C885" t="str">
            <v>M6</v>
          </cell>
        </row>
        <row r="886">
          <cell r="A886" t="str">
            <v>G9T0</v>
          </cell>
          <cell r="B886" t="str">
            <v>G0T0</v>
          </cell>
          <cell r="C886" t="str">
            <v>M9</v>
          </cell>
        </row>
        <row r="887">
          <cell r="A887" t="str">
            <v>GFT0</v>
          </cell>
          <cell r="B887" t="str">
            <v>G0T0</v>
          </cell>
          <cell r="C887" t="str">
            <v>M16</v>
          </cell>
        </row>
        <row r="888">
          <cell r="A888" t="str">
            <v>GVT0</v>
          </cell>
          <cell r="B888" t="str">
            <v>G0T0</v>
          </cell>
          <cell r="C888" t="str">
            <v>M10</v>
          </cell>
        </row>
        <row r="889">
          <cell r="A889" t="str">
            <v>G1U0</v>
          </cell>
          <cell r="B889" t="str">
            <v>G0U0</v>
          </cell>
          <cell r="C889" t="str">
            <v>M1</v>
          </cell>
        </row>
        <row r="890">
          <cell r="A890" t="str">
            <v>G2U0</v>
          </cell>
          <cell r="B890" t="str">
            <v>G0U0</v>
          </cell>
          <cell r="C890" t="str">
            <v>M2</v>
          </cell>
        </row>
        <row r="891">
          <cell r="A891" t="str">
            <v>G3U0</v>
          </cell>
          <cell r="B891" t="str">
            <v>G0U0</v>
          </cell>
          <cell r="C891" t="str">
            <v>M3</v>
          </cell>
        </row>
        <row r="892">
          <cell r="A892" t="str">
            <v>G4U0</v>
          </cell>
          <cell r="B892" t="str">
            <v>G0U0</v>
          </cell>
          <cell r="C892" t="str">
            <v>M4</v>
          </cell>
        </row>
        <row r="893">
          <cell r="A893" t="str">
            <v>G5U0</v>
          </cell>
          <cell r="B893" t="str">
            <v>G0U0</v>
          </cell>
          <cell r="C893" t="str">
            <v>M5</v>
          </cell>
        </row>
        <row r="894">
          <cell r="A894" t="str">
            <v>G6U0</v>
          </cell>
          <cell r="B894" t="str">
            <v>G0U0</v>
          </cell>
          <cell r="C894" t="str">
            <v>M6</v>
          </cell>
        </row>
        <row r="895">
          <cell r="A895" t="str">
            <v>G9U0</v>
          </cell>
          <cell r="B895" t="str">
            <v>G0U0</v>
          </cell>
          <cell r="C895" t="str">
            <v>M9</v>
          </cell>
        </row>
        <row r="896">
          <cell r="A896" t="str">
            <v>GVU0</v>
          </cell>
          <cell r="B896" t="str">
            <v>G0U0</v>
          </cell>
          <cell r="C896" t="str">
            <v>M10</v>
          </cell>
        </row>
        <row r="897">
          <cell r="A897" t="str">
            <v>G1W0</v>
          </cell>
          <cell r="B897" t="str">
            <v>G0W0</v>
          </cell>
          <cell r="C897" t="str">
            <v>M1</v>
          </cell>
        </row>
        <row r="898">
          <cell r="A898" t="str">
            <v>G2W0</v>
          </cell>
          <cell r="B898" t="str">
            <v>G0W0</v>
          </cell>
          <cell r="C898" t="str">
            <v>M2</v>
          </cell>
        </row>
        <row r="899">
          <cell r="A899" t="str">
            <v>G3W0</v>
          </cell>
          <cell r="B899" t="str">
            <v>G0W0</v>
          </cell>
          <cell r="C899" t="str">
            <v>M3</v>
          </cell>
        </row>
        <row r="900">
          <cell r="A900" t="str">
            <v>G4W0</v>
          </cell>
          <cell r="B900" t="str">
            <v>G0W0</v>
          </cell>
          <cell r="C900" t="str">
            <v>M4</v>
          </cell>
        </row>
        <row r="901">
          <cell r="A901" t="str">
            <v>G5W0</v>
          </cell>
          <cell r="B901" t="str">
            <v>G0W0</v>
          </cell>
          <cell r="C901" t="str">
            <v>M5</v>
          </cell>
        </row>
        <row r="902">
          <cell r="A902" t="str">
            <v>G6W0</v>
          </cell>
          <cell r="B902" t="str">
            <v>G0W0</v>
          </cell>
          <cell r="C902" t="str">
            <v>M6</v>
          </cell>
        </row>
        <row r="903">
          <cell r="A903" t="str">
            <v>G9W0</v>
          </cell>
          <cell r="B903" t="str">
            <v>G0W0</v>
          </cell>
          <cell r="C903" t="str">
            <v>M9</v>
          </cell>
        </row>
        <row r="904">
          <cell r="A904" t="str">
            <v>GFW0</v>
          </cell>
          <cell r="B904" t="str">
            <v>G0W0</v>
          </cell>
          <cell r="C904" t="str">
            <v>M16</v>
          </cell>
        </row>
        <row r="905">
          <cell r="A905" t="str">
            <v>GVW0</v>
          </cell>
          <cell r="B905" t="str">
            <v>G0W0</v>
          </cell>
          <cell r="C905" t="str">
            <v>M10</v>
          </cell>
        </row>
        <row r="906">
          <cell r="A906" t="str">
            <v>G1Y0</v>
          </cell>
          <cell r="B906" t="str">
            <v>G0Y0</v>
          </cell>
          <cell r="C906" t="str">
            <v>M1</v>
          </cell>
        </row>
        <row r="907">
          <cell r="A907" t="str">
            <v>G2Y0</v>
          </cell>
          <cell r="B907" t="str">
            <v>G0Y0</v>
          </cell>
          <cell r="C907" t="str">
            <v>M2</v>
          </cell>
        </row>
        <row r="908">
          <cell r="A908" t="str">
            <v>G3Y0</v>
          </cell>
          <cell r="B908" t="str">
            <v>G0Y0</v>
          </cell>
          <cell r="C908" t="str">
            <v>M3</v>
          </cell>
        </row>
        <row r="909">
          <cell r="A909" t="str">
            <v>G4Y0</v>
          </cell>
          <cell r="B909" t="str">
            <v>G0Y0</v>
          </cell>
          <cell r="C909" t="str">
            <v>M4</v>
          </cell>
        </row>
        <row r="910">
          <cell r="A910" t="str">
            <v>G5Y0</v>
          </cell>
          <cell r="B910" t="str">
            <v>G0Y0</v>
          </cell>
          <cell r="C910" t="str">
            <v>M5</v>
          </cell>
        </row>
        <row r="911">
          <cell r="A911" t="str">
            <v>G6Y0</v>
          </cell>
          <cell r="B911" t="str">
            <v>G0Y0</v>
          </cell>
          <cell r="C911" t="str">
            <v>M6</v>
          </cell>
        </row>
        <row r="912">
          <cell r="A912" t="str">
            <v>G9Y0</v>
          </cell>
          <cell r="B912" t="str">
            <v>G0Y0</v>
          </cell>
          <cell r="C912" t="str">
            <v>M9</v>
          </cell>
        </row>
        <row r="913">
          <cell r="A913" t="str">
            <v>GFY0</v>
          </cell>
          <cell r="B913" t="str">
            <v>G0Y0</v>
          </cell>
          <cell r="C913" t="str">
            <v>M16</v>
          </cell>
        </row>
        <row r="914">
          <cell r="A914" t="str">
            <v>GVY0</v>
          </cell>
          <cell r="B914" t="str">
            <v>G0Y0</v>
          </cell>
          <cell r="C914" t="str">
            <v>M10</v>
          </cell>
        </row>
        <row r="915">
          <cell r="A915" t="str">
            <v>G1Z0</v>
          </cell>
          <cell r="B915" t="str">
            <v>G0Z0</v>
          </cell>
          <cell r="C915" t="str">
            <v>M1</v>
          </cell>
        </row>
        <row r="916">
          <cell r="A916" t="str">
            <v>G2Z0</v>
          </cell>
          <cell r="B916" t="str">
            <v>G0Z0</v>
          </cell>
          <cell r="C916" t="str">
            <v>M2</v>
          </cell>
        </row>
        <row r="917">
          <cell r="A917" t="str">
            <v>G3Z0</v>
          </cell>
          <cell r="B917" t="str">
            <v>G0Z0</v>
          </cell>
          <cell r="C917" t="str">
            <v>M3</v>
          </cell>
        </row>
        <row r="918">
          <cell r="A918" t="str">
            <v>G4Z0</v>
          </cell>
          <cell r="B918" t="str">
            <v>G0Z0</v>
          </cell>
          <cell r="C918" t="str">
            <v>M4</v>
          </cell>
        </row>
        <row r="919">
          <cell r="A919" t="str">
            <v>G5Z0</v>
          </cell>
          <cell r="B919" t="str">
            <v>G0Z0</v>
          </cell>
          <cell r="C919" t="str">
            <v>M5</v>
          </cell>
        </row>
        <row r="920">
          <cell r="A920" t="str">
            <v>G6Z0</v>
          </cell>
          <cell r="B920" t="str">
            <v>G0Z0</v>
          </cell>
          <cell r="C920" t="str">
            <v>M6</v>
          </cell>
        </row>
        <row r="921">
          <cell r="A921" t="str">
            <v>G9Z0</v>
          </cell>
          <cell r="B921" t="str">
            <v>G0Z0</v>
          </cell>
          <cell r="C921" t="str">
            <v>M9</v>
          </cell>
        </row>
        <row r="922">
          <cell r="A922" t="str">
            <v>GFZ0</v>
          </cell>
          <cell r="B922" t="str">
            <v>G0Z0</v>
          </cell>
          <cell r="C922" t="str">
            <v>M16</v>
          </cell>
        </row>
        <row r="923">
          <cell r="A923" t="str">
            <v>GVZ0</v>
          </cell>
          <cell r="B923" t="str">
            <v>G0Z0</v>
          </cell>
          <cell r="C923" t="str">
            <v>M10</v>
          </cell>
        </row>
        <row r="924">
          <cell r="A924" t="str">
            <v>JC01</v>
          </cell>
          <cell r="B924" t="str">
            <v>JC00</v>
          </cell>
          <cell r="C924" t="str">
            <v>M1</v>
          </cell>
        </row>
        <row r="925">
          <cell r="A925" t="str">
            <v>JC02</v>
          </cell>
          <cell r="B925" t="str">
            <v>JC00</v>
          </cell>
          <cell r="C925" t="str">
            <v>M2</v>
          </cell>
        </row>
        <row r="926">
          <cell r="A926" t="str">
            <v>JC03</v>
          </cell>
          <cell r="B926" t="str">
            <v>JC00</v>
          </cell>
          <cell r="C926" t="str">
            <v>M3</v>
          </cell>
        </row>
        <row r="927">
          <cell r="A927" t="str">
            <v>JC04</v>
          </cell>
          <cell r="B927" t="str">
            <v>JC00</v>
          </cell>
          <cell r="C927" t="str">
            <v>M4</v>
          </cell>
        </row>
        <row r="928">
          <cell r="A928" t="str">
            <v>JC05</v>
          </cell>
          <cell r="B928" t="str">
            <v>JC00</v>
          </cell>
          <cell r="C928" t="str">
            <v>M5</v>
          </cell>
        </row>
        <row r="929">
          <cell r="A929" t="str">
            <v>JC06</v>
          </cell>
          <cell r="B929" t="str">
            <v>JC00</v>
          </cell>
          <cell r="C929" t="str">
            <v>M6</v>
          </cell>
        </row>
        <row r="930">
          <cell r="A930" t="str">
            <v>JC09</v>
          </cell>
          <cell r="B930" t="str">
            <v>JC00</v>
          </cell>
          <cell r="C930" t="str">
            <v>M9</v>
          </cell>
        </row>
        <row r="931">
          <cell r="A931" t="str">
            <v>JC0V</v>
          </cell>
          <cell r="B931" t="str">
            <v>JC00</v>
          </cell>
          <cell r="C931" t="str">
            <v>M10</v>
          </cell>
        </row>
        <row r="932">
          <cell r="A932" t="str">
            <v>UC01</v>
          </cell>
          <cell r="B932" t="str">
            <v>UC00</v>
          </cell>
          <cell r="C932" t="str">
            <v>M1</v>
          </cell>
        </row>
        <row r="933">
          <cell r="A933" t="str">
            <v>UC02</v>
          </cell>
          <cell r="B933" t="str">
            <v>UC00</v>
          </cell>
          <cell r="C933" t="str">
            <v>M2</v>
          </cell>
        </row>
        <row r="934">
          <cell r="A934" t="str">
            <v>UC03</v>
          </cell>
          <cell r="B934" t="str">
            <v>UC00</v>
          </cell>
          <cell r="C934" t="str">
            <v>M3</v>
          </cell>
        </row>
        <row r="935">
          <cell r="A935" t="str">
            <v>UC04</v>
          </cell>
          <cell r="B935" t="str">
            <v>UC00</v>
          </cell>
          <cell r="C935" t="str">
            <v>M4</v>
          </cell>
        </row>
        <row r="936">
          <cell r="A936" t="str">
            <v>UC05</v>
          </cell>
          <cell r="B936" t="str">
            <v>UC00</v>
          </cell>
          <cell r="C936" t="str">
            <v>M5</v>
          </cell>
        </row>
        <row r="937">
          <cell r="A937" t="str">
            <v>UC06</v>
          </cell>
          <cell r="B937" t="str">
            <v>UC00</v>
          </cell>
          <cell r="C937" t="str">
            <v>M6</v>
          </cell>
        </row>
        <row r="938">
          <cell r="A938" t="str">
            <v>UC07</v>
          </cell>
          <cell r="B938" t="str">
            <v>UC00</v>
          </cell>
          <cell r="C938" t="str">
            <v>M7</v>
          </cell>
        </row>
        <row r="939">
          <cell r="A939" t="str">
            <v>UC08</v>
          </cell>
          <cell r="B939" t="str">
            <v>UC00</v>
          </cell>
          <cell r="C939" t="str">
            <v>M8</v>
          </cell>
        </row>
        <row r="940">
          <cell r="A940" t="str">
            <v>UC09</v>
          </cell>
          <cell r="B940" t="str">
            <v>UC00</v>
          </cell>
          <cell r="C940" t="str">
            <v>M9</v>
          </cell>
        </row>
        <row r="941">
          <cell r="A941" t="str">
            <v>UC0V</v>
          </cell>
          <cell r="B941" t="str">
            <v>UC00</v>
          </cell>
          <cell r="C941" t="str">
            <v>M10</v>
          </cell>
        </row>
        <row r="942">
          <cell r="A942" t="str">
            <v>UC0L</v>
          </cell>
          <cell r="B942" t="str">
            <v>UC00</v>
          </cell>
          <cell r="C942" t="str">
            <v>M23</v>
          </cell>
        </row>
        <row r="943">
          <cell r="A943" t="str">
            <v>UCP1</v>
          </cell>
          <cell r="B943" t="str">
            <v>UCP0</v>
          </cell>
          <cell r="C943" t="str">
            <v>M1</v>
          </cell>
        </row>
        <row r="944">
          <cell r="A944" t="str">
            <v>UCP2</v>
          </cell>
          <cell r="B944" t="str">
            <v>UCP0</v>
          </cell>
          <cell r="C944" t="str">
            <v>M2</v>
          </cell>
        </row>
        <row r="945">
          <cell r="A945" t="str">
            <v>UCP3</v>
          </cell>
          <cell r="B945" t="str">
            <v>UCP0</v>
          </cell>
          <cell r="C945" t="str">
            <v>M3</v>
          </cell>
        </row>
        <row r="946">
          <cell r="A946" t="str">
            <v>UCP4</v>
          </cell>
          <cell r="B946" t="str">
            <v>UCP0</v>
          </cell>
          <cell r="C946" t="str">
            <v>M4</v>
          </cell>
        </row>
        <row r="947">
          <cell r="A947" t="str">
            <v>UCP5</v>
          </cell>
          <cell r="B947" t="str">
            <v>UCP0</v>
          </cell>
          <cell r="C947" t="str">
            <v>M5</v>
          </cell>
        </row>
        <row r="948">
          <cell r="A948" t="str">
            <v>UCP6</v>
          </cell>
          <cell r="B948" t="str">
            <v>UCP0</v>
          </cell>
          <cell r="C948" t="str">
            <v>M6</v>
          </cell>
        </row>
        <row r="949">
          <cell r="A949" t="str">
            <v>UCP7</v>
          </cell>
          <cell r="B949" t="str">
            <v>UCP0</v>
          </cell>
          <cell r="C949" t="str">
            <v>M7</v>
          </cell>
        </row>
        <row r="950">
          <cell r="A950" t="str">
            <v>UCP8</v>
          </cell>
          <cell r="B950" t="str">
            <v>UCP0</v>
          </cell>
          <cell r="C950" t="str">
            <v>M8</v>
          </cell>
        </row>
        <row r="951">
          <cell r="A951" t="str">
            <v>UCP9</v>
          </cell>
          <cell r="B951" t="str">
            <v>UCP0</v>
          </cell>
          <cell r="C951" t="str">
            <v>M9</v>
          </cell>
        </row>
        <row r="952">
          <cell r="A952" t="str">
            <v>UCPV</v>
          </cell>
          <cell r="B952" t="str">
            <v>UCP0</v>
          </cell>
          <cell r="C952" t="str">
            <v>M10</v>
          </cell>
        </row>
        <row r="953">
          <cell r="A953" t="str">
            <v>UCPL</v>
          </cell>
          <cell r="B953" t="str">
            <v>UCP0</v>
          </cell>
          <cell r="C953" t="str">
            <v>M23</v>
          </cell>
        </row>
        <row r="954">
          <cell r="A954" t="str">
            <v>UK01</v>
          </cell>
          <cell r="B954" t="str">
            <v>UK00</v>
          </cell>
          <cell r="C954" t="str">
            <v>M1</v>
          </cell>
        </row>
        <row r="955">
          <cell r="A955" t="str">
            <v>UK02</v>
          </cell>
          <cell r="B955" t="str">
            <v>UK00</v>
          </cell>
          <cell r="C955" t="str">
            <v>M2</v>
          </cell>
        </row>
        <row r="956">
          <cell r="A956" t="str">
            <v>UK03</v>
          </cell>
          <cell r="B956" t="str">
            <v>UK00</v>
          </cell>
          <cell r="C956" t="str">
            <v>M3</v>
          </cell>
        </row>
        <row r="957">
          <cell r="A957" t="str">
            <v>UK04</v>
          </cell>
          <cell r="B957" t="str">
            <v>UK00</v>
          </cell>
          <cell r="C957" t="str">
            <v>M4</v>
          </cell>
        </row>
        <row r="958">
          <cell r="A958" t="str">
            <v>UK05</v>
          </cell>
          <cell r="B958" t="str">
            <v>UK00</v>
          </cell>
          <cell r="C958" t="str">
            <v>M5</v>
          </cell>
        </row>
        <row r="959">
          <cell r="A959" t="str">
            <v>UK06</v>
          </cell>
          <cell r="B959" t="str">
            <v>UK00</v>
          </cell>
          <cell r="C959" t="str">
            <v>M6</v>
          </cell>
        </row>
        <row r="960">
          <cell r="A960" t="str">
            <v>UK07</v>
          </cell>
          <cell r="B960" t="str">
            <v>UK00</v>
          </cell>
          <cell r="C960" t="str">
            <v>M7</v>
          </cell>
        </row>
        <row r="961">
          <cell r="A961" t="str">
            <v>UK08</v>
          </cell>
          <cell r="B961" t="str">
            <v>UK00</v>
          </cell>
          <cell r="C961" t="str">
            <v>M8</v>
          </cell>
        </row>
        <row r="962">
          <cell r="A962" t="str">
            <v>UK09</v>
          </cell>
          <cell r="B962" t="str">
            <v>UK00</v>
          </cell>
          <cell r="C962" t="str">
            <v>M9</v>
          </cell>
        </row>
        <row r="963">
          <cell r="A963" t="str">
            <v>UK0L</v>
          </cell>
          <cell r="B963" t="str">
            <v>UK00</v>
          </cell>
          <cell r="C963" t="str">
            <v>M23</v>
          </cell>
        </row>
        <row r="964">
          <cell r="A964" t="str">
            <v>UK0M</v>
          </cell>
          <cell r="B964" t="str">
            <v>UK00</v>
          </cell>
          <cell r="C964" t="str">
            <v>M31</v>
          </cell>
        </row>
        <row r="965">
          <cell r="A965" t="str">
            <v>UK0N</v>
          </cell>
          <cell r="B965" t="str">
            <v>UK00</v>
          </cell>
          <cell r="C965" t="str">
            <v>M40</v>
          </cell>
        </row>
        <row r="966">
          <cell r="A966" t="str">
            <v>UK0V</v>
          </cell>
          <cell r="B966" t="str">
            <v>UK00</v>
          </cell>
          <cell r="C966" t="str">
            <v>M10</v>
          </cell>
        </row>
        <row r="967">
          <cell r="A967" t="str">
            <v>UKP1</v>
          </cell>
          <cell r="B967" t="str">
            <v>UKP0</v>
          </cell>
          <cell r="C967" t="str">
            <v>M1</v>
          </cell>
        </row>
        <row r="968">
          <cell r="A968" t="str">
            <v>UKP2</v>
          </cell>
          <cell r="B968" t="str">
            <v>UKP0</v>
          </cell>
          <cell r="C968" t="str">
            <v>M2</v>
          </cell>
        </row>
        <row r="969">
          <cell r="A969" t="str">
            <v>UKP3</v>
          </cell>
          <cell r="B969" t="str">
            <v>UKP0</v>
          </cell>
          <cell r="C969" t="str">
            <v>M3</v>
          </cell>
        </row>
        <row r="970">
          <cell r="A970" t="str">
            <v>UKP4</v>
          </cell>
          <cell r="B970" t="str">
            <v>UKP0</v>
          </cell>
          <cell r="C970" t="str">
            <v>M4</v>
          </cell>
        </row>
        <row r="971">
          <cell r="A971" t="str">
            <v>UKP5</v>
          </cell>
          <cell r="B971" t="str">
            <v>UKP0</v>
          </cell>
          <cell r="C971" t="str">
            <v>M5</v>
          </cell>
        </row>
        <row r="972">
          <cell r="A972" t="str">
            <v>UKP6</v>
          </cell>
          <cell r="B972" t="str">
            <v>UKP0</v>
          </cell>
          <cell r="C972" t="str">
            <v>M6</v>
          </cell>
        </row>
        <row r="973">
          <cell r="A973" t="str">
            <v>UKP7</v>
          </cell>
          <cell r="B973" t="str">
            <v>UKP0</v>
          </cell>
          <cell r="C973" t="str">
            <v>M7</v>
          </cell>
        </row>
        <row r="974">
          <cell r="A974" t="str">
            <v>UKP8</v>
          </cell>
          <cell r="B974" t="str">
            <v>UKP0</v>
          </cell>
          <cell r="C974" t="str">
            <v>M8</v>
          </cell>
        </row>
        <row r="975">
          <cell r="A975" t="str">
            <v>UKP9</v>
          </cell>
          <cell r="B975" t="str">
            <v>UKP0</v>
          </cell>
          <cell r="C975" t="str">
            <v>M9</v>
          </cell>
        </row>
        <row r="976">
          <cell r="A976" t="str">
            <v>UKPL</v>
          </cell>
          <cell r="B976" t="str">
            <v>UKP0</v>
          </cell>
          <cell r="C976" t="str">
            <v>M23</v>
          </cell>
        </row>
        <row r="977">
          <cell r="A977" t="str">
            <v>UKPV</v>
          </cell>
          <cell r="B977" t="str">
            <v>UKP0</v>
          </cell>
          <cell r="C977" t="str">
            <v>M10</v>
          </cell>
        </row>
        <row r="978">
          <cell r="A978" t="str">
            <v>UN01</v>
          </cell>
          <cell r="B978" t="str">
            <v>UN00</v>
          </cell>
          <cell r="C978" t="str">
            <v>M1</v>
          </cell>
        </row>
        <row r="979">
          <cell r="A979" t="str">
            <v>UN02</v>
          </cell>
          <cell r="B979" t="str">
            <v>UN00</v>
          </cell>
          <cell r="C979" t="str">
            <v>M2</v>
          </cell>
        </row>
        <row r="980">
          <cell r="A980" t="str">
            <v>UN03</v>
          </cell>
          <cell r="B980" t="str">
            <v>UN00</v>
          </cell>
          <cell r="C980" t="str">
            <v>M3</v>
          </cell>
        </row>
        <row r="981">
          <cell r="A981" t="str">
            <v>UN04</v>
          </cell>
          <cell r="B981" t="str">
            <v>UN00</v>
          </cell>
          <cell r="C981" t="str">
            <v>M4</v>
          </cell>
        </row>
        <row r="982">
          <cell r="A982" t="str">
            <v>UN05</v>
          </cell>
          <cell r="B982" t="str">
            <v>UN00</v>
          </cell>
          <cell r="C982" t="str">
            <v>M5</v>
          </cell>
        </row>
        <row r="983">
          <cell r="A983" t="str">
            <v>UN06</v>
          </cell>
          <cell r="B983" t="str">
            <v>UN00</v>
          </cell>
          <cell r="C983" t="str">
            <v>M6</v>
          </cell>
        </row>
        <row r="984">
          <cell r="A984" t="str">
            <v>UN07</v>
          </cell>
          <cell r="B984" t="str">
            <v>UN00</v>
          </cell>
          <cell r="C984" t="str">
            <v>M7</v>
          </cell>
        </row>
        <row r="985">
          <cell r="A985" t="str">
            <v>UN08</v>
          </cell>
          <cell r="B985" t="str">
            <v>UN00</v>
          </cell>
          <cell r="C985" t="str">
            <v>M8</v>
          </cell>
        </row>
        <row r="986">
          <cell r="A986" t="str">
            <v>UN09</v>
          </cell>
          <cell r="B986" t="str">
            <v>UN00</v>
          </cell>
          <cell r="C986" t="str">
            <v>M9</v>
          </cell>
        </row>
        <row r="987">
          <cell r="A987" t="str">
            <v>UN0L</v>
          </cell>
          <cell r="B987" t="str">
            <v>UN00</v>
          </cell>
          <cell r="C987" t="str">
            <v>M23</v>
          </cell>
        </row>
        <row r="988">
          <cell r="A988" t="str">
            <v>UN0M</v>
          </cell>
          <cell r="B988" t="str">
            <v>UN00</v>
          </cell>
          <cell r="C988" t="str">
            <v>M31</v>
          </cell>
        </row>
        <row r="989">
          <cell r="A989" t="str">
            <v>UN0N</v>
          </cell>
          <cell r="B989" t="str">
            <v>UN00</v>
          </cell>
          <cell r="C989" t="str">
            <v>M40</v>
          </cell>
        </row>
        <row r="990">
          <cell r="A990" t="str">
            <v>UN0V</v>
          </cell>
          <cell r="B990" t="str">
            <v>UN00</v>
          </cell>
          <cell r="C990" t="str">
            <v>M10</v>
          </cell>
        </row>
        <row r="991">
          <cell r="A991" t="str">
            <v>UNP1</v>
          </cell>
          <cell r="B991" t="str">
            <v>UNP0</v>
          </cell>
          <cell r="C991" t="str">
            <v>M1</v>
          </cell>
        </row>
        <row r="992">
          <cell r="A992" t="str">
            <v>UNP2</v>
          </cell>
          <cell r="B992" t="str">
            <v>UNP0</v>
          </cell>
          <cell r="C992" t="str">
            <v>M2</v>
          </cell>
        </row>
        <row r="993">
          <cell r="A993" t="str">
            <v>UNP3</v>
          </cell>
          <cell r="B993" t="str">
            <v>UNP0</v>
          </cell>
          <cell r="C993" t="str">
            <v>M3</v>
          </cell>
        </row>
        <row r="994">
          <cell r="A994" t="str">
            <v>UNP4</v>
          </cell>
          <cell r="B994" t="str">
            <v>UNP0</v>
          </cell>
          <cell r="C994" t="str">
            <v>M4</v>
          </cell>
        </row>
        <row r="995">
          <cell r="A995" t="str">
            <v>UNP5</v>
          </cell>
          <cell r="B995" t="str">
            <v>UNP0</v>
          </cell>
          <cell r="C995" t="str">
            <v>M5</v>
          </cell>
        </row>
        <row r="996">
          <cell r="A996" t="str">
            <v>UNP6</v>
          </cell>
          <cell r="B996" t="str">
            <v>UNP0</v>
          </cell>
          <cell r="C996" t="str">
            <v>M6</v>
          </cell>
        </row>
        <row r="997">
          <cell r="A997" t="str">
            <v>UNP7</v>
          </cell>
          <cell r="B997" t="str">
            <v>UNP0</v>
          </cell>
          <cell r="C997" t="str">
            <v>M7</v>
          </cell>
        </row>
        <row r="998">
          <cell r="A998" t="str">
            <v>UNP8</v>
          </cell>
          <cell r="B998" t="str">
            <v>UNP0</v>
          </cell>
          <cell r="C998" t="str">
            <v>M8</v>
          </cell>
        </row>
        <row r="999">
          <cell r="A999" t="str">
            <v>UNP9</v>
          </cell>
          <cell r="B999" t="str">
            <v>UNP0</v>
          </cell>
          <cell r="C999" t="str">
            <v>M9</v>
          </cell>
        </row>
        <row r="1000">
          <cell r="A1000" t="str">
            <v>UNPL</v>
          </cell>
          <cell r="B1000" t="str">
            <v>UNP0</v>
          </cell>
          <cell r="C1000" t="str">
            <v>M23</v>
          </cell>
        </row>
        <row r="1001">
          <cell r="A1001" t="str">
            <v>UNPM</v>
          </cell>
          <cell r="B1001" t="str">
            <v>UNP0</v>
          </cell>
          <cell r="C1001" t="str">
            <v>M31</v>
          </cell>
        </row>
        <row r="1002">
          <cell r="A1002" t="str">
            <v>UNPV</v>
          </cell>
          <cell r="B1002" t="str">
            <v>UNP0</v>
          </cell>
          <cell r="C1002" t="str">
            <v>M10</v>
          </cell>
        </row>
        <row r="1003">
          <cell r="A1003" t="str">
            <v>UQ01</v>
          </cell>
          <cell r="B1003" t="str">
            <v>UQ00</v>
          </cell>
          <cell r="C1003" t="str">
            <v>M1</v>
          </cell>
        </row>
        <row r="1004">
          <cell r="A1004" t="str">
            <v>UQ02</v>
          </cell>
          <cell r="B1004" t="str">
            <v>UQ00</v>
          </cell>
          <cell r="C1004" t="str">
            <v>M2</v>
          </cell>
        </row>
        <row r="1005">
          <cell r="A1005" t="str">
            <v>UQ03</v>
          </cell>
          <cell r="B1005" t="str">
            <v>UQ00</v>
          </cell>
          <cell r="C1005" t="str">
            <v>M3</v>
          </cell>
        </row>
        <row r="1006">
          <cell r="A1006" t="str">
            <v>UQ04</v>
          </cell>
          <cell r="B1006" t="str">
            <v>UQ00</v>
          </cell>
          <cell r="C1006" t="str">
            <v>M4</v>
          </cell>
        </row>
        <row r="1007">
          <cell r="A1007" t="str">
            <v>UQ05</v>
          </cell>
          <cell r="B1007" t="str">
            <v>UQ00</v>
          </cell>
          <cell r="C1007" t="str">
            <v>M5</v>
          </cell>
        </row>
        <row r="1008">
          <cell r="A1008" t="str">
            <v>UQ06</v>
          </cell>
          <cell r="B1008" t="str">
            <v>UQ00</v>
          </cell>
          <cell r="C1008" t="str">
            <v>M6</v>
          </cell>
        </row>
        <row r="1009">
          <cell r="A1009" t="str">
            <v>UQ07</v>
          </cell>
          <cell r="B1009" t="str">
            <v>UQ00</v>
          </cell>
          <cell r="C1009" t="str">
            <v>M7</v>
          </cell>
        </row>
        <row r="1010">
          <cell r="A1010" t="str">
            <v>UQ08</v>
          </cell>
          <cell r="B1010" t="str">
            <v>UQ00</v>
          </cell>
          <cell r="C1010" t="str">
            <v>M8</v>
          </cell>
        </row>
        <row r="1011">
          <cell r="A1011" t="str">
            <v>UQ09</v>
          </cell>
          <cell r="B1011" t="str">
            <v>UQ00</v>
          </cell>
          <cell r="C1011" t="str">
            <v>M9</v>
          </cell>
        </row>
        <row r="1012">
          <cell r="A1012" t="str">
            <v>UQ0L</v>
          </cell>
          <cell r="B1012" t="str">
            <v>UQ00</v>
          </cell>
          <cell r="C1012" t="str">
            <v>M23</v>
          </cell>
        </row>
        <row r="1013">
          <cell r="A1013" t="str">
            <v>UQ0V</v>
          </cell>
          <cell r="B1013" t="str">
            <v>UQ00</v>
          </cell>
          <cell r="C1013" t="str">
            <v>M10</v>
          </cell>
        </row>
        <row r="1014">
          <cell r="A1014" t="str">
            <v>UQP1</v>
          </cell>
          <cell r="B1014" t="str">
            <v>UQP0</v>
          </cell>
          <cell r="C1014" t="str">
            <v>M1</v>
          </cell>
        </row>
        <row r="1015">
          <cell r="A1015" t="str">
            <v>UQP2</v>
          </cell>
          <cell r="B1015" t="str">
            <v>UQP0</v>
          </cell>
          <cell r="C1015" t="str">
            <v>M2</v>
          </cell>
        </row>
        <row r="1016">
          <cell r="A1016" t="str">
            <v>UQP3</v>
          </cell>
          <cell r="B1016" t="str">
            <v>UQP0</v>
          </cell>
          <cell r="C1016" t="str">
            <v>M3</v>
          </cell>
        </row>
        <row r="1017">
          <cell r="A1017" t="str">
            <v>UQP4</v>
          </cell>
          <cell r="B1017" t="str">
            <v>UQP0</v>
          </cell>
          <cell r="C1017" t="str">
            <v>M4</v>
          </cell>
        </row>
        <row r="1018">
          <cell r="A1018" t="str">
            <v>UQP5</v>
          </cell>
          <cell r="B1018" t="str">
            <v>UQP0</v>
          </cell>
          <cell r="C1018" t="str">
            <v>M5</v>
          </cell>
        </row>
        <row r="1019">
          <cell r="A1019" t="str">
            <v>UQP6</v>
          </cell>
          <cell r="B1019" t="str">
            <v>UQP0</v>
          </cell>
          <cell r="C1019" t="str">
            <v>M6</v>
          </cell>
        </row>
        <row r="1020">
          <cell r="A1020" t="str">
            <v>UQP7</v>
          </cell>
          <cell r="B1020" t="str">
            <v>UQP0</v>
          </cell>
          <cell r="C1020" t="str">
            <v>M7</v>
          </cell>
        </row>
        <row r="1021">
          <cell r="A1021" t="str">
            <v>UQP8</v>
          </cell>
          <cell r="B1021" t="str">
            <v>UQP0</v>
          </cell>
          <cell r="C1021" t="str">
            <v>M8</v>
          </cell>
        </row>
        <row r="1022">
          <cell r="A1022" t="str">
            <v>UQP9</v>
          </cell>
          <cell r="B1022" t="str">
            <v>UQP0</v>
          </cell>
          <cell r="C1022" t="str">
            <v>M9</v>
          </cell>
        </row>
        <row r="1023">
          <cell r="A1023" t="str">
            <v>UQPL</v>
          </cell>
          <cell r="B1023" t="str">
            <v>UQP0</v>
          </cell>
          <cell r="C1023" t="str">
            <v>M23</v>
          </cell>
        </row>
        <row r="1024">
          <cell r="A1024" t="str">
            <v>UQPV</v>
          </cell>
          <cell r="B1024" t="str">
            <v>UQP0</v>
          </cell>
          <cell r="C1024" t="str">
            <v>M10</v>
          </cell>
        </row>
        <row r="1025">
          <cell r="A1025" t="str">
            <v>UR01</v>
          </cell>
          <cell r="B1025" t="str">
            <v>UR00</v>
          </cell>
          <cell r="C1025" t="str">
            <v>M1</v>
          </cell>
        </row>
        <row r="1026">
          <cell r="A1026" t="str">
            <v>UR02</v>
          </cell>
          <cell r="B1026" t="str">
            <v>UR00</v>
          </cell>
          <cell r="C1026" t="str">
            <v>M2</v>
          </cell>
        </row>
        <row r="1027">
          <cell r="A1027" t="str">
            <v>UR03</v>
          </cell>
          <cell r="B1027" t="str">
            <v>UR00</v>
          </cell>
          <cell r="C1027" t="str">
            <v>M3</v>
          </cell>
        </row>
        <row r="1028">
          <cell r="A1028" t="str">
            <v>UR04</v>
          </cell>
          <cell r="B1028" t="str">
            <v>UR00</v>
          </cell>
          <cell r="C1028" t="str">
            <v>M4</v>
          </cell>
        </row>
        <row r="1029">
          <cell r="A1029" t="str">
            <v>UR05</v>
          </cell>
          <cell r="B1029" t="str">
            <v>UR00</v>
          </cell>
          <cell r="C1029" t="str">
            <v>M5</v>
          </cell>
        </row>
        <row r="1030">
          <cell r="A1030" t="str">
            <v>UR06</v>
          </cell>
          <cell r="B1030" t="str">
            <v>UR00</v>
          </cell>
          <cell r="C1030" t="str">
            <v>M6</v>
          </cell>
        </row>
        <row r="1031">
          <cell r="A1031" t="str">
            <v>UR07</v>
          </cell>
          <cell r="B1031" t="str">
            <v>UR00</v>
          </cell>
          <cell r="C1031" t="str">
            <v>M7</v>
          </cell>
        </row>
        <row r="1032">
          <cell r="A1032" t="str">
            <v>UR08</v>
          </cell>
          <cell r="B1032" t="str">
            <v>UR00</v>
          </cell>
          <cell r="C1032" t="str">
            <v>M8</v>
          </cell>
        </row>
        <row r="1033">
          <cell r="A1033" t="str">
            <v>UR09</v>
          </cell>
          <cell r="B1033" t="str">
            <v>UR00</v>
          </cell>
          <cell r="C1033" t="str">
            <v>M9</v>
          </cell>
        </row>
        <row r="1034">
          <cell r="A1034" t="str">
            <v>UR0L</v>
          </cell>
          <cell r="B1034" t="str">
            <v>UR00</v>
          </cell>
          <cell r="C1034" t="str">
            <v>M23</v>
          </cell>
        </row>
        <row r="1035">
          <cell r="A1035" t="str">
            <v>UR0V</v>
          </cell>
          <cell r="B1035" t="str">
            <v>UR00</v>
          </cell>
          <cell r="C1035" t="str">
            <v>M10</v>
          </cell>
        </row>
        <row r="1036">
          <cell r="A1036" t="str">
            <v>EG11</v>
          </cell>
          <cell r="B1036" t="str">
            <v>EG00</v>
          </cell>
          <cell r="C1036" t="str">
            <v>RM1</v>
          </cell>
        </row>
        <row r="1037">
          <cell r="A1037" t="str">
            <v>EG12</v>
          </cell>
          <cell r="B1037" t="str">
            <v>EG00</v>
          </cell>
          <cell r="C1037" t="str">
            <v>RM2</v>
          </cell>
        </row>
        <row r="1038">
          <cell r="A1038" t="str">
            <v>EG13</v>
          </cell>
          <cell r="B1038" t="str">
            <v>EG00</v>
          </cell>
          <cell r="C1038" t="str">
            <v>RM3</v>
          </cell>
        </row>
        <row r="1039">
          <cell r="A1039" t="str">
            <v>EG14</v>
          </cell>
          <cell r="B1039" t="str">
            <v>EG00</v>
          </cell>
          <cell r="C1039" t="str">
            <v>RM4</v>
          </cell>
        </row>
        <row r="1040">
          <cell r="A1040" t="str">
            <v>EG15</v>
          </cell>
          <cell r="B1040" t="str">
            <v>EG00</v>
          </cell>
          <cell r="C1040" t="str">
            <v>RM5</v>
          </cell>
        </row>
        <row r="1041">
          <cell r="A1041" t="str">
            <v>EG16</v>
          </cell>
          <cell r="B1041" t="str">
            <v>EG00</v>
          </cell>
          <cell r="C1041" t="str">
            <v>RM6</v>
          </cell>
        </row>
        <row r="1042">
          <cell r="A1042" t="str">
            <v>EG17</v>
          </cell>
          <cell r="B1042" t="str">
            <v>EG00</v>
          </cell>
          <cell r="C1042" t="str">
            <v>RM7</v>
          </cell>
        </row>
        <row r="1043">
          <cell r="A1043" t="str">
            <v>EG18</v>
          </cell>
          <cell r="B1043" t="str">
            <v>EG00</v>
          </cell>
          <cell r="C1043" t="str">
            <v>RM8</v>
          </cell>
        </row>
        <row r="1044">
          <cell r="A1044" t="str">
            <v>EG19</v>
          </cell>
          <cell r="B1044" t="str">
            <v>EG00</v>
          </cell>
          <cell r="C1044" t="str">
            <v>RM9</v>
          </cell>
        </row>
        <row r="1045">
          <cell r="A1045" t="str">
            <v>EG1V</v>
          </cell>
          <cell r="B1045" t="str">
            <v>EG00</v>
          </cell>
          <cell r="C1045" t="str">
            <v>RM10</v>
          </cell>
        </row>
        <row r="1046">
          <cell r="A1046" t="str">
            <v>EG21</v>
          </cell>
          <cell r="B1046" t="str">
            <v>EG00</v>
          </cell>
          <cell r="C1046" t="str">
            <v>RM11</v>
          </cell>
        </row>
        <row r="1047">
          <cell r="A1047" t="str">
            <v>EG22</v>
          </cell>
          <cell r="B1047" t="str">
            <v>EG00</v>
          </cell>
          <cell r="C1047" t="str">
            <v>RM12</v>
          </cell>
        </row>
        <row r="1048">
          <cell r="A1048" t="str">
            <v>EG23</v>
          </cell>
          <cell r="B1048" t="str">
            <v>EG00</v>
          </cell>
          <cell r="C1048" t="str">
            <v>RM13</v>
          </cell>
        </row>
        <row r="1049">
          <cell r="A1049" t="str">
            <v>EG24</v>
          </cell>
          <cell r="B1049" t="str">
            <v>EG00</v>
          </cell>
          <cell r="C1049" t="str">
            <v>RM14</v>
          </cell>
        </row>
        <row r="1050">
          <cell r="A1050" t="str">
            <v>EG25</v>
          </cell>
          <cell r="B1050" t="str">
            <v>EG00</v>
          </cell>
          <cell r="C1050" t="str">
            <v>RM15</v>
          </cell>
        </row>
        <row r="1051">
          <cell r="A1051" t="str">
            <v>EG26</v>
          </cell>
          <cell r="B1051" t="str">
            <v>EG00</v>
          </cell>
          <cell r="C1051" t="str">
            <v>RM16</v>
          </cell>
        </row>
        <row r="1052">
          <cell r="A1052" t="str">
            <v>EG27</v>
          </cell>
          <cell r="B1052" t="str">
            <v>EG00</v>
          </cell>
          <cell r="C1052" t="str">
            <v>RM17</v>
          </cell>
        </row>
        <row r="1053">
          <cell r="A1053" t="str">
            <v>EG28</v>
          </cell>
          <cell r="B1053" t="str">
            <v>EG00</v>
          </cell>
          <cell r="C1053" t="str">
            <v>RM18</v>
          </cell>
        </row>
        <row r="1054">
          <cell r="A1054" t="str">
            <v>EG29</v>
          </cell>
          <cell r="B1054" t="str">
            <v>EG00</v>
          </cell>
          <cell r="C1054" t="str">
            <v>RM19</v>
          </cell>
        </row>
        <row r="1055">
          <cell r="A1055" t="str">
            <v>EG2V</v>
          </cell>
          <cell r="B1055" t="str">
            <v>EG00</v>
          </cell>
          <cell r="C1055" t="str">
            <v>RM20</v>
          </cell>
        </row>
        <row r="1056">
          <cell r="A1056" t="str">
            <v>EG61</v>
          </cell>
          <cell r="B1056" t="str">
            <v>EG00</v>
          </cell>
          <cell r="C1056" t="str">
            <v>RM21</v>
          </cell>
        </row>
        <row r="1057">
          <cell r="A1057" t="str">
            <v>EG62</v>
          </cell>
          <cell r="B1057" t="str">
            <v>EG00</v>
          </cell>
          <cell r="C1057" t="str">
            <v>RM22</v>
          </cell>
        </row>
        <row r="1058">
          <cell r="A1058" t="str">
            <v>EG63</v>
          </cell>
          <cell r="B1058" t="str">
            <v>EG00</v>
          </cell>
          <cell r="C1058" t="str">
            <v>RM23</v>
          </cell>
        </row>
        <row r="1059">
          <cell r="A1059" t="str">
            <v>EG64</v>
          </cell>
          <cell r="B1059" t="str">
            <v>EG00</v>
          </cell>
          <cell r="C1059" t="str">
            <v>RM24</v>
          </cell>
        </row>
        <row r="1060">
          <cell r="A1060" t="str">
            <v>EG65</v>
          </cell>
          <cell r="B1060" t="str">
            <v>EG00</v>
          </cell>
          <cell r="C1060" t="str">
            <v>RM25</v>
          </cell>
        </row>
        <row r="1061">
          <cell r="A1061" t="str">
            <v>EG66</v>
          </cell>
          <cell r="B1061" t="str">
            <v>EG00</v>
          </cell>
          <cell r="C1061" t="str">
            <v>RM26</v>
          </cell>
        </row>
        <row r="1062">
          <cell r="A1062" t="str">
            <v>EG67</v>
          </cell>
          <cell r="B1062" t="str">
            <v>EG00</v>
          </cell>
          <cell r="C1062" t="str">
            <v>RM27</v>
          </cell>
        </row>
        <row r="1063">
          <cell r="A1063" t="str">
            <v>EG68</v>
          </cell>
          <cell r="B1063" t="str">
            <v>EG00</v>
          </cell>
          <cell r="C1063" t="str">
            <v>RM28</v>
          </cell>
        </row>
        <row r="1064">
          <cell r="A1064" t="str">
            <v>EG69</v>
          </cell>
          <cell r="B1064" t="str">
            <v>EG00</v>
          </cell>
          <cell r="C1064" t="str">
            <v>RM29</v>
          </cell>
        </row>
        <row r="1065">
          <cell r="A1065" t="str">
            <v>EG6V</v>
          </cell>
          <cell r="B1065" t="str">
            <v>EG00</v>
          </cell>
          <cell r="C1065" t="str">
            <v>RM30</v>
          </cell>
        </row>
        <row r="1066">
          <cell r="A1066" t="str">
            <v>EU61</v>
          </cell>
          <cell r="B1066" t="str">
            <v>EMU0</v>
          </cell>
          <cell r="C1066" t="str">
            <v>RM21</v>
          </cell>
        </row>
        <row r="1067">
          <cell r="A1067" t="str">
            <v>EU6V</v>
          </cell>
          <cell r="B1067" t="str">
            <v>EMU0</v>
          </cell>
          <cell r="C1067" t="str">
            <v>RM30</v>
          </cell>
        </row>
        <row r="1068">
          <cell r="A1068" t="str">
            <v>ELA1</v>
          </cell>
          <cell r="B1068" t="str">
            <v>EMUL</v>
          </cell>
          <cell r="C1068" t="str">
            <v>RM1</v>
          </cell>
        </row>
        <row r="1069">
          <cell r="A1069" t="str">
            <v>ELA2</v>
          </cell>
          <cell r="B1069" t="str">
            <v>EMUL</v>
          </cell>
          <cell r="C1069" t="str">
            <v>RM2</v>
          </cell>
        </row>
        <row r="1070">
          <cell r="A1070" t="str">
            <v>ELA3</v>
          </cell>
          <cell r="B1070" t="str">
            <v>EMUL</v>
          </cell>
          <cell r="C1070" t="str">
            <v>RM3</v>
          </cell>
        </row>
        <row r="1071">
          <cell r="A1071" t="str">
            <v>ELA4</v>
          </cell>
          <cell r="B1071" t="str">
            <v>EMUL</v>
          </cell>
          <cell r="C1071" t="str">
            <v>RM4</v>
          </cell>
        </row>
        <row r="1072">
          <cell r="A1072" t="str">
            <v>ELA5</v>
          </cell>
          <cell r="B1072" t="str">
            <v>EMUL</v>
          </cell>
          <cell r="C1072" t="str">
            <v>RM5</v>
          </cell>
        </row>
        <row r="1073">
          <cell r="A1073" t="str">
            <v>ELA6</v>
          </cell>
          <cell r="B1073" t="str">
            <v>EMUL</v>
          </cell>
          <cell r="C1073" t="str">
            <v>RM6</v>
          </cell>
        </row>
        <row r="1074">
          <cell r="A1074" t="str">
            <v>ELA9</v>
          </cell>
          <cell r="B1074" t="str">
            <v>EMUL</v>
          </cell>
          <cell r="C1074" t="str">
            <v>RM9</v>
          </cell>
        </row>
        <row r="1075">
          <cell r="A1075" t="str">
            <v>ELAV</v>
          </cell>
          <cell r="B1075" t="str">
            <v>EMUL</v>
          </cell>
          <cell r="C1075" t="str">
            <v>RM10</v>
          </cell>
        </row>
        <row r="1076">
          <cell r="A1076" t="str">
            <v>ELB1</v>
          </cell>
          <cell r="B1076" t="str">
            <v>EMUL</v>
          </cell>
          <cell r="C1076" t="str">
            <v>RM11</v>
          </cell>
        </row>
        <row r="1077">
          <cell r="A1077" t="str">
            <v>ELB2</v>
          </cell>
          <cell r="B1077" t="str">
            <v>EMUL</v>
          </cell>
          <cell r="C1077" t="str">
            <v>RM12</v>
          </cell>
        </row>
        <row r="1078">
          <cell r="A1078" t="str">
            <v>ELB3</v>
          </cell>
          <cell r="B1078" t="str">
            <v>EMUL</v>
          </cell>
          <cell r="C1078" t="str">
            <v>RM13</v>
          </cell>
        </row>
        <row r="1079">
          <cell r="A1079" t="str">
            <v>ELB4</v>
          </cell>
          <cell r="B1079" t="str">
            <v>EMUL</v>
          </cell>
          <cell r="C1079" t="str">
            <v>RM14</v>
          </cell>
        </row>
        <row r="1080">
          <cell r="A1080" t="str">
            <v>ELB5</v>
          </cell>
          <cell r="B1080" t="str">
            <v>EMUL</v>
          </cell>
          <cell r="C1080" t="str">
            <v>RM15</v>
          </cell>
        </row>
        <row r="1081">
          <cell r="A1081" t="str">
            <v>ELB6</v>
          </cell>
          <cell r="B1081" t="str">
            <v>EMUL</v>
          </cell>
          <cell r="C1081" t="str">
            <v>RM16</v>
          </cell>
        </row>
        <row r="1082">
          <cell r="A1082" t="str">
            <v>ELB9</v>
          </cell>
          <cell r="B1082" t="str">
            <v>EMUL</v>
          </cell>
          <cell r="C1082" t="str">
            <v>RM19</v>
          </cell>
        </row>
        <row r="1083">
          <cell r="A1083" t="str">
            <v>ELBV</v>
          </cell>
          <cell r="B1083" t="str">
            <v>EMUL</v>
          </cell>
          <cell r="C1083" t="str">
            <v>RM20</v>
          </cell>
        </row>
        <row r="1084">
          <cell r="A1084" t="str">
            <v>ELC1</v>
          </cell>
          <cell r="B1084" t="str">
            <v>EMUL</v>
          </cell>
          <cell r="C1084" t="str">
            <v>RM31</v>
          </cell>
        </row>
        <row r="1085">
          <cell r="A1085" t="str">
            <v>ELC2</v>
          </cell>
          <cell r="B1085" t="str">
            <v>EMUL</v>
          </cell>
          <cell r="C1085" t="str">
            <v>RM32</v>
          </cell>
        </row>
        <row r="1086">
          <cell r="A1086" t="str">
            <v>ELC3</v>
          </cell>
          <cell r="B1086" t="str">
            <v>EMUL</v>
          </cell>
          <cell r="C1086" t="str">
            <v>RM33</v>
          </cell>
        </row>
        <row r="1087">
          <cell r="A1087" t="str">
            <v>ELC4</v>
          </cell>
          <cell r="B1087" t="str">
            <v>EMUL</v>
          </cell>
          <cell r="C1087" t="str">
            <v>RM34</v>
          </cell>
        </row>
        <row r="1088">
          <cell r="A1088" t="str">
            <v>ELC5</v>
          </cell>
          <cell r="B1088" t="str">
            <v>EMUL</v>
          </cell>
          <cell r="C1088" t="str">
            <v>RM35</v>
          </cell>
        </row>
        <row r="1089">
          <cell r="A1089" t="str">
            <v>ELC6</v>
          </cell>
          <cell r="B1089" t="str">
            <v>EMUL</v>
          </cell>
          <cell r="C1089" t="str">
            <v>RM36</v>
          </cell>
        </row>
        <row r="1090">
          <cell r="A1090" t="str">
            <v>ELC9</v>
          </cell>
          <cell r="B1090" t="str">
            <v>EMUL</v>
          </cell>
          <cell r="C1090" t="str">
            <v>RM39</v>
          </cell>
        </row>
        <row r="1091">
          <cell r="A1091" t="str">
            <v>ELCV</v>
          </cell>
          <cell r="B1091" t="str">
            <v>EMUL</v>
          </cell>
          <cell r="C1091" t="str">
            <v>RM40</v>
          </cell>
        </row>
        <row r="1092">
          <cell r="A1092" t="str">
            <v>ELD1</v>
          </cell>
          <cell r="B1092" t="str">
            <v>EMUL</v>
          </cell>
          <cell r="C1092" t="str">
            <v>RM41</v>
          </cell>
        </row>
        <row r="1093">
          <cell r="A1093" t="str">
            <v>ELD2</v>
          </cell>
          <cell r="B1093" t="str">
            <v>EMUL</v>
          </cell>
          <cell r="C1093" t="str">
            <v>RM42</v>
          </cell>
        </row>
        <row r="1094">
          <cell r="A1094" t="str">
            <v>ELD3</v>
          </cell>
          <cell r="B1094" t="str">
            <v>EMUL</v>
          </cell>
          <cell r="C1094" t="str">
            <v>RM43</v>
          </cell>
        </row>
        <row r="1095">
          <cell r="A1095" t="str">
            <v>ELD4</v>
          </cell>
          <cell r="B1095" t="str">
            <v>EMUL</v>
          </cell>
          <cell r="C1095" t="str">
            <v>RM44</v>
          </cell>
        </row>
        <row r="1096">
          <cell r="A1096" t="str">
            <v>ELD5</v>
          </cell>
          <cell r="B1096" t="str">
            <v>EMUL</v>
          </cell>
          <cell r="C1096" t="str">
            <v>RM45</v>
          </cell>
        </row>
        <row r="1097">
          <cell r="A1097" t="str">
            <v>ELD6</v>
          </cell>
          <cell r="B1097" t="str">
            <v>EMUL</v>
          </cell>
          <cell r="C1097" t="str">
            <v>RM46</v>
          </cell>
        </row>
        <row r="1098">
          <cell r="A1098" t="str">
            <v>ELD9</v>
          </cell>
          <cell r="B1098" t="str">
            <v>EMUL</v>
          </cell>
          <cell r="C1098" t="str">
            <v>RM49</v>
          </cell>
        </row>
        <row r="1099">
          <cell r="A1099" t="str">
            <v>ELDV</v>
          </cell>
          <cell r="B1099" t="str">
            <v>EMUL</v>
          </cell>
          <cell r="C1099" t="str">
            <v>RM50</v>
          </cell>
        </row>
        <row r="1100">
          <cell r="A1100" t="str">
            <v>EP61</v>
          </cell>
          <cell r="B1100" t="str">
            <v>EP00</v>
          </cell>
          <cell r="C1100" t="str">
            <v>RM1</v>
          </cell>
        </row>
        <row r="1101">
          <cell r="A1101" t="str">
            <v>EQ6V</v>
          </cell>
          <cell r="B1101" t="str">
            <v>EQ00</v>
          </cell>
          <cell r="C1101" t="str">
            <v>RM30</v>
          </cell>
        </row>
        <row r="1102">
          <cell r="A1102" t="str">
            <v>ER11</v>
          </cell>
          <cell r="B1102" t="str">
            <v>ER00</v>
          </cell>
          <cell r="C1102" t="str">
            <v>RM1</v>
          </cell>
        </row>
        <row r="1103">
          <cell r="A1103" t="str">
            <v>ER12</v>
          </cell>
          <cell r="B1103" t="str">
            <v>ER00</v>
          </cell>
          <cell r="C1103" t="str">
            <v>RM2</v>
          </cell>
        </row>
        <row r="1104">
          <cell r="A1104" t="str">
            <v>ER13</v>
          </cell>
          <cell r="B1104" t="str">
            <v>ER00</v>
          </cell>
          <cell r="C1104" t="str">
            <v>RM3</v>
          </cell>
        </row>
        <row r="1105">
          <cell r="A1105" t="str">
            <v>ER14</v>
          </cell>
          <cell r="B1105" t="str">
            <v>ER00</v>
          </cell>
          <cell r="C1105" t="str">
            <v>RM4</v>
          </cell>
        </row>
        <row r="1106">
          <cell r="A1106" t="str">
            <v>ER15</v>
          </cell>
          <cell r="B1106" t="str">
            <v>ER00</v>
          </cell>
          <cell r="C1106" t="str">
            <v>RM5</v>
          </cell>
        </row>
        <row r="1107">
          <cell r="A1107" t="str">
            <v>ER16</v>
          </cell>
          <cell r="B1107" t="str">
            <v>ER00</v>
          </cell>
          <cell r="C1107" t="str">
            <v>RM6</v>
          </cell>
        </row>
        <row r="1108">
          <cell r="A1108" t="str">
            <v>ER19</v>
          </cell>
          <cell r="B1108" t="str">
            <v>ER00</v>
          </cell>
          <cell r="C1108" t="str">
            <v>RM9</v>
          </cell>
        </row>
        <row r="1109">
          <cell r="A1109" t="str">
            <v>ER1V</v>
          </cell>
          <cell r="B1109" t="str">
            <v>ER00</v>
          </cell>
          <cell r="C1109" t="str">
            <v>RM10</v>
          </cell>
        </row>
        <row r="1110">
          <cell r="A1110" t="str">
            <v>ER21</v>
          </cell>
          <cell r="B1110" t="str">
            <v>ER00</v>
          </cell>
          <cell r="C1110" t="str">
            <v>RM11</v>
          </cell>
        </row>
        <row r="1111">
          <cell r="A1111" t="str">
            <v>ER22</v>
          </cell>
          <cell r="B1111" t="str">
            <v>ER00</v>
          </cell>
          <cell r="C1111" t="str">
            <v>RM12</v>
          </cell>
        </row>
        <row r="1112">
          <cell r="A1112" t="str">
            <v>ER23</v>
          </cell>
          <cell r="B1112" t="str">
            <v>ER00</v>
          </cell>
          <cell r="C1112" t="str">
            <v>RM13</v>
          </cell>
        </row>
        <row r="1113">
          <cell r="A1113" t="str">
            <v>ER24</v>
          </cell>
          <cell r="B1113" t="str">
            <v>ER00</v>
          </cell>
          <cell r="C1113" t="str">
            <v>RM14</v>
          </cell>
        </row>
        <row r="1114">
          <cell r="A1114" t="str">
            <v>ER25</v>
          </cell>
          <cell r="B1114" t="str">
            <v>ER00</v>
          </cell>
          <cell r="C1114" t="str">
            <v>RM15</v>
          </cell>
        </row>
        <row r="1115">
          <cell r="A1115" t="str">
            <v>ER26</v>
          </cell>
          <cell r="B1115" t="str">
            <v>ER00</v>
          </cell>
          <cell r="C1115" t="str">
            <v>RM16</v>
          </cell>
        </row>
        <row r="1116">
          <cell r="A1116" t="str">
            <v>ER29</v>
          </cell>
          <cell r="B1116" t="str">
            <v>ER00</v>
          </cell>
          <cell r="C1116" t="str">
            <v>RM19</v>
          </cell>
        </row>
        <row r="1117">
          <cell r="A1117" t="str">
            <v>ER2V</v>
          </cell>
          <cell r="B1117" t="str">
            <v>ER00</v>
          </cell>
          <cell r="C1117" t="str">
            <v>RM20</v>
          </cell>
        </row>
        <row r="1118">
          <cell r="A1118" t="str">
            <v>ER31</v>
          </cell>
          <cell r="B1118" t="str">
            <v>ER00</v>
          </cell>
          <cell r="C1118" t="str">
            <v>RM31</v>
          </cell>
        </row>
        <row r="1119">
          <cell r="A1119" t="str">
            <v>ER32</v>
          </cell>
          <cell r="B1119" t="str">
            <v>ER00</v>
          </cell>
          <cell r="C1119" t="str">
            <v>RM32</v>
          </cell>
        </row>
        <row r="1120">
          <cell r="A1120" t="str">
            <v>ER33</v>
          </cell>
          <cell r="B1120" t="str">
            <v>ER00</v>
          </cell>
          <cell r="C1120" t="str">
            <v>RM33</v>
          </cell>
        </row>
        <row r="1121">
          <cell r="A1121" t="str">
            <v>ER34</v>
          </cell>
          <cell r="B1121" t="str">
            <v>ER00</v>
          </cell>
          <cell r="C1121" t="str">
            <v>RM34</v>
          </cell>
        </row>
        <row r="1122">
          <cell r="A1122" t="str">
            <v>ER35</v>
          </cell>
          <cell r="B1122" t="str">
            <v>ER00</v>
          </cell>
          <cell r="C1122" t="str">
            <v>RM35</v>
          </cell>
        </row>
        <row r="1123">
          <cell r="A1123" t="str">
            <v>ER36</v>
          </cell>
          <cell r="B1123" t="str">
            <v>ER00</v>
          </cell>
          <cell r="C1123" t="str">
            <v>RM36</v>
          </cell>
        </row>
        <row r="1124">
          <cell r="A1124" t="str">
            <v>ER39</v>
          </cell>
          <cell r="B1124" t="str">
            <v>ER00</v>
          </cell>
          <cell r="C1124" t="str">
            <v>RM39</v>
          </cell>
        </row>
        <row r="1125">
          <cell r="A1125" t="str">
            <v>ER3V</v>
          </cell>
          <cell r="B1125" t="str">
            <v>ER00</v>
          </cell>
          <cell r="C1125" t="str">
            <v>RM40</v>
          </cell>
        </row>
        <row r="1126">
          <cell r="A1126" t="str">
            <v>ER41</v>
          </cell>
          <cell r="B1126" t="str">
            <v>ER00</v>
          </cell>
          <cell r="C1126" t="str">
            <v>RM41</v>
          </cell>
        </row>
        <row r="1127">
          <cell r="A1127" t="str">
            <v>ER42</v>
          </cell>
          <cell r="B1127" t="str">
            <v>ER00</v>
          </cell>
          <cell r="C1127" t="str">
            <v>RM42</v>
          </cell>
        </row>
        <row r="1128">
          <cell r="A1128" t="str">
            <v>ER43</v>
          </cell>
          <cell r="B1128" t="str">
            <v>ER00</v>
          </cell>
          <cell r="C1128" t="str">
            <v>RM43</v>
          </cell>
        </row>
        <row r="1129">
          <cell r="A1129" t="str">
            <v>ER44</v>
          </cell>
          <cell r="B1129" t="str">
            <v>ER00</v>
          </cell>
          <cell r="C1129" t="str">
            <v>RM44</v>
          </cell>
        </row>
        <row r="1130">
          <cell r="A1130" t="str">
            <v>ER45</v>
          </cell>
          <cell r="B1130" t="str">
            <v>ER00</v>
          </cell>
          <cell r="C1130" t="str">
            <v>RM45</v>
          </cell>
        </row>
        <row r="1131">
          <cell r="A1131" t="str">
            <v>ER46</v>
          </cell>
          <cell r="B1131" t="str">
            <v>ER00</v>
          </cell>
          <cell r="C1131" t="str">
            <v>RM46</v>
          </cell>
        </row>
        <row r="1132">
          <cell r="A1132" t="str">
            <v>ER49</v>
          </cell>
          <cell r="B1132" t="str">
            <v>ER00</v>
          </cell>
          <cell r="C1132" t="str">
            <v>RM49</v>
          </cell>
        </row>
        <row r="1133">
          <cell r="A1133" t="str">
            <v>ER4V</v>
          </cell>
          <cell r="B1133" t="str">
            <v>ER00</v>
          </cell>
          <cell r="C1133" t="str">
            <v>RM50</v>
          </cell>
        </row>
        <row r="1134">
          <cell r="A1134" t="str">
            <v>ER75</v>
          </cell>
          <cell r="B1134" t="str">
            <v>ER00</v>
          </cell>
          <cell r="C1134" t="str">
            <v>RM51</v>
          </cell>
        </row>
        <row r="1135">
          <cell r="A1135" t="str">
            <v>UC11</v>
          </cell>
          <cell r="B1135" t="str">
            <v>UC00</v>
          </cell>
          <cell r="C1135" t="str">
            <v>RM1</v>
          </cell>
        </row>
        <row r="1136">
          <cell r="A1136" t="str">
            <v>UC12</v>
          </cell>
          <cell r="B1136" t="str">
            <v>UC00</v>
          </cell>
          <cell r="C1136" t="str">
            <v>RM2</v>
          </cell>
        </row>
        <row r="1137">
          <cell r="A1137" t="str">
            <v>UC13</v>
          </cell>
          <cell r="B1137" t="str">
            <v>UC00</v>
          </cell>
          <cell r="C1137" t="str">
            <v>RM3</v>
          </cell>
        </row>
        <row r="1138">
          <cell r="A1138" t="str">
            <v>UC14</v>
          </cell>
          <cell r="B1138" t="str">
            <v>UC00</v>
          </cell>
          <cell r="C1138" t="str">
            <v>RM4</v>
          </cell>
        </row>
        <row r="1139">
          <cell r="A1139" t="str">
            <v>UC15</v>
          </cell>
          <cell r="B1139" t="str">
            <v>UC00</v>
          </cell>
          <cell r="C1139" t="str">
            <v>RM5</v>
          </cell>
        </row>
        <row r="1140">
          <cell r="A1140" t="str">
            <v>UC16</v>
          </cell>
          <cell r="B1140" t="str">
            <v>UC00</v>
          </cell>
          <cell r="C1140" t="str">
            <v>RM6</v>
          </cell>
        </row>
        <row r="1141">
          <cell r="A1141" t="str">
            <v>UC17</v>
          </cell>
          <cell r="B1141" t="str">
            <v>UC00</v>
          </cell>
          <cell r="C1141" t="str">
            <v>RM7</v>
          </cell>
        </row>
        <row r="1142">
          <cell r="A1142" t="str">
            <v>UC18</v>
          </cell>
          <cell r="B1142" t="str">
            <v>UC00</v>
          </cell>
          <cell r="C1142" t="str">
            <v>RM8</v>
          </cell>
        </row>
        <row r="1143">
          <cell r="A1143" t="str">
            <v>UC19</v>
          </cell>
          <cell r="B1143" t="str">
            <v>UC00</v>
          </cell>
          <cell r="C1143" t="str">
            <v>RM9</v>
          </cell>
        </row>
        <row r="1144">
          <cell r="A1144" t="str">
            <v>UC1L</v>
          </cell>
          <cell r="B1144" t="str">
            <v>UC00</v>
          </cell>
          <cell r="C1144" t="str">
            <v>RM52</v>
          </cell>
        </row>
        <row r="1145">
          <cell r="A1145" t="str">
            <v>UC1V</v>
          </cell>
          <cell r="B1145" t="str">
            <v>UC00</v>
          </cell>
          <cell r="C1145" t="str">
            <v>RM10</v>
          </cell>
        </row>
        <row r="1146">
          <cell r="A1146" t="str">
            <v>UC21</v>
          </cell>
          <cell r="B1146" t="str">
            <v>UC00</v>
          </cell>
          <cell r="C1146" t="str">
            <v>RM11</v>
          </cell>
        </row>
        <row r="1147">
          <cell r="A1147" t="str">
            <v>UC22</v>
          </cell>
          <cell r="B1147" t="str">
            <v>UC00</v>
          </cell>
          <cell r="C1147" t="str">
            <v>RM12</v>
          </cell>
        </row>
        <row r="1148">
          <cell r="A1148" t="str">
            <v>UC23</v>
          </cell>
          <cell r="B1148" t="str">
            <v>UC00</v>
          </cell>
          <cell r="C1148" t="str">
            <v>RM13</v>
          </cell>
        </row>
        <row r="1149">
          <cell r="A1149" t="str">
            <v>UC24</v>
          </cell>
          <cell r="B1149" t="str">
            <v>UC00</v>
          </cell>
          <cell r="C1149" t="str">
            <v>RM14</v>
          </cell>
        </row>
        <row r="1150">
          <cell r="A1150" t="str">
            <v>UC25</v>
          </cell>
          <cell r="B1150" t="str">
            <v>UC00</v>
          </cell>
          <cell r="C1150" t="str">
            <v>RM15</v>
          </cell>
        </row>
        <row r="1151">
          <cell r="A1151" t="str">
            <v>UC26</v>
          </cell>
          <cell r="B1151" t="str">
            <v>UC00</v>
          </cell>
          <cell r="C1151" t="str">
            <v>RM16</v>
          </cell>
        </row>
        <row r="1152">
          <cell r="A1152" t="str">
            <v>UC27</v>
          </cell>
          <cell r="B1152" t="str">
            <v>UC00</v>
          </cell>
          <cell r="C1152" t="str">
            <v>RM17</v>
          </cell>
        </row>
        <row r="1153">
          <cell r="A1153" t="str">
            <v>UC28</v>
          </cell>
          <cell r="B1153" t="str">
            <v>UC00</v>
          </cell>
          <cell r="C1153" t="str">
            <v>RM18</v>
          </cell>
        </row>
        <row r="1154">
          <cell r="A1154" t="str">
            <v>UC29</v>
          </cell>
          <cell r="B1154" t="str">
            <v>UC00</v>
          </cell>
          <cell r="C1154" t="str">
            <v>RM19</v>
          </cell>
        </row>
        <row r="1155">
          <cell r="A1155" t="str">
            <v>UC2L</v>
          </cell>
          <cell r="B1155" t="str">
            <v>UC00</v>
          </cell>
          <cell r="C1155" t="str">
            <v>RM53</v>
          </cell>
        </row>
        <row r="1156">
          <cell r="A1156" t="str">
            <v>UC2V</v>
          </cell>
          <cell r="B1156" t="str">
            <v>UC00</v>
          </cell>
          <cell r="C1156" t="str">
            <v>RM20</v>
          </cell>
        </row>
        <row r="1157">
          <cell r="A1157" t="str">
            <v>UC31</v>
          </cell>
          <cell r="B1157" t="str">
            <v>UC00</v>
          </cell>
          <cell r="C1157" t="str">
            <v>RM31</v>
          </cell>
        </row>
        <row r="1158">
          <cell r="A1158" t="str">
            <v>UC32</v>
          </cell>
          <cell r="B1158" t="str">
            <v>UC00</v>
          </cell>
          <cell r="C1158" t="str">
            <v>RM32</v>
          </cell>
        </row>
        <row r="1159">
          <cell r="A1159" t="str">
            <v>UC33</v>
          </cell>
          <cell r="B1159" t="str">
            <v>UC00</v>
          </cell>
          <cell r="C1159" t="str">
            <v>RM33</v>
          </cell>
        </row>
        <row r="1160">
          <cell r="A1160" t="str">
            <v>UC34</v>
          </cell>
          <cell r="B1160" t="str">
            <v>UC00</v>
          </cell>
          <cell r="C1160" t="str">
            <v>RM34</v>
          </cell>
        </row>
        <row r="1161">
          <cell r="A1161" t="str">
            <v>UC35</v>
          </cell>
          <cell r="B1161" t="str">
            <v>UC00</v>
          </cell>
          <cell r="C1161" t="str">
            <v>RM35</v>
          </cell>
        </row>
        <row r="1162">
          <cell r="A1162" t="str">
            <v>UC36</v>
          </cell>
          <cell r="B1162" t="str">
            <v>UC00</v>
          </cell>
          <cell r="C1162" t="str">
            <v>RM36</v>
          </cell>
        </row>
        <row r="1163">
          <cell r="A1163" t="str">
            <v>UC37</v>
          </cell>
          <cell r="B1163" t="str">
            <v>UC00</v>
          </cell>
          <cell r="C1163" t="str">
            <v>RM37</v>
          </cell>
        </row>
        <row r="1164">
          <cell r="A1164" t="str">
            <v>UC38</v>
          </cell>
          <cell r="B1164" t="str">
            <v>UC00</v>
          </cell>
          <cell r="C1164" t="str">
            <v>RM38</v>
          </cell>
        </row>
        <row r="1165">
          <cell r="A1165" t="str">
            <v>UC39</v>
          </cell>
          <cell r="B1165" t="str">
            <v>UC00</v>
          </cell>
          <cell r="C1165" t="str">
            <v>RM39</v>
          </cell>
        </row>
        <row r="1166">
          <cell r="A1166" t="str">
            <v>UC3L</v>
          </cell>
          <cell r="B1166" t="str">
            <v>UC00</v>
          </cell>
          <cell r="C1166" t="str">
            <v>RM54</v>
          </cell>
        </row>
        <row r="1167">
          <cell r="A1167" t="str">
            <v>UC3V</v>
          </cell>
          <cell r="B1167" t="str">
            <v>UC00</v>
          </cell>
          <cell r="C1167" t="str">
            <v>RM40</v>
          </cell>
        </row>
        <row r="1168">
          <cell r="A1168" t="str">
            <v>UC41</v>
          </cell>
          <cell r="B1168" t="str">
            <v>UC00</v>
          </cell>
          <cell r="C1168" t="str">
            <v>RM41</v>
          </cell>
        </row>
        <row r="1169">
          <cell r="A1169" t="str">
            <v>UC42</v>
          </cell>
          <cell r="B1169" t="str">
            <v>UC00</v>
          </cell>
          <cell r="C1169" t="str">
            <v>RM42</v>
          </cell>
        </row>
        <row r="1170">
          <cell r="A1170" t="str">
            <v>UC43</v>
          </cell>
          <cell r="B1170" t="str">
            <v>UC00</v>
          </cell>
          <cell r="C1170" t="str">
            <v>RM43</v>
          </cell>
        </row>
        <row r="1171">
          <cell r="A1171" t="str">
            <v>UC44</v>
          </cell>
          <cell r="B1171" t="str">
            <v>UC00</v>
          </cell>
          <cell r="C1171" t="str">
            <v>RM44</v>
          </cell>
        </row>
        <row r="1172">
          <cell r="A1172" t="str">
            <v>UC45</v>
          </cell>
          <cell r="B1172" t="str">
            <v>UC00</v>
          </cell>
          <cell r="C1172" t="str">
            <v>RM45</v>
          </cell>
        </row>
        <row r="1173">
          <cell r="A1173" t="str">
            <v>UC46</v>
          </cell>
          <cell r="B1173" t="str">
            <v>UC00</v>
          </cell>
          <cell r="C1173" t="str">
            <v>RM46</v>
          </cell>
        </row>
        <row r="1174">
          <cell r="A1174" t="str">
            <v>UC47</v>
          </cell>
          <cell r="B1174" t="str">
            <v>UC00</v>
          </cell>
          <cell r="C1174" t="str">
            <v>RM47</v>
          </cell>
        </row>
        <row r="1175">
          <cell r="A1175" t="str">
            <v>UC48</v>
          </cell>
          <cell r="B1175" t="str">
            <v>UC00</v>
          </cell>
          <cell r="C1175" t="str">
            <v>RM48</v>
          </cell>
        </row>
        <row r="1176">
          <cell r="A1176" t="str">
            <v>UC49</v>
          </cell>
          <cell r="B1176" t="str">
            <v>UC00</v>
          </cell>
          <cell r="C1176" t="str">
            <v>RM49</v>
          </cell>
        </row>
        <row r="1177">
          <cell r="A1177" t="str">
            <v>UC4L</v>
          </cell>
          <cell r="B1177" t="str">
            <v>UC00</v>
          </cell>
          <cell r="C1177" t="str">
            <v>RM55</v>
          </cell>
        </row>
        <row r="1178">
          <cell r="A1178" t="str">
            <v>UC4V</v>
          </cell>
          <cell r="B1178" t="str">
            <v>UC00</v>
          </cell>
          <cell r="C1178" t="str">
            <v>RM50</v>
          </cell>
        </row>
        <row r="1179">
          <cell r="A1179" t="str">
            <v>UK61</v>
          </cell>
          <cell r="B1179" t="str">
            <v>UK00</v>
          </cell>
          <cell r="C1179" t="str">
            <v>RM21</v>
          </cell>
        </row>
        <row r="1180">
          <cell r="A1180" t="str">
            <v>UK6V</v>
          </cell>
          <cell r="B1180" t="str">
            <v>UK00</v>
          </cell>
          <cell r="C1180" t="str">
            <v>RM30</v>
          </cell>
        </row>
        <row r="1181">
          <cell r="A1181" t="str">
            <v>UK71</v>
          </cell>
          <cell r="B1181" t="str">
            <v>UK00</v>
          </cell>
          <cell r="C1181" t="str">
            <v>RM61</v>
          </cell>
        </row>
        <row r="1182">
          <cell r="A1182" t="str">
            <v>UK72</v>
          </cell>
          <cell r="B1182" t="str">
            <v>UK00</v>
          </cell>
          <cell r="C1182" t="str">
            <v>RM62</v>
          </cell>
        </row>
        <row r="1183">
          <cell r="A1183" t="str">
            <v>UK75</v>
          </cell>
          <cell r="B1183" t="str">
            <v>UK00</v>
          </cell>
          <cell r="C1183" t="str">
            <v>RM65</v>
          </cell>
        </row>
        <row r="1184">
          <cell r="A1184" t="str">
            <v>UK76</v>
          </cell>
          <cell r="B1184" t="str">
            <v>UK00</v>
          </cell>
          <cell r="C1184" t="str">
            <v>RM66</v>
          </cell>
        </row>
        <row r="1185">
          <cell r="A1185" t="str">
            <v>UK77</v>
          </cell>
          <cell r="B1185" t="str">
            <v>UK00</v>
          </cell>
          <cell r="C1185" t="str">
            <v>RM67</v>
          </cell>
        </row>
        <row r="1186">
          <cell r="A1186" t="str">
            <v>UK78</v>
          </cell>
          <cell r="B1186" t="str">
            <v>UK00</v>
          </cell>
          <cell r="C1186" t="str">
            <v>RM68</v>
          </cell>
        </row>
        <row r="1187">
          <cell r="A1187" t="str">
            <v>UK79</v>
          </cell>
          <cell r="B1187" t="str">
            <v>UK00</v>
          </cell>
          <cell r="C1187" t="str">
            <v>RM69</v>
          </cell>
        </row>
        <row r="1188">
          <cell r="A1188" t="str">
            <v>UK7L</v>
          </cell>
          <cell r="B1188" t="str">
            <v>UK00</v>
          </cell>
          <cell r="C1188" t="str">
            <v>RM56</v>
          </cell>
        </row>
        <row r="1189">
          <cell r="A1189" t="str">
            <v>UK7M</v>
          </cell>
          <cell r="B1189" t="str">
            <v>UK00</v>
          </cell>
          <cell r="C1189" t="str">
            <v>RM57</v>
          </cell>
        </row>
        <row r="1190">
          <cell r="A1190" t="str">
            <v>UK7V</v>
          </cell>
          <cell r="B1190" t="str">
            <v>UK00</v>
          </cell>
          <cell r="C1190" t="str">
            <v>RM70</v>
          </cell>
        </row>
        <row r="1191">
          <cell r="A1191" t="str">
            <v>UN11</v>
          </cell>
          <cell r="B1191" t="str">
            <v>UN00</v>
          </cell>
          <cell r="C1191" t="str">
            <v>RM1</v>
          </cell>
        </row>
        <row r="1192">
          <cell r="A1192" t="str">
            <v>UN12</v>
          </cell>
          <cell r="B1192" t="str">
            <v>UN00</v>
          </cell>
          <cell r="C1192" t="str">
            <v>RM2</v>
          </cell>
        </row>
        <row r="1193">
          <cell r="A1193" t="str">
            <v>UN13</v>
          </cell>
          <cell r="B1193" t="str">
            <v>UN00</v>
          </cell>
          <cell r="C1193" t="str">
            <v>RM3</v>
          </cell>
        </row>
        <row r="1194">
          <cell r="A1194" t="str">
            <v>UN14</v>
          </cell>
          <cell r="B1194" t="str">
            <v>UN00</v>
          </cell>
          <cell r="C1194" t="str">
            <v>RM4</v>
          </cell>
        </row>
        <row r="1195">
          <cell r="A1195" t="str">
            <v>UN15</v>
          </cell>
          <cell r="B1195" t="str">
            <v>UN00</v>
          </cell>
          <cell r="C1195" t="str">
            <v>RM5</v>
          </cell>
        </row>
        <row r="1196">
          <cell r="A1196" t="str">
            <v>UN16</v>
          </cell>
          <cell r="B1196" t="str">
            <v>UN00</v>
          </cell>
          <cell r="C1196" t="str">
            <v>RM6</v>
          </cell>
        </row>
        <row r="1197">
          <cell r="A1197" t="str">
            <v>UN17</v>
          </cell>
          <cell r="B1197" t="str">
            <v>UN00</v>
          </cell>
          <cell r="C1197" t="str">
            <v>RM7</v>
          </cell>
        </row>
        <row r="1198">
          <cell r="A1198" t="str">
            <v>UN18</v>
          </cell>
          <cell r="B1198" t="str">
            <v>UN00</v>
          </cell>
          <cell r="C1198" t="str">
            <v>RM8</v>
          </cell>
        </row>
        <row r="1199">
          <cell r="A1199" t="str">
            <v>UN19</v>
          </cell>
          <cell r="B1199" t="str">
            <v>UN00</v>
          </cell>
          <cell r="C1199" t="str">
            <v>RM9</v>
          </cell>
        </row>
        <row r="1200">
          <cell r="A1200" t="str">
            <v>UN1L</v>
          </cell>
          <cell r="B1200" t="str">
            <v>UN00</v>
          </cell>
          <cell r="C1200" t="str">
            <v>RM52</v>
          </cell>
        </row>
        <row r="1201">
          <cell r="A1201" t="str">
            <v>UN1M</v>
          </cell>
          <cell r="B1201" t="str">
            <v>UN00</v>
          </cell>
          <cell r="C1201" t="str">
            <v>RM58</v>
          </cell>
        </row>
        <row r="1202">
          <cell r="A1202" t="str">
            <v>UN1V</v>
          </cell>
          <cell r="B1202" t="str">
            <v>UN00</v>
          </cell>
          <cell r="C1202" t="str">
            <v>RM10</v>
          </cell>
        </row>
        <row r="1203">
          <cell r="A1203" t="str">
            <v>UN1Z</v>
          </cell>
          <cell r="B1203" t="str">
            <v>UN00</v>
          </cell>
          <cell r="C1203" t="str">
            <v>RM59</v>
          </cell>
        </row>
        <row r="1204">
          <cell r="A1204" t="str">
            <v>UN21</v>
          </cell>
          <cell r="B1204" t="str">
            <v>UN00</v>
          </cell>
          <cell r="C1204" t="str">
            <v>RM11</v>
          </cell>
        </row>
        <row r="1205">
          <cell r="A1205" t="str">
            <v>UN22</v>
          </cell>
          <cell r="B1205" t="str">
            <v>UN00</v>
          </cell>
          <cell r="C1205" t="str">
            <v>RM12</v>
          </cell>
        </row>
        <row r="1206">
          <cell r="A1206" t="str">
            <v>UN23</v>
          </cell>
          <cell r="B1206" t="str">
            <v>UN00</v>
          </cell>
          <cell r="C1206" t="str">
            <v>RM13</v>
          </cell>
        </row>
        <row r="1207">
          <cell r="A1207" t="str">
            <v>UN24</v>
          </cell>
          <cell r="B1207" t="str">
            <v>UN00</v>
          </cell>
          <cell r="C1207" t="str">
            <v>RM14</v>
          </cell>
        </row>
        <row r="1208">
          <cell r="A1208" t="str">
            <v>UN25</v>
          </cell>
          <cell r="B1208" t="str">
            <v>UN00</v>
          </cell>
          <cell r="C1208" t="str">
            <v>RM15</v>
          </cell>
        </row>
        <row r="1209">
          <cell r="A1209" t="str">
            <v>UN26</v>
          </cell>
          <cell r="B1209" t="str">
            <v>UN00</v>
          </cell>
          <cell r="C1209" t="str">
            <v>RM16</v>
          </cell>
        </row>
        <row r="1210">
          <cell r="A1210" t="str">
            <v>UN27</v>
          </cell>
          <cell r="B1210" t="str">
            <v>UN00</v>
          </cell>
          <cell r="C1210" t="str">
            <v>RM17</v>
          </cell>
        </row>
        <row r="1211">
          <cell r="A1211" t="str">
            <v>UN28</v>
          </cell>
          <cell r="B1211" t="str">
            <v>UN00</v>
          </cell>
          <cell r="C1211" t="str">
            <v>RM18</v>
          </cell>
        </row>
        <row r="1212">
          <cell r="A1212" t="str">
            <v>UN29</v>
          </cell>
          <cell r="B1212" t="str">
            <v>UN00</v>
          </cell>
          <cell r="C1212" t="str">
            <v>RM19</v>
          </cell>
        </row>
        <row r="1213">
          <cell r="A1213" t="str">
            <v>UN2L</v>
          </cell>
          <cell r="B1213" t="str">
            <v>UN00</v>
          </cell>
          <cell r="C1213" t="str">
            <v>RM53</v>
          </cell>
        </row>
        <row r="1214">
          <cell r="A1214" t="str">
            <v>UN2M</v>
          </cell>
          <cell r="B1214" t="str">
            <v>UN00</v>
          </cell>
          <cell r="C1214" t="str">
            <v>RM60</v>
          </cell>
        </row>
        <row r="1215">
          <cell r="A1215" t="str">
            <v>UN2V</v>
          </cell>
          <cell r="B1215" t="str">
            <v>UN00</v>
          </cell>
          <cell r="C1215" t="str">
            <v>RM20</v>
          </cell>
        </row>
        <row r="1216">
          <cell r="A1216" t="str">
            <v>UN31</v>
          </cell>
          <cell r="B1216" t="str">
            <v>UN00</v>
          </cell>
          <cell r="C1216" t="str">
            <v>RM31</v>
          </cell>
        </row>
        <row r="1217">
          <cell r="A1217" t="str">
            <v>UN32</v>
          </cell>
          <cell r="B1217" t="str">
            <v>UN00</v>
          </cell>
          <cell r="C1217" t="str">
            <v>RM32</v>
          </cell>
        </row>
        <row r="1218">
          <cell r="A1218" t="str">
            <v>UN33</v>
          </cell>
          <cell r="B1218" t="str">
            <v>UN00</v>
          </cell>
          <cell r="C1218" t="str">
            <v>RM33</v>
          </cell>
        </row>
        <row r="1219">
          <cell r="A1219" t="str">
            <v>UN34</v>
          </cell>
          <cell r="B1219" t="str">
            <v>UN00</v>
          </cell>
          <cell r="C1219" t="str">
            <v>RM34</v>
          </cell>
        </row>
        <row r="1220">
          <cell r="A1220" t="str">
            <v>UN35</v>
          </cell>
          <cell r="B1220" t="str">
            <v>UN00</v>
          </cell>
          <cell r="C1220" t="str">
            <v>RM35</v>
          </cell>
        </row>
        <row r="1221">
          <cell r="A1221" t="str">
            <v>UN36</v>
          </cell>
          <cell r="B1221" t="str">
            <v>UN00</v>
          </cell>
          <cell r="C1221" t="str">
            <v>RM36</v>
          </cell>
        </row>
        <row r="1222">
          <cell r="A1222" t="str">
            <v>UN37</v>
          </cell>
          <cell r="B1222" t="str">
            <v>UN00</v>
          </cell>
          <cell r="C1222" t="str">
            <v>RM37</v>
          </cell>
        </row>
        <row r="1223">
          <cell r="A1223" t="str">
            <v>UN38</v>
          </cell>
          <cell r="B1223" t="str">
            <v>UN00</v>
          </cell>
          <cell r="C1223" t="str">
            <v>RM38</v>
          </cell>
        </row>
        <row r="1224">
          <cell r="A1224" t="str">
            <v>UN39</v>
          </cell>
          <cell r="B1224" t="str">
            <v>UN00</v>
          </cell>
          <cell r="C1224" t="str">
            <v>RM39</v>
          </cell>
        </row>
        <row r="1225">
          <cell r="A1225" t="str">
            <v>UN3B</v>
          </cell>
          <cell r="B1225" t="str">
            <v>UN00</v>
          </cell>
          <cell r="C1225" t="str">
            <v>RM71</v>
          </cell>
        </row>
        <row r="1226">
          <cell r="A1226" t="str">
            <v>UN3L</v>
          </cell>
          <cell r="B1226" t="str">
            <v>UN00</v>
          </cell>
          <cell r="C1226" t="str">
            <v>RM54</v>
          </cell>
        </row>
        <row r="1227">
          <cell r="A1227" t="str">
            <v>UN3M</v>
          </cell>
          <cell r="B1227" t="str">
            <v>UN00</v>
          </cell>
          <cell r="C1227" t="str">
            <v>RM72</v>
          </cell>
        </row>
        <row r="1228">
          <cell r="A1228" t="str">
            <v>UN3V</v>
          </cell>
          <cell r="B1228" t="str">
            <v>UN00</v>
          </cell>
          <cell r="C1228" t="str">
            <v>RM40</v>
          </cell>
        </row>
        <row r="1229">
          <cell r="A1229" t="str">
            <v>UN3W</v>
          </cell>
          <cell r="B1229" t="str">
            <v>UN00</v>
          </cell>
          <cell r="C1229" t="str">
            <v>RM73</v>
          </cell>
        </row>
        <row r="1230">
          <cell r="A1230" t="str">
            <v>UN41</v>
          </cell>
          <cell r="B1230" t="str">
            <v>UN00</v>
          </cell>
          <cell r="C1230" t="str">
            <v>RM41</v>
          </cell>
        </row>
        <row r="1231">
          <cell r="A1231" t="str">
            <v>UN42</v>
          </cell>
          <cell r="B1231" t="str">
            <v>UN00</v>
          </cell>
          <cell r="C1231" t="str">
            <v>RM42</v>
          </cell>
        </row>
        <row r="1232">
          <cell r="A1232" t="str">
            <v>UN43</v>
          </cell>
          <cell r="B1232" t="str">
            <v>UN00</v>
          </cell>
          <cell r="C1232" t="str">
            <v>RM43</v>
          </cell>
        </row>
        <row r="1233">
          <cell r="A1233" t="str">
            <v>UN44</v>
          </cell>
          <cell r="B1233" t="str">
            <v>UN00</v>
          </cell>
          <cell r="C1233" t="str">
            <v>RM44</v>
          </cell>
        </row>
        <row r="1234">
          <cell r="A1234" t="str">
            <v>UN45</v>
          </cell>
          <cell r="B1234" t="str">
            <v>UN00</v>
          </cell>
          <cell r="C1234" t="str">
            <v>RM45</v>
          </cell>
        </row>
        <row r="1235">
          <cell r="A1235" t="str">
            <v>UN46</v>
          </cell>
          <cell r="B1235" t="str">
            <v>UN00</v>
          </cell>
          <cell r="C1235" t="str">
            <v>RM46</v>
          </cell>
        </row>
        <row r="1236">
          <cell r="A1236" t="str">
            <v>UN47</v>
          </cell>
          <cell r="B1236" t="str">
            <v>UN00</v>
          </cell>
          <cell r="C1236" t="str">
            <v>RM47</v>
          </cell>
        </row>
        <row r="1237">
          <cell r="A1237" t="str">
            <v>UN48</v>
          </cell>
          <cell r="B1237" t="str">
            <v>UN00</v>
          </cell>
          <cell r="C1237" t="str">
            <v>RM48</v>
          </cell>
        </row>
        <row r="1238">
          <cell r="A1238" t="str">
            <v>UN49</v>
          </cell>
          <cell r="B1238" t="str">
            <v>UN00</v>
          </cell>
          <cell r="C1238" t="str">
            <v>RM49</v>
          </cell>
        </row>
        <row r="1239">
          <cell r="A1239" t="str">
            <v>UN4L</v>
          </cell>
          <cell r="B1239" t="str">
            <v>UN00</v>
          </cell>
          <cell r="C1239" t="str">
            <v>RM55</v>
          </cell>
        </row>
        <row r="1240">
          <cell r="A1240" t="str">
            <v>UN4M</v>
          </cell>
          <cell r="B1240" t="str">
            <v>UN00</v>
          </cell>
          <cell r="C1240" t="str">
            <v>RM74</v>
          </cell>
        </row>
        <row r="1241">
          <cell r="A1241" t="str">
            <v>UN4V</v>
          </cell>
          <cell r="B1241" t="str">
            <v>UN00</v>
          </cell>
          <cell r="C1241" t="str">
            <v>RM50</v>
          </cell>
        </row>
        <row r="1242">
          <cell r="A1242" t="str">
            <v>UN61</v>
          </cell>
          <cell r="B1242" t="str">
            <v>UN00</v>
          </cell>
          <cell r="C1242" t="str">
            <v>RM21</v>
          </cell>
        </row>
        <row r="1243">
          <cell r="A1243" t="str">
            <v>UN62</v>
          </cell>
          <cell r="B1243" t="str">
            <v>UN00</v>
          </cell>
          <cell r="C1243" t="str">
            <v>RM22</v>
          </cell>
        </row>
        <row r="1244">
          <cell r="A1244" t="str">
            <v>UN63</v>
          </cell>
          <cell r="B1244" t="str">
            <v>UN00</v>
          </cell>
          <cell r="C1244" t="str">
            <v>RM23</v>
          </cell>
        </row>
        <row r="1245">
          <cell r="A1245" t="str">
            <v>UN64</v>
          </cell>
          <cell r="B1245" t="str">
            <v>UN00</v>
          </cell>
          <cell r="C1245" t="str">
            <v>RM24</v>
          </cell>
        </row>
        <row r="1246">
          <cell r="A1246" t="str">
            <v>UN65</v>
          </cell>
          <cell r="B1246" t="str">
            <v>UN00</v>
          </cell>
          <cell r="C1246" t="str">
            <v>RM25</v>
          </cell>
        </row>
        <row r="1247">
          <cell r="A1247" t="str">
            <v>UN66</v>
          </cell>
          <cell r="B1247" t="str">
            <v>UN00</v>
          </cell>
          <cell r="C1247" t="str">
            <v>RM26</v>
          </cell>
        </row>
        <row r="1248">
          <cell r="A1248" t="str">
            <v>UN67</v>
          </cell>
          <cell r="B1248" t="str">
            <v>UN00</v>
          </cell>
          <cell r="C1248" t="str">
            <v>RM27</v>
          </cell>
        </row>
        <row r="1249">
          <cell r="A1249" t="str">
            <v>UN68</v>
          </cell>
          <cell r="B1249" t="str">
            <v>UN00</v>
          </cell>
          <cell r="C1249" t="str">
            <v>RM28</v>
          </cell>
        </row>
        <row r="1250">
          <cell r="A1250" t="str">
            <v>UN69</v>
          </cell>
          <cell r="B1250" t="str">
            <v>UN00</v>
          </cell>
          <cell r="C1250" t="str">
            <v>RM29</v>
          </cell>
        </row>
        <row r="1251">
          <cell r="A1251" t="str">
            <v>UN6L</v>
          </cell>
          <cell r="B1251" t="str">
            <v>UN00</v>
          </cell>
          <cell r="C1251" t="str">
            <v>RM75</v>
          </cell>
        </row>
        <row r="1252">
          <cell r="A1252" t="str">
            <v>UN6M</v>
          </cell>
          <cell r="B1252" t="str">
            <v>UN00</v>
          </cell>
          <cell r="C1252" t="str">
            <v>RM76</v>
          </cell>
        </row>
        <row r="1253">
          <cell r="A1253" t="str">
            <v>UN6V</v>
          </cell>
          <cell r="B1253" t="str">
            <v>UN00</v>
          </cell>
          <cell r="C1253" t="str">
            <v>RM30</v>
          </cell>
        </row>
        <row r="1254">
          <cell r="A1254" t="str">
            <v>UN71</v>
          </cell>
          <cell r="B1254" t="str">
            <v>UN00</v>
          </cell>
          <cell r="C1254" t="str">
            <v>RM61</v>
          </cell>
        </row>
        <row r="1255">
          <cell r="A1255" t="str">
            <v>UN72</v>
          </cell>
          <cell r="B1255" t="str">
            <v>UN00</v>
          </cell>
          <cell r="C1255" t="str">
            <v>RM62</v>
          </cell>
        </row>
        <row r="1256">
          <cell r="A1256" t="str">
            <v>UN73</v>
          </cell>
          <cell r="B1256" t="str">
            <v>UN00</v>
          </cell>
          <cell r="C1256" t="str">
            <v>RM63</v>
          </cell>
        </row>
        <row r="1257">
          <cell r="A1257" t="str">
            <v>UN74</v>
          </cell>
          <cell r="B1257" t="str">
            <v>UN00</v>
          </cell>
          <cell r="C1257" t="str">
            <v>RM64</v>
          </cell>
        </row>
        <row r="1258">
          <cell r="A1258" t="str">
            <v>UN75</v>
          </cell>
          <cell r="B1258" t="str">
            <v>UN00</v>
          </cell>
          <cell r="C1258" t="str">
            <v>RM65</v>
          </cell>
        </row>
        <row r="1259">
          <cell r="A1259" t="str">
            <v>UN76</v>
          </cell>
          <cell r="B1259" t="str">
            <v>UN00</v>
          </cell>
          <cell r="C1259" t="str">
            <v>RM66</v>
          </cell>
        </row>
        <row r="1260">
          <cell r="A1260" t="str">
            <v>UN77</v>
          </cell>
          <cell r="B1260" t="str">
            <v>UN00</v>
          </cell>
          <cell r="C1260" t="str">
            <v>RM67</v>
          </cell>
        </row>
        <row r="1261">
          <cell r="A1261" t="str">
            <v>UN78</v>
          </cell>
          <cell r="B1261" t="str">
            <v>UN00</v>
          </cell>
          <cell r="C1261" t="str">
            <v>RM68</v>
          </cell>
        </row>
        <row r="1262">
          <cell r="A1262" t="str">
            <v>UN79</v>
          </cell>
          <cell r="B1262" t="str">
            <v>UN00</v>
          </cell>
          <cell r="C1262" t="str">
            <v>RM69</v>
          </cell>
        </row>
        <row r="1263">
          <cell r="A1263" t="str">
            <v>UN7L</v>
          </cell>
          <cell r="B1263" t="str">
            <v>UN00</v>
          </cell>
          <cell r="C1263" t="str">
            <v>UN56</v>
          </cell>
        </row>
        <row r="1264">
          <cell r="A1264" t="str">
            <v>UN7M</v>
          </cell>
          <cell r="B1264" t="str">
            <v>UN00</v>
          </cell>
          <cell r="C1264" t="str">
            <v>UN57</v>
          </cell>
        </row>
        <row r="1265">
          <cell r="A1265" t="str">
            <v>UN7V</v>
          </cell>
          <cell r="B1265" t="str">
            <v>UN00</v>
          </cell>
          <cell r="C1265" t="str">
            <v>RM70</v>
          </cell>
        </row>
        <row r="1266">
          <cell r="A1266" t="str">
            <v>UN89</v>
          </cell>
          <cell r="B1266" t="str">
            <v>UN00</v>
          </cell>
          <cell r="C1266" t="str">
            <v>RM77</v>
          </cell>
        </row>
        <row r="1267">
          <cell r="A1267" t="str">
            <v>UQ11</v>
          </cell>
          <cell r="B1267" t="str">
            <v>UQ00</v>
          </cell>
          <cell r="C1267" t="str">
            <v>RM1</v>
          </cell>
        </row>
        <row r="1268">
          <cell r="A1268" t="str">
            <v>UQ12</v>
          </cell>
          <cell r="B1268" t="str">
            <v>UQ00</v>
          </cell>
          <cell r="C1268" t="str">
            <v>RM2</v>
          </cell>
        </row>
        <row r="1269">
          <cell r="A1269" t="str">
            <v>UQ13</v>
          </cell>
          <cell r="B1269" t="str">
            <v>UQ00</v>
          </cell>
          <cell r="C1269" t="str">
            <v>RM3</v>
          </cell>
        </row>
        <row r="1270">
          <cell r="A1270" t="str">
            <v>UQ14</v>
          </cell>
          <cell r="B1270" t="str">
            <v>UQ00</v>
          </cell>
          <cell r="C1270" t="str">
            <v>RM4</v>
          </cell>
        </row>
        <row r="1271">
          <cell r="A1271" t="str">
            <v>UQ15</v>
          </cell>
          <cell r="B1271" t="str">
            <v>UQ00</v>
          </cell>
          <cell r="C1271" t="str">
            <v>RM5</v>
          </cell>
        </row>
        <row r="1272">
          <cell r="A1272" t="str">
            <v>UQ16</v>
          </cell>
          <cell r="B1272" t="str">
            <v>UQ00</v>
          </cell>
          <cell r="C1272" t="str">
            <v>RM6</v>
          </cell>
        </row>
        <row r="1273">
          <cell r="A1273" t="str">
            <v>UQ17</v>
          </cell>
          <cell r="B1273" t="str">
            <v>UQ00</v>
          </cell>
          <cell r="C1273" t="str">
            <v>RM7</v>
          </cell>
        </row>
        <row r="1274">
          <cell r="A1274" t="str">
            <v>UQ18</v>
          </cell>
          <cell r="B1274" t="str">
            <v>UQ00</v>
          </cell>
          <cell r="C1274" t="str">
            <v>RM8</v>
          </cell>
        </row>
        <row r="1275">
          <cell r="A1275" t="str">
            <v>UQ19</v>
          </cell>
          <cell r="B1275" t="str">
            <v>UQ00</v>
          </cell>
          <cell r="C1275" t="str">
            <v>RM9</v>
          </cell>
        </row>
        <row r="1276">
          <cell r="A1276" t="str">
            <v>UQ1L</v>
          </cell>
          <cell r="B1276" t="str">
            <v>UQ00</v>
          </cell>
          <cell r="C1276" t="str">
            <v>RM52</v>
          </cell>
        </row>
        <row r="1277">
          <cell r="A1277" t="str">
            <v>UQ1V</v>
          </cell>
          <cell r="B1277" t="str">
            <v>UQ00</v>
          </cell>
          <cell r="C1277" t="str">
            <v>RM10</v>
          </cell>
        </row>
        <row r="1278">
          <cell r="A1278" t="str">
            <v>UQ21</v>
          </cell>
          <cell r="B1278" t="str">
            <v>UQ00</v>
          </cell>
          <cell r="C1278" t="str">
            <v>RM11</v>
          </cell>
        </row>
        <row r="1279">
          <cell r="A1279" t="str">
            <v>UQ22</v>
          </cell>
          <cell r="B1279" t="str">
            <v>UQ00</v>
          </cell>
          <cell r="C1279" t="str">
            <v>RM12</v>
          </cell>
        </row>
        <row r="1280">
          <cell r="A1280" t="str">
            <v>UQ23</v>
          </cell>
          <cell r="B1280" t="str">
            <v>UQ00</v>
          </cell>
          <cell r="C1280" t="str">
            <v>RM13</v>
          </cell>
        </row>
        <row r="1281">
          <cell r="A1281" t="str">
            <v>UQ24</v>
          </cell>
          <cell r="B1281" t="str">
            <v>UQ00</v>
          </cell>
          <cell r="C1281" t="str">
            <v>RM14</v>
          </cell>
        </row>
        <row r="1282">
          <cell r="A1282" t="str">
            <v>UQ25</v>
          </cell>
          <cell r="B1282" t="str">
            <v>UQ00</v>
          </cell>
          <cell r="C1282" t="str">
            <v>RM15</v>
          </cell>
        </row>
        <row r="1283">
          <cell r="A1283" t="str">
            <v>UQ26</v>
          </cell>
          <cell r="B1283" t="str">
            <v>UQ00</v>
          </cell>
          <cell r="C1283" t="str">
            <v>RM16</v>
          </cell>
        </row>
        <row r="1284">
          <cell r="A1284" t="str">
            <v>UQ27</v>
          </cell>
          <cell r="B1284" t="str">
            <v>UQ00</v>
          </cell>
          <cell r="C1284" t="str">
            <v>RM17</v>
          </cell>
        </row>
        <row r="1285">
          <cell r="A1285" t="str">
            <v>UQ28</v>
          </cell>
          <cell r="B1285" t="str">
            <v>UQ00</v>
          </cell>
          <cell r="C1285" t="str">
            <v>RM18</v>
          </cell>
        </row>
        <row r="1286">
          <cell r="A1286" t="str">
            <v>UQ29</v>
          </cell>
          <cell r="B1286" t="str">
            <v>UQ00</v>
          </cell>
          <cell r="C1286" t="str">
            <v>RM19</v>
          </cell>
        </row>
        <row r="1287">
          <cell r="A1287" t="str">
            <v>UQ2L</v>
          </cell>
          <cell r="B1287" t="str">
            <v>UQ00</v>
          </cell>
          <cell r="C1287" t="str">
            <v>RM53</v>
          </cell>
        </row>
        <row r="1288">
          <cell r="A1288" t="str">
            <v>UQ2V</v>
          </cell>
          <cell r="B1288" t="str">
            <v>UQ00</v>
          </cell>
          <cell r="C1288" t="str">
            <v>RM20</v>
          </cell>
        </row>
        <row r="1289">
          <cell r="A1289" t="str">
            <v>UQ31</v>
          </cell>
          <cell r="B1289" t="str">
            <v>UQ00</v>
          </cell>
          <cell r="C1289" t="str">
            <v>RM31</v>
          </cell>
        </row>
        <row r="1290">
          <cell r="A1290" t="str">
            <v>UQ32</v>
          </cell>
          <cell r="B1290" t="str">
            <v>UQ00</v>
          </cell>
          <cell r="C1290" t="str">
            <v>RM32</v>
          </cell>
        </row>
        <row r="1291">
          <cell r="A1291" t="str">
            <v>UQ33</v>
          </cell>
          <cell r="B1291" t="str">
            <v>UQ00</v>
          </cell>
          <cell r="C1291" t="str">
            <v>RM33</v>
          </cell>
        </row>
        <row r="1292">
          <cell r="A1292" t="str">
            <v>UQ34</v>
          </cell>
          <cell r="B1292" t="str">
            <v>UQ00</v>
          </cell>
          <cell r="C1292" t="str">
            <v>RM34</v>
          </cell>
        </row>
        <row r="1293">
          <cell r="A1293" t="str">
            <v>UQ35</v>
          </cell>
          <cell r="B1293" t="str">
            <v>UQ00</v>
          </cell>
          <cell r="C1293" t="str">
            <v>RM35</v>
          </cell>
        </row>
        <row r="1294">
          <cell r="A1294" t="str">
            <v>UQ36</v>
          </cell>
          <cell r="B1294" t="str">
            <v>UQ00</v>
          </cell>
          <cell r="C1294" t="str">
            <v>RM36</v>
          </cell>
        </row>
        <row r="1295">
          <cell r="A1295" t="str">
            <v>UQ37</v>
          </cell>
          <cell r="B1295" t="str">
            <v>UQ00</v>
          </cell>
          <cell r="C1295" t="str">
            <v>RM37</v>
          </cell>
        </row>
        <row r="1296">
          <cell r="A1296" t="str">
            <v>UQ38</v>
          </cell>
          <cell r="B1296" t="str">
            <v>UQ00</v>
          </cell>
          <cell r="C1296" t="str">
            <v>RM38</v>
          </cell>
        </row>
        <row r="1297">
          <cell r="A1297" t="str">
            <v>UQ39</v>
          </cell>
          <cell r="B1297" t="str">
            <v>UQ00</v>
          </cell>
          <cell r="C1297" t="str">
            <v>RM39</v>
          </cell>
        </row>
        <row r="1298">
          <cell r="A1298" t="str">
            <v>UQ3L</v>
          </cell>
          <cell r="B1298" t="str">
            <v>UQ00</v>
          </cell>
          <cell r="C1298" t="str">
            <v>RM54</v>
          </cell>
        </row>
        <row r="1299">
          <cell r="A1299" t="str">
            <v>UQ3V</v>
          </cell>
          <cell r="B1299" t="str">
            <v>UQ00</v>
          </cell>
          <cell r="C1299" t="str">
            <v>RM40</v>
          </cell>
        </row>
        <row r="1300">
          <cell r="A1300" t="str">
            <v>UQ41</v>
          </cell>
          <cell r="B1300" t="str">
            <v>UQ00</v>
          </cell>
          <cell r="C1300" t="str">
            <v>RM41</v>
          </cell>
        </row>
        <row r="1301">
          <cell r="A1301" t="str">
            <v>UQ42</v>
          </cell>
          <cell r="B1301" t="str">
            <v>UQ00</v>
          </cell>
          <cell r="C1301" t="str">
            <v>RM42</v>
          </cell>
        </row>
        <row r="1302">
          <cell r="A1302" t="str">
            <v>UQ43</v>
          </cell>
          <cell r="B1302" t="str">
            <v>UQ00</v>
          </cell>
          <cell r="C1302" t="str">
            <v>RM43</v>
          </cell>
        </row>
        <row r="1303">
          <cell r="A1303" t="str">
            <v>UQ44</v>
          </cell>
          <cell r="B1303" t="str">
            <v>UQ00</v>
          </cell>
          <cell r="C1303" t="str">
            <v>RM44</v>
          </cell>
        </row>
        <row r="1304">
          <cell r="A1304" t="str">
            <v>UQ45</v>
          </cell>
          <cell r="B1304" t="str">
            <v>UQ00</v>
          </cell>
          <cell r="C1304" t="str">
            <v>RM45</v>
          </cell>
        </row>
        <row r="1305">
          <cell r="A1305" t="str">
            <v>UQ46</v>
          </cell>
          <cell r="B1305" t="str">
            <v>UQ00</v>
          </cell>
          <cell r="C1305" t="str">
            <v>RM46</v>
          </cell>
        </row>
        <row r="1306">
          <cell r="A1306" t="str">
            <v>UQ47</v>
          </cell>
          <cell r="B1306" t="str">
            <v>UQ00</v>
          </cell>
          <cell r="C1306" t="str">
            <v>RM47</v>
          </cell>
        </row>
        <row r="1307">
          <cell r="A1307" t="str">
            <v>UQ48</v>
          </cell>
          <cell r="B1307" t="str">
            <v>UQ00</v>
          </cell>
          <cell r="C1307" t="str">
            <v>RM48</v>
          </cell>
        </row>
        <row r="1308">
          <cell r="A1308" t="str">
            <v>UQ49</v>
          </cell>
          <cell r="B1308" t="str">
            <v>UQ00</v>
          </cell>
          <cell r="C1308" t="str">
            <v>RM49</v>
          </cell>
        </row>
        <row r="1309">
          <cell r="A1309" t="str">
            <v>UQ4L</v>
          </cell>
          <cell r="B1309" t="str">
            <v>UQ00</v>
          </cell>
          <cell r="C1309" t="str">
            <v>RM55</v>
          </cell>
        </row>
        <row r="1310">
          <cell r="A1310" t="str">
            <v>UQ4V</v>
          </cell>
          <cell r="B1310" t="str">
            <v>UQ00</v>
          </cell>
          <cell r="C1310" t="str">
            <v>RM50</v>
          </cell>
        </row>
        <row r="1311">
          <cell r="A1311" t="str">
            <v>UR11</v>
          </cell>
          <cell r="B1311" t="str">
            <v>UR00</v>
          </cell>
          <cell r="C1311" t="str">
            <v>RM1</v>
          </cell>
        </row>
        <row r="1312">
          <cell r="A1312" t="str">
            <v>UR12</v>
          </cell>
          <cell r="B1312" t="str">
            <v>UR00</v>
          </cell>
          <cell r="C1312" t="str">
            <v>RM2</v>
          </cell>
        </row>
        <row r="1313">
          <cell r="A1313" t="str">
            <v>UR13</v>
          </cell>
          <cell r="B1313" t="str">
            <v>UR00</v>
          </cell>
          <cell r="C1313" t="str">
            <v>RM3</v>
          </cell>
        </row>
        <row r="1314">
          <cell r="A1314" t="str">
            <v>UR14</v>
          </cell>
          <cell r="B1314" t="str">
            <v>UR00</v>
          </cell>
          <cell r="C1314" t="str">
            <v>RM4</v>
          </cell>
        </row>
        <row r="1315">
          <cell r="A1315" t="str">
            <v>UR15</v>
          </cell>
          <cell r="B1315" t="str">
            <v>UR00</v>
          </cell>
          <cell r="C1315" t="str">
            <v>RM5</v>
          </cell>
        </row>
        <row r="1316">
          <cell r="A1316" t="str">
            <v>UR16</v>
          </cell>
          <cell r="B1316" t="str">
            <v>UR00</v>
          </cell>
          <cell r="C1316" t="str">
            <v>RM6</v>
          </cell>
        </row>
        <row r="1317">
          <cell r="A1317" t="str">
            <v>UR17</v>
          </cell>
          <cell r="B1317" t="str">
            <v>UR00</v>
          </cell>
          <cell r="C1317" t="str">
            <v>RM7</v>
          </cell>
        </row>
        <row r="1318">
          <cell r="A1318" t="str">
            <v>UR18</v>
          </cell>
          <cell r="B1318" t="str">
            <v>UR00</v>
          </cell>
          <cell r="C1318" t="str">
            <v>RM8</v>
          </cell>
        </row>
        <row r="1319">
          <cell r="A1319" t="str">
            <v>UR19</v>
          </cell>
          <cell r="B1319" t="str">
            <v>UR00</v>
          </cell>
          <cell r="C1319" t="str">
            <v>RM9</v>
          </cell>
        </row>
        <row r="1320">
          <cell r="A1320" t="str">
            <v>UR1L</v>
          </cell>
          <cell r="B1320" t="str">
            <v>UR00</v>
          </cell>
          <cell r="C1320" t="str">
            <v>RM52</v>
          </cell>
        </row>
        <row r="1321">
          <cell r="A1321" t="str">
            <v>UR1V</v>
          </cell>
          <cell r="B1321" t="str">
            <v>UR00</v>
          </cell>
          <cell r="C1321" t="str">
            <v>RM10</v>
          </cell>
        </row>
        <row r="1322">
          <cell r="A1322" t="str">
            <v>UR21</v>
          </cell>
          <cell r="B1322" t="str">
            <v>UR00</v>
          </cell>
          <cell r="C1322" t="str">
            <v>RM11</v>
          </cell>
        </row>
        <row r="1323">
          <cell r="A1323" t="str">
            <v>UR22</v>
          </cell>
          <cell r="B1323" t="str">
            <v>UR00</v>
          </cell>
          <cell r="C1323" t="str">
            <v>RM12</v>
          </cell>
        </row>
        <row r="1324">
          <cell r="A1324" t="str">
            <v>UR23</v>
          </cell>
          <cell r="B1324" t="str">
            <v>UR00</v>
          </cell>
          <cell r="C1324" t="str">
            <v>RM13</v>
          </cell>
        </row>
        <row r="1325">
          <cell r="A1325" t="str">
            <v>UR24</v>
          </cell>
          <cell r="B1325" t="str">
            <v>UR00</v>
          </cell>
          <cell r="C1325" t="str">
            <v>RM14</v>
          </cell>
        </row>
        <row r="1326">
          <cell r="A1326" t="str">
            <v>UR25</v>
          </cell>
          <cell r="B1326" t="str">
            <v>UR00</v>
          </cell>
          <cell r="C1326" t="str">
            <v>RM15</v>
          </cell>
        </row>
        <row r="1327">
          <cell r="A1327" t="str">
            <v>UR26</v>
          </cell>
          <cell r="B1327" t="str">
            <v>UR00</v>
          </cell>
          <cell r="C1327" t="str">
            <v>RM16</v>
          </cell>
        </row>
        <row r="1328">
          <cell r="A1328" t="str">
            <v>UR27</v>
          </cell>
          <cell r="B1328" t="str">
            <v>UR00</v>
          </cell>
          <cell r="C1328" t="str">
            <v>RM17</v>
          </cell>
        </row>
        <row r="1329">
          <cell r="A1329" t="str">
            <v>UR28</v>
          </cell>
          <cell r="B1329" t="str">
            <v>UR00</v>
          </cell>
          <cell r="C1329" t="str">
            <v>RM18</v>
          </cell>
        </row>
        <row r="1330">
          <cell r="A1330" t="str">
            <v>UR29</v>
          </cell>
          <cell r="B1330" t="str">
            <v>UR00</v>
          </cell>
          <cell r="C1330" t="str">
            <v>RM19</v>
          </cell>
        </row>
        <row r="1331">
          <cell r="A1331" t="str">
            <v>UR2L</v>
          </cell>
          <cell r="B1331" t="str">
            <v>UR00</v>
          </cell>
          <cell r="C1331" t="str">
            <v>RM53</v>
          </cell>
        </row>
        <row r="1332">
          <cell r="A1332" t="str">
            <v>UR2V</v>
          </cell>
          <cell r="B1332" t="str">
            <v>UR00</v>
          </cell>
          <cell r="C1332" t="str">
            <v>RM20</v>
          </cell>
        </row>
        <row r="1333">
          <cell r="A1333" t="str">
            <v>UR31</v>
          </cell>
          <cell r="B1333" t="str">
            <v>UR00</v>
          </cell>
          <cell r="C1333" t="str">
            <v>RM31</v>
          </cell>
        </row>
        <row r="1334">
          <cell r="A1334" t="str">
            <v>UR32</v>
          </cell>
          <cell r="B1334" t="str">
            <v>UR00</v>
          </cell>
          <cell r="C1334" t="str">
            <v>RM32</v>
          </cell>
        </row>
        <row r="1335">
          <cell r="A1335" t="str">
            <v>UR33</v>
          </cell>
          <cell r="B1335" t="str">
            <v>UR00</v>
          </cell>
          <cell r="C1335" t="str">
            <v>RM33</v>
          </cell>
        </row>
        <row r="1336">
          <cell r="A1336" t="str">
            <v>UR34</v>
          </cell>
          <cell r="B1336" t="str">
            <v>UR00</v>
          </cell>
          <cell r="C1336" t="str">
            <v>RM34</v>
          </cell>
        </row>
        <row r="1337">
          <cell r="A1337" t="str">
            <v>UR35</v>
          </cell>
          <cell r="B1337" t="str">
            <v>UR00</v>
          </cell>
          <cell r="C1337" t="str">
            <v>RM35</v>
          </cell>
        </row>
        <row r="1338">
          <cell r="A1338" t="str">
            <v>UR36</v>
          </cell>
          <cell r="B1338" t="str">
            <v>UR00</v>
          </cell>
          <cell r="C1338" t="str">
            <v>RM36</v>
          </cell>
        </row>
        <row r="1339">
          <cell r="A1339" t="str">
            <v>UR37</v>
          </cell>
          <cell r="B1339" t="str">
            <v>UR00</v>
          </cell>
          <cell r="C1339" t="str">
            <v>RM37</v>
          </cell>
        </row>
        <row r="1340">
          <cell r="A1340" t="str">
            <v>UR38</v>
          </cell>
          <cell r="B1340" t="str">
            <v>UR00</v>
          </cell>
          <cell r="C1340" t="str">
            <v>RM38</v>
          </cell>
        </row>
        <row r="1341">
          <cell r="A1341" t="str">
            <v>UR39</v>
          </cell>
          <cell r="B1341" t="str">
            <v>UR00</v>
          </cell>
          <cell r="C1341" t="str">
            <v>RM39</v>
          </cell>
        </row>
        <row r="1342">
          <cell r="A1342" t="str">
            <v>UR3L</v>
          </cell>
          <cell r="B1342" t="str">
            <v>UR00</v>
          </cell>
          <cell r="C1342" t="str">
            <v>RM54</v>
          </cell>
        </row>
        <row r="1343">
          <cell r="A1343" t="str">
            <v>UR3V</v>
          </cell>
          <cell r="B1343" t="str">
            <v>UR00</v>
          </cell>
          <cell r="C1343" t="str">
            <v>RM40</v>
          </cell>
        </row>
        <row r="1344">
          <cell r="A1344" t="str">
            <v>UR41</v>
          </cell>
          <cell r="B1344" t="str">
            <v>UR00</v>
          </cell>
          <cell r="C1344" t="str">
            <v>RM41</v>
          </cell>
        </row>
        <row r="1345">
          <cell r="A1345" t="str">
            <v>UR42</v>
          </cell>
          <cell r="B1345" t="str">
            <v>UR00</v>
          </cell>
          <cell r="C1345" t="str">
            <v>RM42</v>
          </cell>
        </row>
        <row r="1346">
          <cell r="A1346" t="str">
            <v>UR43</v>
          </cell>
          <cell r="B1346" t="str">
            <v>UR00</v>
          </cell>
          <cell r="C1346" t="str">
            <v>RM43</v>
          </cell>
        </row>
        <row r="1347">
          <cell r="A1347" t="str">
            <v>UR44</v>
          </cell>
          <cell r="B1347" t="str">
            <v>UR00</v>
          </cell>
          <cell r="C1347" t="str">
            <v>RM44</v>
          </cell>
        </row>
        <row r="1348">
          <cell r="A1348" t="str">
            <v>UR45</v>
          </cell>
          <cell r="B1348" t="str">
            <v>UR00</v>
          </cell>
          <cell r="C1348" t="str">
            <v>RM45</v>
          </cell>
        </row>
        <row r="1349">
          <cell r="A1349" t="str">
            <v>UR46</v>
          </cell>
          <cell r="B1349" t="str">
            <v>UR00</v>
          </cell>
          <cell r="C1349" t="str">
            <v>RM46</v>
          </cell>
        </row>
        <row r="1350">
          <cell r="A1350" t="str">
            <v>UR47</v>
          </cell>
          <cell r="B1350" t="str">
            <v>UR00</v>
          </cell>
          <cell r="C1350" t="str">
            <v>RM47</v>
          </cell>
        </row>
        <row r="1351">
          <cell r="A1351" t="str">
            <v>UR48</v>
          </cell>
          <cell r="B1351" t="str">
            <v>UR00</v>
          </cell>
          <cell r="C1351" t="str">
            <v>RM48</v>
          </cell>
        </row>
        <row r="1352">
          <cell r="A1352" t="str">
            <v>UR49</v>
          </cell>
          <cell r="B1352" t="str">
            <v>UR00</v>
          </cell>
          <cell r="C1352" t="str">
            <v>RM49</v>
          </cell>
        </row>
        <row r="1353">
          <cell r="A1353" t="str">
            <v>UR4L</v>
          </cell>
          <cell r="B1353" t="str">
            <v>UR00</v>
          </cell>
          <cell r="C1353" t="str">
            <v>RM55</v>
          </cell>
        </row>
        <row r="1354">
          <cell r="A1354" t="str">
            <v>UR4V</v>
          </cell>
          <cell r="B1354" t="str">
            <v>UR00</v>
          </cell>
          <cell r="C1354" t="str">
            <v>RM50</v>
          </cell>
        </row>
        <row r="1355">
          <cell r="A1355" t="str">
            <v>B110</v>
          </cell>
          <cell r="B1355" t="str">
            <v>B0A0</v>
          </cell>
          <cell r="C1355" t="str">
            <v>RM61</v>
          </cell>
        </row>
        <row r="1356">
          <cell r="A1356" t="str">
            <v>B1B0</v>
          </cell>
          <cell r="B1356" t="str">
            <v>B0A0</v>
          </cell>
          <cell r="C1356" t="str">
            <v>RM21</v>
          </cell>
        </row>
        <row r="1357">
          <cell r="A1357" t="str">
            <v>B210</v>
          </cell>
          <cell r="B1357" t="str">
            <v>B0A0</v>
          </cell>
          <cell r="C1357" t="str">
            <v>RM62</v>
          </cell>
        </row>
        <row r="1358">
          <cell r="A1358" t="str">
            <v>B310</v>
          </cell>
          <cell r="B1358" t="str">
            <v>B0A0</v>
          </cell>
          <cell r="C1358" t="str">
            <v>RM63</v>
          </cell>
        </row>
        <row r="1359">
          <cell r="A1359" t="str">
            <v>B510</v>
          </cell>
          <cell r="B1359" t="str">
            <v>B0A0</v>
          </cell>
          <cell r="C1359" t="str">
            <v>RM65</v>
          </cell>
        </row>
        <row r="1360">
          <cell r="A1360" t="str">
            <v>B51A</v>
          </cell>
          <cell r="B1360" t="str">
            <v>B0A0</v>
          </cell>
          <cell r="C1360" t="str">
            <v>RM131</v>
          </cell>
        </row>
        <row r="1361">
          <cell r="A1361" t="str">
            <v>B610</v>
          </cell>
          <cell r="B1361" t="str">
            <v>B0A0</v>
          </cell>
          <cell r="C1361" t="str">
            <v>RM66</v>
          </cell>
        </row>
        <row r="1362">
          <cell r="A1362" t="str">
            <v>B910</v>
          </cell>
          <cell r="B1362" t="str">
            <v>B0A0</v>
          </cell>
          <cell r="C1362" t="str">
            <v>RM69</v>
          </cell>
        </row>
        <row r="1363">
          <cell r="A1363" t="str">
            <v>BL10</v>
          </cell>
          <cell r="B1363" t="str">
            <v>B0A0</v>
          </cell>
          <cell r="C1363" t="str">
            <v>RM56</v>
          </cell>
        </row>
        <row r="1364">
          <cell r="A1364" t="str">
            <v>BV10</v>
          </cell>
          <cell r="B1364" t="str">
            <v>B0A0</v>
          </cell>
          <cell r="C1364" t="str">
            <v>RM70</v>
          </cell>
        </row>
        <row r="1365">
          <cell r="A1365" t="str">
            <v>C61X</v>
          </cell>
          <cell r="B1365" t="str">
            <v>C0A0</v>
          </cell>
          <cell r="C1365" t="str">
            <v>RM136</v>
          </cell>
        </row>
        <row r="1366">
          <cell r="A1366" t="str">
            <v>C64X</v>
          </cell>
          <cell r="B1366" t="str">
            <v>C0A0</v>
          </cell>
          <cell r="C1366" t="str">
            <v>RM137</v>
          </cell>
        </row>
        <row r="1367">
          <cell r="A1367" t="str">
            <v>C110</v>
          </cell>
          <cell r="B1367" t="str">
            <v>C0A0</v>
          </cell>
          <cell r="C1367" t="str">
            <v>RM61</v>
          </cell>
        </row>
        <row r="1368">
          <cell r="A1368" t="str">
            <v>C112</v>
          </cell>
          <cell r="B1368" t="str">
            <v>C0A0</v>
          </cell>
          <cell r="C1368" t="str">
            <v>RM78</v>
          </cell>
        </row>
        <row r="1369">
          <cell r="A1369" t="str">
            <v>C1A1</v>
          </cell>
          <cell r="B1369" t="str">
            <v>C0A0</v>
          </cell>
          <cell r="C1369" t="str">
            <v>RM1</v>
          </cell>
        </row>
        <row r="1370">
          <cell r="A1370" t="str">
            <v>C1A2</v>
          </cell>
          <cell r="B1370" t="str">
            <v>C0A0</v>
          </cell>
          <cell r="C1370" t="str">
            <v>RM11</v>
          </cell>
        </row>
        <row r="1371">
          <cell r="A1371" t="str">
            <v>C1A3</v>
          </cell>
          <cell r="B1371" t="str">
            <v>C0A0</v>
          </cell>
          <cell r="C1371" t="str">
            <v>RM31</v>
          </cell>
        </row>
        <row r="1372">
          <cell r="A1372" t="str">
            <v>C1A4</v>
          </cell>
          <cell r="B1372" t="str">
            <v>C0A0</v>
          </cell>
          <cell r="C1372" t="str">
            <v>RM41</v>
          </cell>
        </row>
        <row r="1373">
          <cell r="A1373" t="str">
            <v>C1B0</v>
          </cell>
          <cell r="B1373" t="str">
            <v>C0A0</v>
          </cell>
          <cell r="C1373" t="str">
            <v>RM21</v>
          </cell>
        </row>
        <row r="1374">
          <cell r="A1374" t="str">
            <v>C1C0</v>
          </cell>
          <cell r="B1374" t="str">
            <v>C0A0</v>
          </cell>
          <cell r="C1374" t="str">
            <v>RM79</v>
          </cell>
        </row>
        <row r="1375">
          <cell r="A1375" t="str">
            <v>C210</v>
          </cell>
          <cell r="B1375" t="str">
            <v>C0A0</v>
          </cell>
          <cell r="C1375" t="str">
            <v>RM62</v>
          </cell>
        </row>
        <row r="1376">
          <cell r="A1376" t="str">
            <v>C2A1</v>
          </cell>
          <cell r="B1376" t="str">
            <v>C0A0</v>
          </cell>
          <cell r="C1376" t="str">
            <v>RM2</v>
          </cell>
        </row>
        <row r="1377">
          <cell r="A1377" t="str">
            <v>C2A2</v>
          </cell>
          <cell r="B1377" t="str">
            <v>C0A0</v>
          </cell>
          <cell r="C1377" t="str">
            <v>RM12</v>
          </cell>
        </row>
        <row r="1378">
          <cell r="A1378" t="str">
            <v>C2A3</v>
          </cell>
          <cell r="B1378" t="str">
            <v>C0A0</v>
          </cell>
          <cell r="C1378" t="str">
            <v>RM32</v>
          </cell>
        </row>
        <row r="1379">
          <cell r="A1379" t="str">
            <v>C2A4</v>
          </cell>
          <cell r="B1379" t="str">
            <v>C0A0</v>
          </cell>
          <cell r="C1379" t="str">
            <v>RM42</v>
          </cell>
        </row>
        <row r="1380">
          <cell r="A1380" t="str">
            <v>C2B0</v>
          </cell>
          <cell r="B1380" t="str">
            <v>C0A0</v>
          </cell>
          <cell r="C1380" t="str">
            <v>RM22</v>
          </cell>
        </row>
        <row r="1381">
          <cell r="A1381" t="str">
            <v>C2C0</v>
          </cell>
          <cell r="B1381" t="str">
            <v>C0A0</v>
          </cell>
          <cell r="C1381" t="str">
            <v>RM80</v>
          </cell>
        </row>
        <row r="1382">
          <cell r="A1382" t="str">
            <v>C310</v>
          </cell>
          <cell r="B1382" t="str">
            <v>C0A0</v>
          </cell>
          <cell r="C1382" t="str">
            <v>RM63</v>
          </cell>
        </row>
        <row r="1383">
          <cell r="A1383" t="str">
            <v>C3A1</v>
          </cell>
          <cell r="B1383" t="str">
            <v>C0A0</v>
          </cell>
          <cell r="C1383" t="str">
            <v>RM3</v>
          </cell>
        </row>
        <row r="1384">
          <cell r="A1384" t="str">
            <v>C3A2</v>
          </cell>
          <cell r="B1384" t="str">
            <v>C0A0</v>
          </cell>
          <cell r="C1384" t="str">
            <v>RM13</v>
          </cell>
        </row>
        <row r="1385">
          <cell r="A1385" t="str">
            <v>C3A3</v>
          </cell>
          <cell r="B1385" t="str">
            <v>C0A0</v>
          </cell>
          <cell r="C1385" t="str">
            <v>RM33</v>
          </cell>
        </row>
        <row r="1386">
          <cell r="A1386" t="str">
            <v>C3A4</v>
          </cell>
          <cell r="B1386" t="str">
            <v>C0A0</v>
          </cell>
          <cell r="C1386" t="str">
            <v>RM43</v>
          </cell>
        </row>
        <row r="1387">
          <cell r="A1387" t="str">
            <v>C3B0</v>
          </cell>
          <cell r="B1387" t="str">
            <v>C0A0</v>
          </cell>
          <cell r="C1387" t="str">
            <v>RM23</v>
          </cell>
        </row>
        <row r="1388">
          <cell r="A1388" t="str">
            <v>C410</v>
          </cell>
          <cell r="B1388" t="str">
            <v>C0A0</v>
          </cell>
          <cell r="C1388" t="str">
            <v>RM64</v>
          </cell>
        </row>
        <row r="1389">
          <cell r="A1389" t="str">
            <v>C4A1</v>
          </cell>
          <cell r="B1389" t="str">
            <v>C0A0</v>
          </cell>
          <cell r="C1389" t="str">
            <v>RM4</v>
          </cell>
        </row>
        <row r="1390">
          <cell r="A1390" t="str">
            <v>C4A2</v>
          </cell>
          <cell r="B1390" t="str">
            <v>C0A0</v>
          </cell>
          <cell r="C1390" t="str">
            <v>RM14</v>
          </cell>
        </row>
        <row r="1391">
          <cell r="A1391" t="str">
            <v>C4A3</v>
          </cell>
          <cell r="B1391" t="str">
            <v>C0A0</v>
          </cell>
          <cell r="C1391" t="str">
            <v>RM34</v>
          </cell>
        </row>
        <row r="1392">
          <cell r="A1392" t="str">
            <v>C4A4</v>
          </cell>
          <cell r="B1392" t="str">
            <v>C0A0</v>
          </cell>
          <cell r="C1392" t="str">
            <v>RM44</v>
          </cell>
        </row>
        <row r="1393">
          <cell r="A1393" t="str">
            <v>C4B0</v>
          </cell>
          <cell r="B1393" t="str">
            <v>C0A0</v>
          </cell>
          <cell r="C1393" t="str">
            <v>RM24</v>
          </cell>
        </row>
        <row r="1394">
          <cell r="A1394" t="str">
            <v>C510</v>
          </cell>
          <cell r="B1394" t="str">
            <v>C0A0</v>
          </cell>
          <cell r="C1394" t="str">
            <v>RM65</v>
          </cell>
        </row>
        <row r="1395">
          <cell r="A1395" t="str">
            <v>C5A3</v>
          </cell>
          <cell r="B1395" t="str">
            <v>C0A0</v>
          </cell>
          <cell r="C1395" t="str">
            <v>RM35</v>
          </cell>
        </row>
        <row r="1396">
          <cell r="A1396" t="str">
            <v>C5A4</v>
          </cell>
          <cell r="B1396" t="str">
            <v>C0A0</v>
          </cell>
          <cell r="C1396" t="str">
            <v>RM45</v>
          </cell>
        </row>
        <row r="1397">
          <cell r="A1397" t="str">
            <v>C5B0</v>
          </cell>
          <cell r="B1397" t="str">
            <v>C0A0</v>
          </cell>
          <cell r="C1397" t="str">
            <v>RM25</v>
          </cell>
        </row>
        <row r="1398">
          <cell r="A1398" t="str">
            <v>C5C0</v>
          </cell>
          <cell r="B1398" t="str">
            <v>C0A0</v>
          </cell>
          <cell r="C1398" t="str">
            <v>RM81</v>
          </cell>
        </row>
        <row r="1399">
          <cell r="A1399" t="str">
            <v>C610</v>
          </cell>
          <cell r="B1399" t="str">
            <v>C0A0</v>
          </cell>
          <cell r="C1399" t="str">
            <v>RM66</v>
          </cell>
        </row>
        <row r="1400">
          <cell r="A1400" t="str">
            <v>C6A1</v>
          </cell>
          <cell r="B1400" t="str">
            <v>C0A0</v>
          </cell>
          <cell r="C1400" t="str">
            <v>RM6</v>
          </cell>
        </row>
        <row r="1401">
          <cell r="A1401" t="str">
            <v>C6A2</v>
          </cell>
          <cell r="B1401" t="str">
            <v>C0A0</v>
          </cell>
          <cell r="C1401" t="str">
            <v>RM16</v>
          </cell>
        </row>
        <row r="1402">
          <cell r="A1402" t="str">
            <v>C6A3</v>
          </cell>
          <cell r="B1402" t="str">
            <v>C0A0</v>
          </cell>
          <cell r="C1402" t="str">
            <v>RM36</v>
          </cell>
        </row>
        <row r="1403">
          <cell r="A1403" t="str">
            <v>C6A4</v>
          </cell>
          <cell r="B1403" t="str">
            <v>C0A0</v>
          </cell>
          <cell r="C1403" t="str">
            <v>RM46</v>
          </cell>
        </row>
        <row r="1404">
          <cell r="A1404" t="str">
            <v>C6B0</v>
          </cell>
          <cell r="B1404" t="str">
            <v>C0A0</v>
          </cell>
          <cell r="C1404" t="str">
            <v>RM26</v>
          </cell>
        </row>
        <row r="1405">
          <cell r="A1405" t="str">
            <v>C6C0</v>
          </cell>
          <cell r="B1405" t="str">
            <v>C0A0</v>
          </cell>
          <cell r="C1405" t="str">
            <v>RM82</v>
          </cell>
        </row>
        <row r="1406">
          <cell r="A1406" t="str">
            <v>C7A1</v>
          </cell>
          <cell r="B1406" t="str">
            <v>C0A0</v>
          </cell>
          <cell r="C1406" t="str">
            <v>RM7</v>
          </cell>
        </row>
        <row r="1407">
          <cell r="A1407" t="str">
            <v>C7A2</v>
          </cell>
          <cell r="B1407" t="str">
            <v>C0A0</v>
          </cell>
          <cell r="C1407" t="str">
            <v>RM17</v>
          </cell>
        </row>
        <row r="1408">
          <cell r="A1408" t="str">
            <v>C7A3</v>
          </cell>
          <cell r="B1408" t="str">
            <v>C0A0</v>
          </cell>
          <cell r="C1408" t="str">
            <v>RM37</v>
          </cell>
        </row>
        <row r="1409">
          <cell r="A1409" t="str">
            <v>C7A4</v>
          </cell>
          <cell r="B1409" t="str">
            <v>C0A0</v>
          </cell>
          <cell r="C1409" t="str">
            <v>RM47</v>
          </cell>
        </row>
        <row r="1410">
          <cell r="A1410" t="str">
            <v>C7B0</v>
          </cell>
          <cell r="B1410" t="str">
            <v>C0A0</v>
          </cell>
          <cell r="C1410" t="str">
            <v>RM27</v>
          </cell>
        </row>
        <row r="1411">
          <cell r="A1411" t="str">
            <v>C7C0</v>
          </cell>
          <cell r="B1411" t="str">
            <v>C0A0</v>
          </cell>
          <cell r="C1411" t="str">
            <v>RM83</v>
          </cell>
        </row>
        <row r="1412">
          <cell r="A1412" t="str">
            <v>C810</v>
          </cell>
          <cell r="B1412" t="str">
            <v>C0A0</v>
          </cell>
          <cell r="C1412" t="str">
            <v>RM68</v>
          </cell>
        </row>
        <row r="1413">
          <cell r="A1413" t="str">
            <v>C8A1</v>
          </cell>
          <cell r="B1413" t="str">
            <v>C0A0</v>
          </cell>
          <cell r="C1413" t="str">
            <v>RM8</v>
          </cell>
        </row>
        <row r="1414">
          <cell r="A1414" t="str">
            <v>C8A2</v>
          </cell>
          <cell r="B1414" t="str">
            <v>C0A0</v>
          </cell>
          <cell r="C1414" t="str">
            <v>RM18</v>
          </cell>
        </row>
        <row r="1415">
          <cell r="A1415" t="str">
            <v>C8A3</v>
          </cell>
          <cell r="B1415" t="str">
            <v>C0A0</v>
          </cell>
          <cell r="C1415" t="str">
            <v>RM38</v>
          </cell>
        </row>
        <row r="1416">
          <cell r="A1416" t="str">
            <v>C8A4</v>
          </cell>
          <cell r="B1416" t="str">
            <v>C0A0</v>
          </cell>
          <cell r="C1416" t="str">
            <v>RM48</v>
          </cell>
        </row>
        <row r="1417">
          <cell r="A1417" t="str">
            <v>C8B0</v>
          </cell>
          <cell r="B1417" t="str">
            <v>C0A0</v>
          </cell>
          <cell r="C1417" t="str">
            <v>RM28</v>
          </cell>
        </row>
        <row r="1418">
          <cell r="A1418" t="str">
            <v>C8C0</v>
          </cell>
          <cell r="B1418" t="str">
            <v>C0A0</v>
          </cell>
          <cell r="C1418" t="str">
            <v>RM84</v>
          </cell>
        </row>
        <row r="1419">
          <cell r="A1419" t="str">
            <v>C910</v>
          </cell>
          <cell r="B1419" t="str">
            <v>C0A0</v>
          </cell>
          <cell r="C1419" t="str">
            <v>RM69</v>
          </cell>
        </row>
        <row r="1420">
          <cell r="A1420" t="str">
            <v>C91D</v>
          </cell>
          <cell r="B1420" t="str">
            <v>C0A0</v>
          </cell>
          <cell r="C1420" t="str">
            <v>RM138</v>
          </cell>
        </row>
        <row r="1421">
          <cell r="A1421" t="str">
            <v>C9A4</v>
          </cell>
          <cell r="B1421" t="str">
            <v>C0A0</v>
          </cell>
          <cell r="C1421" t="str">
            <v>RM49</v>
          </cell>
        </row>
        <row r="1422">
          <cell r="A1422" t="str">
            <v>C9B0</v>
          </cell>
          <cell r="B1422" t="str">
            <v>C0A0</v>
          </cell>
          <cell r="C1422" t="str">
            <v>RM29</v>
          </cell>
        </row>
        <row r="1423">
          <cell r="A1423" t="str">
            <v>C9C0</v>
          </cell>
          <cell r="B1423" t="str">
            <v>C0A0</v>
          </cell>
          <cell r="C1423" t="str">
            <v>RM85</v>
          </cell>
        </row>
        <row r="1424">
          <cell r="A1424" t="str">
            <v>CBB0</v>
          </cell>
          <cell r="B1424" t="str">
            <v>C0A0</v>
          </cell>
          <cell r="C1424" t="str">
            <v>RM86</v>
          </cell>
        </row>
        <row r="1425">
          <cell r="A1425" t="str">
            <v>CMA3</v>
          </cell>
          <cell r="B1425" t="str">
            <v>C0A0</v>
          </cell>
          <cell r="C1425" t="str">
            <v>RM87</v>
          </cell>
        </row>
        <row r="1426">
          <cell r="A1426" t="str">
            <v>CV10</v>
          </cell>
          <cell r="B1426" t="str">
            <v>C0A0</v>
          </cell>
          <cell r="C1426" t="str">
            <v>RM70</v>
          </cell>
        </row>
        <row r="1427">
          <cell r="A1427" t="str">
            <v>CVA1</v>
          </cell>
          <cell r="B1427" t="str">
            <v>C0A0</v>
          </cell>
          <cell r="C1427" t="str">
            <v>RM10</v>
          </cell>
        </row>
        <row r="1428">
          <cell r="A1428" t="str">
            <v>CVA2</v>
          </cell>
          <cell r="B1428" t="str">
            <v>C0A0</v>
          </cell>
          <cell r="C1428" t="str">
            <v>RM20</v>
          </cell>
        </row>
        <row r="1429">
          <cell r="A1429" t="str">
            <v>CVA3</v>
          </cell>
          <cell r="B1429" t="str">
            <v>C0A0</v>
          </cell>
          <cell r="C1429" t="str">
            <v>RM40</v>
          </cell>
        </row>
        <row r="1430">
          <cell r="A1430" t="str">
            <v>CVA4</v>
          </cell>
          <cell r="B1430" t="str">
            <v>C0A0</v>
          </cell>
          <cell r="C1430" t="str">
            <v>RM50</v>
          </cell>
        </row>
        <row r="1431">
          <cell r="A1431" t="str">
            <v>CVB0</v>
          </cell>
          <cell r="B1431" t="str">
            <v>C0A0</v>
          </cell>
          <cell r="C1431" t="str">
            <v>RM30</v>
          </cell>
        </row>
        <row r="1432">
          <cell r="A1432" t="str">
            <v>CVC0</v>
          </cell>
          <cell r="B1432" t="str">
            <v>C0A0</v>
          </cell>
          <cell r="C1432" t="str">
            <v>RM88</v>
          </cell>
        </row>
        <row r="1433">
          <cell r="A1433" t="str">
            <v>Q200</v>
          </cell>
          <cell r="B1433" t="str">
            <v>C0A0</v>
          </cell>
          <cell r="C1433" t="str">
            <v>RM139</v>
          </cell>
        </row>
        <row r="1434">
          <cell r="A1434" t="str">
            <v>Q201</v>
          </cell>
          <cell r="B1434" t="str">
            <v>C0A0</v>
          </cell>
          <cell r="C1434" t="str">
            <v>RM140</v>
          </cell>
        </row>
        <row r="1435">
          <cell r="A1435" t="str">
            <v>C5BL</v>
          </cell>
          <cell r="B1435" t="str">
            <v>C0AL</v>
          </cell>
          <cell r="C1435" t="str">
            <v>RM25</v>
          </cell>
        </row>
        <row r="1436">
          <cell r="A1436" t="str">
            <v>CA11</v>
          </cell>
          <cell r="B1436" t="str">
            <v>CAN0</v>
          </cell>
          <cell r="C1436" t="str">
            <v>RM61</v>
          </cell>
        </row>
        <row r="1437">
          <cell r="A1437" t="str">
            <v>CA12</v>
          </cell>
          <cell r="B1437" t="str">
            <v>CAN0</v>
          </cell>
          <cell r="C1437" t="str">
            <v>RM62</v>
          </cell>
        </row>
        <row r="1438">
          <cell r="A1438" t="str">
            <v>CA13</v>
          </cell>
          <cell r="B1438" t="str">
            <v>CAN0</v>
          </cell>
          <cell r="C1438" t="str">
            <v>RM63</v>
          </cell>
        </row>
        <row r="1439">
          <cell r="A1439" t="str">
            <v>CA14</v>
          </cell>
          <cell r="B1439" t="str">
            <v>CAN0</v>
          </cell>
          <cell r="C1439" t="str">
            <v>RM64</v>
          </cell>
        </row>
        <row r="1440">
          <cell r="A1440" t="str">
            <v>CA15</v>
          </cell>
          <cell r="B1440" t="str">
            <v>CAN0</v>
          </cell>
          <cell r="C1440" t="str">
            <v>RM65</v>
          </cell>
        </row>
        <row r="1441">
          <cell r="A1441" t="str">
            <v>CA17</v>
          </cell>
          <cell r="B1441" t="str">
            <v>CAN0</v>
          </cell>
          <cell r="C1441" t="str">
            <v>RM67</v>
          </cell>
        </row>
        <row r="1442">
          <cell r="A1442" t="str">
            <v>CA18</v>
          </cell>
          <cell r="B1442" t="str">
            <v>CAN0</v>
          </cell>
          <cell r="C1442" t="str">
            <v>RM68</v>
          </cell>
        </row>
        <row r="1443">
          <cell r="A1443" t="str">
            <v>CA19</v>
          </cell>
          <cell r="B1443" t="str">
            <v>CAN0</v>
          </cell>
          <cell r="C1443" t="str">
            <v>RM69</v>
          </cell>
        </row>
        <row r="1444">
          <cell r="A1444" t="str">
            <v>CB11</v>
          </cell>
          <cell r="B1444" t="str">
            <v>CMBS</v>
          </cell>
          <cell r="C1444" t="str">
            <v>RM89</v>
          </cell>
        </row>
        <row r="1445">
          <cell r="A1445" t="str">
            <v>CB12</v>
          </cell>
          <cell r="B1445" t="str">
            <v>CMBS</v>
          </cell>
          <cell r="C1445" t="str">
            <v>RM2</v>
          </cell>
        </row>
        <row r="1446">
          <cell r="A1446" t="str">
            <v>CB13</v>
          </cell>
          <cell r="B1446" t="str">
            <v>CMBS</v>
          </cell>
          <cell r="C1446" t="str">
            <v>RM3</v>
          </cell>
        </row>
        <row r="1447">
          <cell r="A1447" t="str">
            <v>CB14</v>
          </cell>
          <cell r="B1447" t="str">
            <v>CMBS</v>
          </cell>
          <cell r="C1447" t="str">
            <v>RM4</v>
          </cell>
        </row>
        <row r="1448">
          <cell r="A1448" t="str">
            <v>CB15</v>
          </cell>
          <cell r="B1448" t="str">
            <v>CMBS</v>
          </cell>
          <cell r="C1448" t="str">
            <v>RM90</v>
          </cell>
        </row>
        <row r="1449">
          <cell r="A1449" t="str">
            <v>CB16</v>
          </cell>
          <cell r="B1449" t="str">
            <v>CMBS</v>
          </cell>
          <cell r="C1449" t="str">
            <v>RM6</v>
          </cell>
        </row>
        <row r="1450">
          <cell r="A1450" t="str">
            <v>CB19</v>
          </cell>
          <cell r="B1450" t="str">
            <v>CMBS</v>
          </cell>
          <cell r="C1450" t="str">
            <v>RM9</v>
          </cell>
        </row>
        <row r="1451">
          <cell r="A1451" t="str">
            <v>CB1V</v>
          </cell>
          <cell r="B1451" t="str">
            <v>CMBS</v>
          </cell>
          <cell r="C1451" t="str">
            <v>RM10</v>
          </cell>
        </row>
        <row r="1452">
          <cell r="A1452" t="str">
            <v>CB21</v>
          </cell>
          <cell r="B1452" t="str">
            <v>CMBS</v>
          </cell>
          <cell r="C1452" t="str">
            <v>RM30</v>
          </cell>
        </row>
        <row r="1453">
          <cell r="A1453" t="str">
            <v>CB22</v>
          </cell>
          <cell r="B1453" t="str">
            <v>CMBS</v>
          </cell>
          <cell r="C1453" t="str">
            <v>RM12</v>
          </cell>
        </row>
        <row r="1454">
          <cell r="A1454" t="str">
            <v>CB23</v>
          </cell>
          <cell r="B1454" t="str">
            <v>CMBS</v>
          </cell>
          <cell r="C1454" t="str">
            <v>RM13</v>
          </cell>
        </row>
        <row r="1455">
          <cell r="A1455" t="str">
            <v>CB24</v>
          </cell>
          <cell r="B1455" t="str">
            <v>CMBS</v>
          </cell>
          <cell r="C1455" t="str">
            <v>RM14</v>
          </cell>
        </row>
        <row r="1456">
          <cell r="A1456" t="str">
            <v>CB25</v>
          </cell>
          <cell r="B1456" t="str">
            <v>CMBS</v>
          </cell>
          <cell r="C1456" t="str">
            <v>RM92</v>
          </cell>
        </row>
        <row r="1457">
          <cell r="A1457" t="str">
            <v>CB26</v>
          </cell>
          <cell r="B1457" t="str">
            <v>CMBS</v>
          </cell>
          <cell r="C1457" t="str">
            <v>RM16</v>
          </cell>
        </row>
        <row r="1458">
          <cell r="A1458" t="str">
            <v>CB29</v>
          </cell>
          <cell r="B1458" t="str">
            <v>CMBS</v>
          </cell>
          <cell r="C1458" t="str">
            <v>RM19</v>
          </cell>
        </row>
        <row r="1459">
          <cell r="A1459" t="str">
            <v>CB2V</v>
          </cell>
          <cell r="B1459" t="str">
            <v>CMBS</v>
          </cell>
          <cell r="C1459" t="str">
            <v>RM20</v>
          </cell>
        </row>
        <row r="1460">
          <cell r="A1460" t="str">
            <v>CB31</v>
          </cell>
          <cell r="B1460" t="str">
            <v>CMBS</v>
          </cell>
          <cell r="C1460" t="str">
            <v>RM93</v>
          </cell>
        </row>
        <row r="1461">
          <cell r="A1461" t="str">
            <v>CB32</v>
          </cell>
          <cell r="B1461" t="str">
            <v>CMBS</v>
          </cell>
          <cell r="C1461" t="str">
            <v>RM32</v>
          </cell>
        </row>
        <row r="1462">
          <cell r="A1462" t="str">
            <v>CB33</v>
          </cell>
          <cell r="B1462" t="str">
            <v>CMBS</v>
          </cell>
          <cell r="C1462" t="str">
            <v>RM33</v>
          </cell>
        </row>
        <row r="1463">
          <cell r="A1463" t="str">
            <v>CB34</v>
          </cell>
          <cell r="B1463" t="str">
            <v>CMBS</v>
          </cell>
          <cell r="C1463" t="str">
            <v>RM34</v>
          </cell>
        </row>
        <row r="1464">
          <cell r="A1464" t="str">
            <v>CB35</v>
          </cell>
          <cell r="B1464" t="str">
            <v>CMBS</v>
          </cell>
          <cell r="C1464" t="str">
            <v>RM94</v>
          </cell>
        </row>
        <row r="1465">
          <cell r="A1465" t="str">
            <v>CB36</v>
          </cell>
          <cell r="B1465" t="str">
            <v>CMBS</v>
          </cell>
          <cell r="C1465" t="str">
            <v>RM36</v>
          </cell>
        </row>
        <row r="1466">
          <cell r="A1466" t="str">
            <v>CB39</v>
          </cell>
          <cell r="B1466" t="str">
            <v>CMBS</v>
          </cell>
          <cell r="C1466" t="str">
            <v>RM39</v>
          </cell>
        </row>
        <row r="1467">
          <cell r="A1467" t="str">
            <v>CB3V</v>
          </cell>
          <cell r="B1467" t="str">
            <v>CMBS</v>
          </cell>
          <cell r="C1467" t="str">
            <v>RM40</v>
          </cell>
        </row>
        <row r="1468">
          <cell r="A1468" t="str">
            <v>CB41</v>
          </cell>
          <cell r="B1468" t="str">
            <v>CMBS</v>
          </cell>
          <cell r="C1468" t="str">
            <v>RM95</v>
          </cell>
        </row>
        <row r="1469">
          <cell r="A1469" t="str">
            <v>CB42</v>
          </cell>
          <cell r="B1469" t="str">
            <v>CMBS</v>
          </cell>
          <cell r="C1469" t="str">
            <v>RM42</v>
          </cell>
        </row>
        <row r="1470">
          <cell r="A1470" t="str">
            <v>CB43</v>
          </cell>
          <cell r="B1470" t="str">
            <v>CMBS</v>
          </cell>
          <cell r="C1470" t="str">
            <v>RM43</v>
          </cell>
        </row>
        <row r="1471">
          <cell r="A1471" t="str">
            <v>CB44</v>
          </cell>
          <cell r="B1471" t="str">
            <v>CMBS</v>
          </cell>
          <cell r="C1471" t="str">
            <v>RM44</v>
          </cell>
        </row>
        <row r="1472">
          <cell r="A1472" t="str">
            <v>CB45</v>
          </cell>
          <cell r="B1472" t="str">
            <v>CMBS</v>
          </cell>
          <cell r="C1472" t="str">
            <v>RM96</v>
          </cell>
        </row>
        <row r="1473">
          <cell r="A1473" t="str">
            <v>CB46</v>
          </cell>
          <cell r="B1473" t="str">
            <v>CMBS</v>
          </cell>
          <cell r="C1473" t="str">
            <v>RM46</v>
          </cell>
        </row>
        <row r="1474">
          <cell r="A1474" t="str">
            <v>CB49</v>
          </cell>
          <cell r="B1474" t="str">
            <v>CMBS</v>
          </cell>
          <cell r="C1474" t="str">
            <v>RM49</v>
          </cell>
        </row>
        <row r="1475">
          <cell r="A1475" t="str">
            <v>CB4V</v>
          </cell>
          <cell r="B1475" t="str">
            <v>CMBS</v>
          </cell>
          <cell r="C1475" t="str">
            <v>RM50</v>
          </cell>
        </row>
        <row r="1476">
          <cell r="A1476" t="str">
            <v>CY11</v>
          </cell>
          <cell r="B1476" t="str">
            <v>CY00</v>
          </cell>
          <cell r="C1476" t="str">
            <v>RM1</v>
          </cell>
        </row>
        <row r="1477">
          <cell r="A1477" t="str">
            <v>CY12</v>
          </cell>
          <cell r="B1477" t="str">
            <v>CY00</v>
          </cell>
          <cell r="C1477" t="str">
            <v>RM2</v>
          </cell>
        </row>
        <row r="1478">
          <cell r="A1478" t="str">
            <v>CY13</v>
          </cell>
          <cell r="B1478" t="str">
            <v>CY00</v>
          </cell>
          <cell r="C1478" t="str">
            <v>RM3</v>
          </cell>
        </row>
        <row r="1479">
          <cell r="A1479" t="str">
            <v>CY14</v>
          </cell>
          <cell r="B1479" t="str">
            <v>CY00</v>
          </cell>
          <cell r="C1479" t="str">
            <v>RM4</v>
          </cell>
        </row>
        <row r="1480">
          <cell r="A1480" t="str">
            <v>CY15</v>
          </cell>
          <cell r="B1480" t="str">
            <v>CY00</v>
          </cell>
          <cell r="C1480" t="str">
            <v>RM5</v>
          </cell>
        </row>
        <row r="1481">
          <cell r="A1481" t="str">
            <v>CY16</v>
          </cell>
          <cell r="B1481" t="str">
            <v>CY00</v>
          </cell>
          <cell r="C1481" t="str">
            <v>RM6</v>
          </cell>
        </row>
        <row r="1482">
          <cell r="A1482" t="str">
            <v>CY17</v>
          </cell>
          <cell r="B1482" t="str">
            <v>CY00</v>
          </cell>
          <cell r="C1482" t="str">
            <v>RM7</v>
          </cell>
        </row>
        <row r="1483">
          <cell r="A1483" t="str">
            <v>CY18</v>
          </cell>
          <cell r="B1483" t="str">
            <v>CY00</v>
          </cell>
          <cell r="C1483" t="str">
            <v xml:space="preserve">RM8 </v>
          </cell>
        </row>
        <row r="1484">
          <cell r="A1484" t="str">
            <v>CY19</v>
          </cell>
          <cell r="B1484" t="str">
            <v>CY00</v>
          </cell>
          <cell r="C1484" t="str">
            <v>RM9</v>
          </cell>
        </row>
        <row r="1485">
          <cell r="A1485" t="str">
            <v>CY1V</v>
          </cell>
          <cell r="B1485" t="str">
            <v>CY00</v>
          </cell>
          <cell r="C1485" t="str">
            <v>RM10</v>
          </cell>
        </row>
        <row r="1486">
          <cell r="A1486" t="str">
            <v>CY21</v>
          </cell>
          <cell r="B1486" t="str">
            <v>CY00</v>
          </cell>
          <cell r="C1486" t="str">
            <v>RM11</v>
          </cell>
        </row>
        <row r="1487">
          <cell r="A1487" t="str">
            <v>CY22</v>
          </cell>
          <cell r="B1487" t="str">
            <v>CY00</v>
          </cell>
          <cell r="C1487" t="str">
            <v>RM12</v>
          </cell>
        </row>
        <row r="1488">
          <cell r="A1488" t="str">
            <v>CY23</v>
          </cell>
          <cell r="B1488" t="str">
            <v>CY00</v>
          </cell>
          <cell r="C1488" t="str">
            <v>RM13</v>
          </cell>
        </row>
        <row r="1489">
          <cell r="A1489" t="str">
            <v>CY24</v>
          </cell>
          <cell r="B1489" t="str">
            <v>CY00</v>
          </cell>
          <cell r="C1489" t="str">
            <v>RM14</v>
          </cell>
        </row>
        <row r="1490">
          <cell r="A1490" t="str">
            <v>CY25</v>
          </cell>
          <cell r="B1490" t="str">
            <v>CY00</v>
          </cell>
          <cell r="C1490" t="str">
            <v>RM15</v>
          </cell>
        </row>
        <row r="1491">
          <cell r="A1491" t="str">
            <v>CY26</v>
          </cell>
          <cell r="B1491" t="str">
            <v>CY00</v>
          </cell>
          <cell r="C1491" t="str">
            <v>RM16</v>
          </cell>
        </row>
        <row r="1492">
          <cell r="A1492" t="str">
            <v>CY27</v>
          </cell>
          <cell r="B1492" t="str">
            <v>CY00</v>
          </cell>
          <cell r="C1492" t="str">
            <v>RM17</v>
          </cell>
        </row>
        <row r="1493">
          <cell r="A1493" t="str">
            <v>CY28</v>
          </cell>
          <cell r="B1493" t="str">
            <v>CY00</v>
          </cell>
          <cell r="C1493" t="str">
            <v>RM18</v>
          </cell>
        </row>
        <row r="1494">
          <cell r="A1494" t="str">
            <v>CY29</v>
          </cell>
          <cell r="B1494" t="str">
            <v>CY00</v>
          </cell>
          <cell r="C1494" t="str">
            <v>RM19</v>
          </cell>
        </row>
        <row r="1495">
          <cell r="A1495" t="str">
            <v>CY2V</v>
          </cell>
          <cell r="B1495" t="str">
            <v>CY00</v>
          </cell>
          <cell r="C1495" t="str">
            <v>RM20</v>
          </cell>
        </row>
        <row r="1496">
          <cell r="A1496" t="str">
            <v>CY31</v>
          </cell>
          <cell r="B1496" t="str">
            <v>CY00</v>
          </cell>
          <cell r="C1496" t="str">
            <v>RM31</v>
          </cell>
        </row>
        <row r="1497">
          <cell r="A1497" t="str">
            <v>CY32</v>
          </cell>
          <cell r="B1497" t="str">
            <v>CY00</v>
          </cell>
          <cell r="C1497" t="str">
            <v>RM32</v>
          </cell>
        </row>
        <row r="1498">
          <cell r="A1498" t="str">
            <v>CY33</v>
          </cell>
          <cell r="B1498" t="str">
            <v>CY00</v>
          </cell>
          <cell r="C1498" t="str">
            <v>RM33</v>
          </cell>
        </row>
        <row r="1499">
          <cell r="A1499" t="str">
            <v>CY34</v>
          </cell>
          <cell r="B1499" t="str">
            <v>CY00</v>
          </cell>
          <cell r="C1499" t="str">
            <v>RM34</v>
          </cell>
        </row>
        <row r="1500">
          <cell r="A1500" t="str">
            <v>CY35</v>
          </cell>
          <cell r="B1500" t="str">
            <v>CY00</v>
          </cell>
          <cell r="C1500" t="str">
            <v>RM35</v>
          </cell>
        </row>
        <row r="1501">
          <cell r="A1501" t="str">
            <v>CY36</v>
          </cell>
          <cell r="B1501" t="str">
            <v>CY00</v>
          </cell>
          <cell r="C1501" t="str">
            <v>RM36</v>
          </cell>
        </row>
        <row r="1502">
          <cell r="A1502" t="str">
            <v>CY37</v>
          </cell>
          <cell r="B1502" t="str">
            <v>CY00</v>
          </cell>
          <cell r="C1502" t="str">
            <v>RM37</v>
          </cell>
        </row>
        <row r="1503">
          <cell r="A1503" t="str">
            <v>CY38</v>
          </cell>
          <cell r="B1503" t="str">
            <v>CY00</v>
          </cell>
          <cell r="C1503" t="str">
            <v>RM38</v>
          </cell>
        </row>
        <row r="1504">
          <cell r="A1504" t="str">
            <v>CY39</v>
          </cell>
          <cell r="B1504" t="str">
            <v>CY00</v>
          </cell>
          <cell r="C1504" t="str">
            <v>RM39</v>
          </cell>
        </row>
        <row r="1505">
          <cell r="A1505" t="str">
            <v>CY3V</v>
          </cell>
          <cell r="B1505" t="str">
            <v>CY00</v>
          </cell>
          <cell r="C1505" t="str">
            <v>RM40</v>
          </cell>
        </row>
        <row r="1506">
          <cell r="A1506" t="str">
            <v>CY41</v>
          </cell>
          <cell r="B1506" t="str">
            <v>CY00</v>
          </cell>
          <cell r="C1506" t="str">
            <v>RM41</v>
          </cell>
        </row>
        <row r="1507">
          <cell r="A1507" t="str">
            <v>CY42</v>
          </cell>
          <cell r="B1507" t="str">
            <v>CY00</v>
          </cell>
          <cell r="C1507" t="str">
            <v>RM42</v>
          </cell>
        </row>
        <row r="1508">
          <cell r="A1508" t="str">
            <v>CY43</v>
          </cell>
          <cell r="B1508" t="str">
            <v>CY00</v>
          </cell>
          <cell r="C1508" t="str">
            <v>RM43</v>
          </cell>
        </row>
        <row r="1509">
          <cell r="A1509" t="str">
            <v>CY44</v>
          </cell>
          <cell r="B1509" t="str">
            <v>CY00</v>
          </cell>
          <cell r="C1509" t="str">
            <v>RM44</v>
          </cell>
        </row>
        <row r="1510">
          <cell r="A1510" t="str">
            <v>CY45</v>
          </cell>
          <cell r="B1510" t="str">
            <v>CY00</v>
          </cell>
          <cell r="C1510" t="str">
            <v>RM45</v>
          </cell>
        </row>
        <row r="1511">
          <cell r="A1511" t="str">
            <v>CY46</v>
          </cell>
          <cell r="B1511" t="str">
            <v>CY00</v>
          </cell>
          <cell r="C1511" t="str">
            <v>RM46</v>
          </cell>
        </row>
        <row r="1512">
          <cell r="A1512" t="str">
            <v>CY47</v>
          </cell>
          <cell r="B1512" t="str">
            <v>CY00</v>
          </cell>
          <cell r="C1512" t="str">
            <v>RM47</v>
          </cell>
        </row>
        <row r="1513">
          <cell r="A1513" t="str">
            <v>CY48</v>
          </cell>
          <cell r="B1513" t="str">
            <v>CY00</v>
          </cell>
          <cell r="C1513" t="str">
            <v>RM48</v>
          </cell>
        </row>
        <row r="1514">
          <cell r="A1514" t="str">
            <v>CY49</v>
          </cell>
          <cell r="B1514" t="str">
            <v>CY00</v>
          </cell>
          <cell r="C1514" t="str">
            <v>RM49</v>
          </cell>
        </row>
        <row r="1515">
          <cell r="A1515" t="str">
            <v>CY4V</v>
          </cell>
          <cell r="B1515" t="str">
            <v>CY00</v>
          </cell>
          <cell r="C1515" t="str">
            <v>RM50</v>
          </cell>
        </row>
        <row r="1516">
          <cell r="A1516" t="str">
            <v>CY71</v>
          </cell>
          <cell r="B1516" t="str">
            <v>CY00</v>
          </cell>
          <cell r="C1516" t="str">
            <v>RM61</v>
          </cell>
        </row>
        <row r="1517">
          <cell r="A1517" t="str">
            <v>CY72</v>
          </cell>
          <cell r="B1517" t="str">
            <v>CY00</v>
          </cell>
          <cell r="C1517" t="str">
            <v>RM62</v>
          </cell>
        </row>
        <row r="1518">
          <cell r="A1518" t="str">
            <v>CY73</v>
          </cell>
          <cell r="B1518" t="str">
            <v>CY00</v>
          </cell>
          <cell r="C1518" t="str">
            <v>RM63</v>
          </cell>
        </row>
        <row r="1519">
          <cell r="A1519" t="str">
            <v>CY74</v>
          </cell>
          <cell r="B1519" t="str">
            <v>CY00</v>
          </cell>
          <cell r="C1519" t="str">
            <v>RM64</v>
          </cell>
        </row>
        <row r="1520">
          <cell r="A1520" t="str">
            <v>CY75</v>
          </cell>
          <cell r="B1520" t="str">
            <v>CY00</v>
          </cell>
          <cell r="C1520" t="str">
            <v>RM65</v>
          </cell>
        </row>
        <row r="1521">
          <cell r="A1521" t="str">
            <v>CY76</v>
          </cell>
          <cell r="B1521" t="str">
            <v>CY00</v>
          </cell>
          <cell r="C1521" t="str">
            <v>RM66</v>
          </cell>
        </row>
        <row r="1522">
          <cell r="A1522" t="str">
            <v>CY77</v>
          </cell>
          <cell r="B1522" t="str">
            <v>CY00</v>
          </cell>
          <cell r="C1522" t="str">
            <v>RM67</v>
          </cell>
        </row>
        <row r="1523">
          <cell r="A1523" t="str">
            <v>CY78</v>
          </cell>
          <cell r="B1523" t="str">
            <v>CY00</v>
          </cell>
          <cell r="C1523" t="str">
            <v>RM68</v>
          </cell>
        </row>
        <row r="1524">
          <cell r="A1524" t="str">
            <v>CY79</v>
          </cell>
          <cell r="B1524" t="str">
            <v>CY00</v>
          </cell>
          <cell r="C1524" t="str">
            <v>RM69</v>
          </cell>
        </row>
        <row r="1525">
          <cell r="A1525" t="str">
            <v>CY7V</v>
          </cell>
          <cell r="B1525" t="str">
            <v>CY00</v>
          </cell>
          <cell r="C1525" t="str">
            <v>RM70</v>
          </cell>
        </row>
        <row r="1526">
          <cell r="A1526" t="str">
            <v>D310</v>
          </cell>
          <cell r="B1526" t="str">
            <v>D0A0</v>
          </cell>
          <cell r="C1526" t="str">
            <v>RM63</v>
          </cell>
        </row>
        <row r="1527">
          <cell r="A1527" t="str">
            <v>D510</v>
          </cell>
          <cell r="B1527" t="str">
            <v>D0A0</v>
          </cell>
          <cell r="C1527" t="str">
            <v>RM65</v>
          </cell>
        </row>
        <row r="1528">
          <cell r="A1528" t="str">
            <v>DL10</v>
          </cell>
          <cell r="B1528" t="str">
            <v>D0A0</v>
          </cell>
          <cell r="C1528" t="str">
            <v>RM56</v>
          </cell>
        </row>
        <row r="1529">
          <cell r="A1529" t="str">
            <v>E1A1</v>
          </cell>
          <cell r="B1529" t="str">
            <v>E0A0</v>
          </cell>
          <cell r="C1529" t="str">
            <v>RM21</v>
          </cell>
        </row>
        <row r="1530">
          <cell r="A1530" t="str">
            <v>E1A2</v>
          </cell>
          <cell r="B1530" t="str">
            <v>E0A0</v>
          </cell>
          <cell r="C1530" t="str">
            <v>RM132</v>
          </cell>
        </row>
        <row r="1531">
          <cell r="A1531" t="str">
            <v>E2A1</v>
          </cell>
          <cell r="B1531" t="str">
            <v>E0A0</v>
          </cell>
          <cell r="C1531" t="str">
            <v>RM22</v>
          </cell>
        </row>
        <row r="1532">
          <cell r="A1532" t="str">
            <v>E2A2</v>
          </cell>
          <cell r="B1532" t="str">
            <v>E0A0</v>
          </cell>
          <cell r="C1532" t="str">
            <v>RM133</v>
          </cell>
        </row>
        <row r="1533">
          <cell r="A1533" t="str">
            <v>E3A1</v>
          </cell>
          <cell r="B1533" t="str">
            <v>E0A0</v>
          </cell>
          <cell r="C1533" t="str">
            <v>RM23</v>
          </cell>
        </row>
        <row r="1534">
          <cell r="A1534" t="str">
            <v>E3A2</v>
          </cell>
          <cell r="B1534" t="str">
            <v>E0A0</v>
          </cell>
          <cell r="C1534" t="str">
            <v>RM134</v>
          </cell>
        </row>
        <row r="1535">
          <cell r="A1535" t="str">
            <v>E4A1</v>
          </cell>
          <cell r="B1535" t="str">
            <v>E0A0</v>
          </cell>
          <cell r="C1535" t="str">
            <v>RM24</v>
          </cell>
        </row>
        <row r="1536">
          <cell r="A1536" t="str">
            <v>E4A2</v>
          </cell>
          <cell r="B1536" t="str">
            <v>E0A0</v>
          </cell>
          <cell r="C1536" t="str">
            <v>RM135</v>
          </cell>
        </row>
        <row r="1537">
          <cell r="A1537" t="str">
            <v>E4L1</v>
          </cell>
          <cell r="B1537" t="str">
            <v>E0A0</v>
          </cell>
          <cell r="C1537" t="str">
            <v>RM24</v>
          </cell>
        </row>
        <row r="1538">
          <cell r="A1538" t="str">
            <v>E6A1</v>
          </cell>
          <cell r="B1538" t="str">
            <v>E0A0</v>
          </cell>
          <cell r="C1538" t="str">
            <v>RM26</v>
          </cell>
        </row>
        <row r="1539">
          <cell r="A1539" t="str">
            <v>E9A1</v>
          </cell>
          <cell r="B1539" t="str">
            <v>E0A0</v>
          </cell>
          <cell r="C1539" t="str">
            <v>RM29</v>
          </cell>
        </row>
        <row r="1540">
          <cell r="A1540" t="str">
            <v>E9A2</v>
          </cell>
          <cell r="B1540" t="str">
            <v>E0A0</v>
          </cell>
          <cell r="C1540" t="str">
            <v>RM77</v>
          </cell>
        </row>
        <row r="1541">
          <cell r="A1541" t="str">
            <v>EVA1</v>
          </cell>
          <cell r="B1541" t="str">
            <v>E0A0</v>
          </cell>
          <cell r="C1541" t="str">
            <v>RM30</v>
          </cell>
        </row>
        <row r="1542">
          <cell r="A1542" t="str">
            <v>E11X</v>
          </cell>
          <cell r="B1542" t="str">
            <v>E0AX</v>
          </cell>
          <cell r="C1542" t="str">
            <v>RM21</v>
          </cell>
        </row>
        <row r="1543">
          <cell r="A1543" t="str">
            <v>E12X</v>
          </cell>
          <cell r="B1543" t="str">
            <v>E0AX</v>
          </cell>
          <cell r="C1543" t="str">
            <v>RM79</v>
          </cell>
        </row>
        <row r="1544">
          <cell r="A1544" t="str">
            <v>E21X</v>
          </cell>
          <cell r="B1544" t="str">
            <v>E0AX</v>
          </cell>
          <cell r="C1544" t="str">
            <v>RM22</v>
          </cell>
        </row>
        <row r="1545">
          <cell r="A1545" t="str">
            <v xml:space="preserve">E22X </v>
          </cell>
          <cell r="B1545" t="str">
            <v>E0AX</v>
          </cell>
          <cell r="C1545" t="str">
            <v>RM80</v>
          </cell>
        </row>
        <row r="1546">
          <cell r="A1546" t="str">
            <v>E31X</v>
          </cell>
          <cell r="B1546" t="str">
            <v>E0AX</v>
          </cell>
          <cell r="C1546" t="str">
            <v>RM23</v>
          </cell>
        </row>
        <row r="1547">
          <cell r="A1547" t="str">
            <v>E32X</v>
          </cell>
          <cell r="B1547" t="str">
            <v>E0AX</v>
          </cell>
          <cell r="C1547" t="str">
            <v>RM97</v>
          </cell>
        </row>
        <row r="1548">
          <cell r="A1548" t="str">
            <v>E41X</v>
          </cell>
          <cell r="B1548" t="str">
            <v>E0AX</v>
          </cell>
          <cell r="C1548" t="str">
            <v>RM24</v>
          </cell>
        </row>
        <row r="1549">
          <cell r="A1549" t="str">
            <v>E42X</v>
          </cell>
          <cell r="B1549" t="str">
            <v>E0AX</v>
          </cell>
          <cell r="C1549" t="str">
            <v>RM98</v>
          </cell>
        </row>
        <row r="1550">
          <cell r="A1550" t="str">
            <v>E51X</v>
          </cell>
          <cell r="B1550" t="str">
            <v>E0AX</v>
          </cell>
          <cell r="C1550" t="str">
            <v>RM25</v>
          </cell>
        </row>
        <row r="1551">
          <cell r="A1551" t="str">
            <v>E52X</v>
          </cell>
          <cell r="B1551" t="str">
            <v>E0AX</v>
          </cell>
          <cell r="C1551" t="str">
            <v>RM81</v>
          </cell>
        </row>
        <row r="1552">
          <cell r="A1552" t="str">
            <v>E61X</v>
          </cell>
          <cell r="B1552" t="str">
            <v>E0AX</v>
          </cell>
          <cell r="C1552" t="str">
            <v>RM26</v>
          </cell>
        </row>
        <row r="1553">
          <cell r="A1553" t="str">
            <v>E62X</v>
          </cell>
          <cell r="B1553" t="str">
            <v>E0AX</v>
          </cell>
          <cell r="C1553" t="str">
            <v>RM82</v>
          </cell>
        </row>
        <row r="1554">
          <cell r="A1554" t="str">
            <v>E91X</v>
          </cell>
          <cell r="B1554" t="str">
            <v>E0AX</v>
          </cell>
          <cell r="C1554" t="str">
            <v>RM29</v>
          </cell>
        </row>
        <row r="1555">
          <cell r="A1555" t="str">
            <v>E92X</v>
          </cell>
          <cell r="B1555" t="str">
            <v>E0AX</v>
          </cell>
          <cell r="C1555" t="str">
            <v>RM85</v>
          </cell>
        </row>
        <row r="1556">
          <cell r="A1556" t="str">
            <v>E1L1</v>
          </cell>
          <cell r="B1556" t="str">
            <v>E0L0</v>
          </cell>
          <cell r="C1556" t="str">
            <v>RM21</v>
          </cell>
        </row>
        <row r="1557">
          <cell r="A1557" t="str">
            <v>E2L1</v>
          </cell>
          <cell r="B1557" t="str">
            <v>E0L0</v>
          </cell>
          <cell r="C1557" t="str">
            <v>RM22</v>
          </cell>
        </row>
        <row r="1558">
          <cell r="A1558" t="str">
            <v>E3L1</v>
          </cell>
          <cell r="B1558" t="str">
            <v>E0L0</v>
          </cell>
          <cell r="C1558" t="str">
            <v>RM23</v>
          </cell>
        </row>
        <row r="1559">
          <cell r="A1559" t="str">
            <v>E4L1</v>
          </cell>
          <cell r="B1559" t="str">
            <v>E0L0</v>
          </cell>
          <cell r="C1559" t="str">
            <v>RM24</v>
          </cell>
        </row>
        <row r="1560">
          <cell r="A1560" t="str">
            <v>E5L1</v>
          </cell>
          <cell r="B1560" t="str">
            <v>E0L0</v>
          </cell>
          <cell r="C1560" t="str">
            <v>RM25</v>
          </cell>
        </row>
        <row r="1561">
          <cell r="A1561" t="str">
            <v>E6L1</v>
          </cell>
          <cell r="B1561" t="str">
            <v>E0L0</v>
          </cell>
          <cell r="C1561" t="str">
            <v>RM26</v>
          </cell>
        </row>
        <row r="1562">
          <cell r="A1562" t="str">
            <v>EVL1</v>
          </cell>
          <cell r="B1562" t="str">
            <v>E0L0</v>
          </cell>
          <cell r="C1562" t="str">
            <v>RM30</v>
          </cell>
        </row>
        <row r="1563">
          <cell r="A1563" t="str">
            <v>F110</v>
          </cell>
          <cell r="B1563" t="str">
            <v>F0C0</v>
          </cell>
          <cell r="C1563" t="str">
            <v>RM61</v>
          </cell>
        </row>
        <row r="1564">
          <cell r="A1564" t="str">
            <v>F510</v>
          </cell>
          <cell r="B1564" t="str">
            <v>F0C0</v>
          </cell>
          <cell r="C1564" t="str">
            <v>RM65</v>
          </cell>
        </row>
        <row r="1565">
          <cell r="A1565" t="str">
            <v>GS1V</v>
          </cell>
          <cell r="B1565" t="str">
            <v>GS00</v>
          </cell>
          <cell r="C1565" t="str">
            <v>RM70</v>
          </cell>
        </row>
        <row r="1566">
          <cell r="A1566" t="str">
            <v>J1A1</v>
          </cell>
          <cell r="B1566" t="str">
            <v>J0A0</v>
          </cell>
          <cell r="C1566" t="str">
            <v>RM111</v>
          </cell>
        </row>
        <row r="1567">
          <cell r="A1567" t="str">
            <v>J1A2</v>
          </cell>
          <cell r="B1567" t="str">
            <v>J0A0</v>
          </cell>
          <cell r="C1567" t="str">
            <v>RM102</v>
          </cell>
        </row>
        <row r="1568">
          <cell r="A1568" t="str">
            <v>J1A3</v>
          </cell>
          <cell r="B1568" t="str">
            <v>J0A0</v>
          </cell>
          <cell r="C1568" t="str">
            <v>RM122</v>
          </cell>
        </row>
        <row r="1569">
          <cell r="A1569" t="str">
            <v>J2A1</v>
          </cell>
          <cell r="B1569" t="str">
            <v>J0A0</v>
          </cell>
          <cell r="C1569" t="str">
            <v>RM114</v>
          </cell>
        </row>
        <row r="1570">
          <cell r="A1570" t="str">
            <v>J2A2</v>
          </cell>
          <cell r="B1570" t="str">
            <v>J0A0</v>
          </cell>
          <cell r="C1570" t="str">
            <v>RM105</v>
          </cell>
        </row>
        <row r="1571">
          <cell r="A1571" t="str">
            <v>J2A3</v>
          </cell>
          <cell r="B1571" t="str">
            <v>J0A0</v>
          </cell>
          <cell r="C1571" t="str">
            <v>RM125</v>
          </cell>
        </row>
        <row r="1572">
          <cell r="A1572" t="str">
            <v>J3A1</v>
          </cell>
          <cell r="B1572" t="str">
            <v>J0A0</v>
          </cell>
          <cell r="C1572" t="str">
            <v>RM116</v>
          </cell>
        </row>
        <row r="1573">
          <cell r="A1573" t="str">
            <v>J3A2</v>
          </cell>
          <cell r="B1573" t="str">
            <v>J0A0</v>
          </cell>
          <cell r="C1573" t="str">
            <v>RM106</v>
          </cell>
        </row>
        <row r="1574">
          <cell r="A1574" t="str">
            <v>J3A1</v>
          </cell>
          <cell r="B1574" t="str">
            <v>J0A0</v>
          </cell>
          <cell r="C1574" t="str">
            <v>RM116</v>
          </cell>
        </row>
        <row r="1575">
          <cell r="A1575" t="str">
            <v>J4A1</v>
          </cell>
          <cell r="B1575" t="str">
            <v>J0A0</v>
          </cell>
          <cell r="C1575" t="str">
            <v>RM117</v>
          </cell>
        </row>
        <row r="1576">
          <cell r="A1576" t="str">
            <v>J4A2</v>
          </cell>
          <cell r="B1576" t="str">
            <v>J0A0</v>
          </cell>
          <cell r="C1576" t="str">
            <v>RM107</v>
          </cell>
        </row>
        <row r="1577">
          <cell r="A1577" t="str">
            <v>J4A3</v>
          </cell>
          <cell r="B1577" t="str">
            <v>J0A0</v>
          </cell>
          <cell r="C1577" t="str">
            <v>RM127</v>
          </cell>
        </row>
        <row r="1578">
          <cell r="A1578" t="str">
            <v>J5A1</v>
          </cell>
          <cell r="B1578" t="str">
            <v>J0A0</v>
          </cell>
          <cell r="C1578" t="str">
            <v>RM110</v>
          </cell>
        </row>
        <row r="1579">
          <cell r="A1579" t="str">
            <v>J5A2</v>
          </cell>
          <cell r="B1579" t="str">
            <v>J0A0</v>
          </cell>
          <cell r="C1579" t="str">
            <v>RM101</v>
          </cell>
        </row>
        <row r="1580">
          <cell r="A1580" t="str">
            <v>J5A3</v>
          </cell>
          <cell r="B1580" t="str">
            <v>J0A0</v>
          </cell>
          <cell r="C1580" t="str">
            <v>RM121</v>
          </cell>
        </row>
        <row r="1581">
          <cell r="A1581" t="str">
            <v>J6A1</v>
          </cell>
          <cell r="B1581" t="str">
            <v>J0A0</v>
          </cell>
          <cell r="C1581" t="str">
            <v>RM115</v>
          </cell>
        </row>
        <row r="1582">
          <cell r="A1582" t="str">
            <v>J7A1</v>
          </cell>
          <cell r="B1582" t="str">
            <v>J0A0</v>
          </cell>
          <cell r="C1582" t="str">
            <v>RM109</v>
          </cell>
        </row>
        <row r="1583">
          <cell r="A1583" t="str">
            <v>J7A2</v>
          </cell>
          <cell r="B1583" t="str">
            <v>J0A0</v>
          </cell>
          <cell r="C1583" t="str">
            <v>RM100</v>
          </cell>
        </row>
        <row r="1584">
          <cell r="A1584" t="str">
            <v>J7A3</v>
          </cell>
          <cell r="B1584" t="str">
            <v>J0A0</v>
          </cell>
          <cell r="C1584" t="str">
            <v>RM120</v>
          </cell>
        </row>
        <row r="1585">
          <cell r="A1585" t="str">
            <v>J8A1</v>
          </cell>
          <cell r="B1585" t="str">
            <v>J0A0</v>
          </cell>
          <cell r="C1585" t="str">
            <v>RM113</v>
          </cell>
        </row>
        <row r="1586">
          <cell r="A1586" t="str">
            <v>J8A2</v>
          </cell>
          <cell r="B1586" t="str">
            <v>J0A0</v>
          </cell>
          <cell r="C1586" t="str">
            <v>RM104</v>
          </cell>
        </row>
        <row r="1587">
          <cell r="A1587" t="str">
            <v>J8A3</v>
          </cell>
          <cell r="B1587" t="str">
            <v>J0A0</v>
          </cell>
          <cell r="C1587" t="str">
            <v>RM124</v>
          </cell>
        </row>
        <row r="1588">
          <cell r="A1588" t="str">
            <v>J9A1</v>
          </cell>
          <cell r="B1588" t="str">
            <v>J0A0</v>
          </cell>
          <cell r="C1588" t="str">
            <v>RM108</v>
          </cell>
        </row>
        <row r="1589">
          <cell r="A1589" t="str">
            <v>J9A2</v>
          </cell>
          <cell r="B1589" t="str">
            <v>J0A0</v>
          </cell>
          <cell r="C1589" t="str">
            <v>RM99</v>
          </cell>
        </row>
        <row r="1590">
          <cell r="A1590" t="str">
            <v>J9A3</v>
          </cell>
          <cell r="B1590" t="str">
            <v>J0A0</v>
          </cell>
          <cell r="C1590" t="str">
            <v>RM119</v>
          </cell>
        </row>
        <row r="1591">
          <cell r="A1591" t="str">
            <v>JVA1</v>
          </cell>
          <cell r="B1591" t="str">
            <v>J0A0</v>
          </cell>
          <cell r="C1591" t="str">
            <v>RM112</v>
          </cell>
        </row>
        <row r="1592">
          <cell r="A1592" t="str">
            <v>JVA2</v>
          </cell>
          <cell r="B1592" t="str">
            <v>J0A0</v>
          </cell>
          <cell r="C1592" t="str">
            <v>RM103</v>
          </cell>
        </row>
        <row r="1593">
          <cell r="A1593" t="str">
            <v>JVA3</v>
          </cell>
          <cell r="B1593" t="str">
            <v>J0A0</v>
          </cell>
          <cell r="C1593" t="str">
            <v>RM123</v>
          </cell>
        </row>
        <row r="1594">
          <cell r="A1594" t="str">
            <v>JVA4</v>
          </cell>
          <cell r="B1594" t="str">
            <v>J0A0</v>
          </cell>
          <cell r="C1594" t="str">
            <v>RM118</v>
          </cell>
        </row>
        <row r="1595">
          <cell r="A1595" t="str">
            <v>RVB0</v>
          </cell>
          <cell r="B1595" t="str">
            <v>R0A0</v>
          </cell>
          <cell r="C1595" t="str">
            <v>RM128</v>
          </cell>
        </row>
        <row r="1596">
          <cell r="A1596" t="str">
            <v xml:space="preserve">RAB0 </v>
          </cell>
          <cell r="B1596" t="str">
            <v>R0A0</v>
          </cell>
          <cell r="C1596" t="str">
            <v>RM129</v>
          </cell>
        </row>
        <row r="1597">
          <cell r="A1597" t="str">
            <v>EBBA</v>
          </cell>
          <cell r="B1597" t="str">
            <v>EB00</v>
          </cell>
          <cell r="C1597" t="str">
            <v>S18</v>
          </cell>
        </row>
        <row r="1598">
          <cell r="A1598" t="str">
            <v>EBBR</v>
          </cell>
          <cell r="B1598" t="str">
            <v>EB00</v>
          </cell>
          <cell r="C1598" t="str">
            <v>S19</v>
          </cell>
        </row>
        <row r="1599">
          <cell r="A1599" t="str">
            <v>EBFI</v>
          </cell>
          <cell r="B1599" t="str">
            <v>EB00</v>
          </cell>
          <cell r="C1599" t="str">
            <v>S20</v>
          </cell>
        </row>
        <row r="1600">
          <cell r="A1600" t="str">
            <v>EBIN</v>
          </cell>
          <cell r="B1600" t="str">
            <v>EB00</v>
          </cell>
          <cell r="C1600" t="str">
            <v>S21</v>
          </cell>
        </row>
        <row r="1601">
          <cell r="A1601" t="str">
            <v>EA00</v>
          </cell>
          <cell r="B1601" t="str">
            <v>EL00</v>
          </cell>
          <cell r="C1601" t="str">
            <v>S9</v>
          </cell>
        </row>
        <row r="1602">
          <cell r="A1602" t="str">
            <v>EX00</v>
          </cell>
          <cell r="B1602" t="str">
            <v>EMU0</v>
          </cell>
          <cell r="C1602" t="str">
            <v>S35</v>
          </cell>
        </row>
        <row r="1603">
          <cell r="A1603" t="str">
            <v>EPL0</v>
          </cell>
          <cell r="B1603" t="str">
            <v>EMUL</v>
          </cell>
          <cell r="C1603" t="str">
            <v>S37</v>
          </cell>
        </row>
        <row r="1604">
          <cell r="A1604" t="str">
            <v>EXL0</v>
          </cell>
          <cell r="B1604" t="str">
            <v>EMUL</v>
          </cell>
          <cell r="C1604" t="str">
            <v>S35</v>
          </cell>
        </row>
        <row r="1605">
          <cell r="A1605" t="str">
            <v>ENL0</v>
          </cell>
          <cell r="B1605" t="str">
            <v>EMUL</v>
          </cell>
          <cell r="C1605" t="str">
            <v>S36</v>
          </cell>
        </row>
        <row r="1606">
          <cell r="A1606" t="str">
            <v>EMXC</v>
          </cell>
          <cell r="B1606" t="str">
            <v>EMUL</v>
          </cell>
          <cell r="C1606" t="str">
            <v>S38</v>
          </cell>
        </row>
        <row r="1607">
          <cell r="A1607" t="str">
            <v>EJAX</v>
          </cell>
          <cell r="B1607" t="str">
            <v>ER00</v>
          </cell>
          <cell r="C1607" t="str">
            <v>S17</v>
          </cell>
        </row>
        <row r="1608">
          <cell r="A1608" t="str">
            <v>EJ00</v>
          </cell>
          <cell r="B1608" t="str">
            <v>ER00</v>
          </cell>
          <cell r="C1608" t="str">
            <v>S22</v>
          </cell>
        </row>
        <row r="1609">
          <cell r="A1609" t="str">
            <v>EK00</v>
          </cell>
          <cell r="B1609" t="str">
            <v>ER00</v>
          </cell>
          <cell r="C1609" t="str">
            <v>S34</v>
          </cell>
        </row>
        <row r="1610">
          <cell r="A1610" t="str">
            <v>EJBI</v>
          </cell>
          <cell r="B1610" t="str">
            <v>ER00</v>
          </cell>
          <cell r="C1610" t="str">
            <v>S23</v>
          </cell>
        </row>
        <row r="1611">
          <cell r="A1611" t="str">
            <v>EJCC</v>
          </cell>
          <cell r="B1611" t="str">
            <v>ER00</v>
          </cell>
          <cell r="C1611" t="str">
            <v>S24</v>
          </cell>
        </row>
        <row r="1612">
          <cell r="A1612" t="str">
            <v>EJCG</v>
          </cell>
          <cell r="B1612" t="str">
            <v>ER00</v>
          </cell>
          <cell r="C1612" t="str">
            <v>S25</v>
          </cell>
        </row>
        <row r="1613">
          <cell r="A1613" t="str">
            <v>EJCN</v>
          </cell>
          <cell r="B1613" t="str">
            <v>ER00</v>
          </cell>
          <cell r="C1613" t="str">
            <v>S26</v>
          </cell>
        </row>
        <row r="1614">
          <cell r="A1614" t="str">
            <v>EJEN</v>
          </cell>
          <cell r="B1614" t="str">
            <v>ER00</v>
          </cell>
          <cell r="C1614" t="str">
            <v>S27</v>
          </cell>
        </row>
        <row r="1615">
          <cell r="A1615" t="str">
            <v>EJME</v>
          </cell>
          <cell r="B1615" t="str">
            <v>ER00</v>
          </cell>
          <cell r="C1615" t="str">
            <v>S28</v>
          </cell>
        </row>
        <row r="1616">
          <cell r="A1616" t="str">
            <v>EJRE</v>
          </cell>
          <cell r="B1616" t="str">
            <v>ER00</v>
          </cell>
          <cell r="C1616" t="str">
            <v>S29</v>
          </cell>
        </row>
        <row r="1617">
          <cell r="A1617" t="str">
            <v>EJSC</v>
          </cell>
          <cell r="B1617" t="str">
            <v>ER00</v>
          </cell>
          <cell r="C1617" t="str">
            <v>S30</v>
          </cell>
        </row>
        <row r="1618">
          <cell r="A1618" t="str">
            <v>EJSN</v>
          </cell>
          <cell r="B1618" t="str">
            <v>ER00</v>
          </cell>
          <cell r="C1618" t="str">
            <v>S31</v>
          </cell>
        </row>
        <row r="1619">
          <cell r="A1619" t="str">
            <v>EJTC</v>
          </cell>
          <cell r="B1619" t="str">
            <v>ER00</v>
          </cell>
          <cell r="C1619" t="str">
            <v>S32</v>
          </cell>
        </row>
        <row r="1620">
          <cell r="A1620" t="str">
            <v>EJTE</v>
          </cell>
          <cell r="B1620" t="str">
            <v>ER00</v>
          </cell>
          <cell r="C1620" t="str">
            <v>S33</v>
          </cell>
        </row>
        <row r="1621">
          <cell r="A1621" t="str">
            <v>ERXM</v>
          </cell>
          <cell r="B1621" t="str">
            <v>ER00</v>
          </cell>
          <cell r="C1621" t="str">
            <v>S151</v>
          </cell>
        </row>
        <row r="1622">
          <cell r="A1622" t="str">
            <v>JF00</v>
          </cell>
          <cell r="B1622" t="str">
            <v>JC00</v>
          </cell>
          <cell r="C1622" t="str">
            <v>S17</v>
          </cell>
        </row>
        <row r="1623">
          <cell r="A1623" t="str">
            <v>JI00</v>
          </cell>
          <cell r="B1623" t="str">
            <v>JC00</v>
          </cell>
          <cell r="C1623" t="str">
            <v>S22</v>
          </cell>
        </row>
        <row r="1624">
          <cell r="A1624" t="str">
            <v>JU00</v>
          </cell>
          <cell r="B1624" t="str">
            <v>JC00</v>
          </cell>
          <cell r="C1624" t="str">
            <v>S34</v>
          </cell>
        </row>
        <row r="1625">
          <cell r="A1625" t="str">
            <v>JFBA</v>
          </cell>
          <cell r="B1625" t="str">
            <v>JC00</v>
          </cell>
          <cell r="C1625" t="str">
            <v>S18</v>
          </cell>
        </row>
        <row r="1626">
          <cell r="A1626" t="str">
            <v>JFBR</v>
          </cell>
          <cell r="B1626" t="str">
            <v>JC00</v>
          </cell>
          <cell r="C1626" t="str">
            <v>S19</v>
          </cell>
        </row>
        <row r="1627">
          <cell r="A1627" t="str">
            <v>JFFI</v>
          </cell>
          <cell r="B1627" t="str">
            <v>JC00</v>
          </cell>
          <cell r="C1627" t="str">
            <v>S20</v>
          </cell>
        </row>
        <row r="1628">
          <cell r="A1628" t="str">
            <v>JFIN</v>
          </cell>
          <cell r="B1628" t="str">
            <v>JC00</v>
          </cell>
          <cell r="C1628" t="str">
            <v>S21</v>
          </cell>
        </row>
        <row r="1629">
          <cell r="A1629" t="str">
            <v>JIBI</v>
          </cell>
          <cell r="B1629" t="str">
            <v>JC00</v>
          </cell>
          <cell r="C1629" t="str">
            <v>S23</v>
          </cell>
        </row>
        <row r="1630">
          <cell r="A1630" t="str">
            <v>JICC</v>
          </cell>
          <cell r="B1630" t="str">
            <v>JC00</v>
          </cell>
          <cell r="C1630" t="str">
            <v>S24</v>
          </cell>
        </row>
        <row r="1631">
          <cell r="A1631" t="str">
            <v>JICG</v>
          </cell>
          <cell r="B1631" t="str">
            <v>JC00</v>
          </cell>
          <cell r="C1631" t="str">
            <v>S25</v>
          </cell>
        </row>
        <row r="1632">
          <cell r="A1632" t="str">
            <v>JICN</v>
          </cell>
          <cell r="B1632" t="str">
            <v>JC00</v>
          </cell>
          <cell r="C1632" t="str">
            <v>S26</v>
          </cell>
        </row>
        <row r="1633">
          <cell r="A1633" t="str">
            <v>JIEN</v>
          </cell>
          <cell r="B1633" t="str">
            <v>JC00</v>
          </cell>
          <cell r="C1633" t="str">
            <v>S27</v>
          </cell>
        </row>
        <row r="1634">
          <cell r="A1634" t="str">
            <v>JIME</v>
          </cell>
          <cell r="B1634" t="str">
            <v>JC00</v>
          </cell>
          <cell r="C1634" t="str">
            <v>S28</v>
          </cell>
        </row>
        <row r="1635">
          <cell r="A1635" t="str">
            <v>JIRE</v>
          </cell>
          <cell r="B1635" t="str">
            <v>JC00</v>
          </cell>
          <cell r="C1635" t="str">
            <v>S29</v>
          </cell>
        </row>
        <row r="1636">
          <cell r="A1636" t="str">
            <v>JISC</v>
          </cell>
          <cell r="B1636" t="str">
            <v>JC00</v>
          </cell>
          <cell r="C1636" t="str">
            <v>S30</v>
          </cell>
        </row>
        <row r="1637">
          <cell r="A1637" t="str">
            <v>JITC</v>
          </cell>
          <cell r="B1637" t="str">
            <v>JC00</v>
          </cell>
          <cell r="C1637" t="str">
            <v>S32</v>
          </cell>
        </row>
        <row r="1638">
          <cell r="A1638" t="str">
            <v>JITE</v>
          </cell>
          <cell r="B1638" t="str">
            <v>JC00</v>
          </cell>
          <cell r="C1638" t="str">
            <v>S33</v>
          </cell>
        </row>
        <row r="1639">
          <cell r="A1639" t="str">
            <v>UL00</v>
          </cell>
          <cell r="B1639" t="str">
            <v>UC00</v>
          </cell>
          <cell r="C1639" t="str">
            <v>S8</v>
          </cell>
        </row>
        <row r="1640">
          <cell r="A1640" t="str">
            <v>UF00</v>
          </cell>
          <cell r="B1640" t="str">
            <v>UR00</v>
          </cell>
          <cell r="C1640" t="str">
            <v>S17</v>
          </cell>
        </row>
        <row r="1641">
          <cell r="A1641" t="str">
            <v>UI00</v>
          </cell>
          <cell r="B1641" t="str">
            <v>UR00</v>
          </cell>
          <cell r="C1641" t="str">
            <v>S22</v>
          </cell>
        </row>
        <row r="1642">
          <cell r="A1642" t="str">
            <v>UU00</v>
          </cell>
          <cell r="B1642" t="str">
            <v>UR00</v>
          </cell>
          <cell r="C1642" t="str">
            <v>S34</v>
          </cell>
        </row>
        <row r="1643">
          <cell r="A1643" t="str">
            <v>UFBA</v>
          </cell>
          <cell r="B1643" t="str">
            <v>UR00</v>
          </cell>
          <cell r="C1643" t="str">
            <v>S18</v>
          </cell>
        </row>
        <row r="1644">
          <cell r="A1644" t="str">
            <v>UFBR</v>
          </cell>
          <cell r="B1644" t="str">
            <v>UR00</v>
          </cell>
          <cell r="C1644" t="str">
            <v>S19</v>
          </cell>
        </row>
        <row r="1645">
          <cell r="A1645" t="str">
            <v>UFFI</v>
          </cell>
          <cell r="B1645" t="str">
            <v>UR00</v>
          </cell>
          <cell r="C1645" t="str">
            <v>S20</v>
          </cell>
        </row>
        <row r="1646">
          <cell r="A1646" t="str">
            <v>UFIN</v>
          </cell>
          <cell r="B1646" t="str">
            <v>UR00</v>
          </cell>
          <cell r="C1646" t="str">
            <v>S21</v>
          </cell>
        </row>
        <row r="1647">
          <cell r="A1647" t="str">
            <v>UIBI</v>
          </cell>
          <cell r="B1647" t="str">
            <v>UR00</v>
          </cell>
          <cell r="C1647" t="str">
            <v>S23</v>
          </cell>
        </row>
        <row r="1648">
          <cell r="A1648" t="str">
            <v>UICC</v>
          </cell>
          <cell r="B1648" t="str">
            <v>UR00</v>
          </cell>
          <cell r="C1648" t="str">
            <v>S24</v>
          </cell>
        </row>
        <row r="1649">
          <cell r="A1649" t="str">
            <v>UICG</v>
          </cell>
          <cell r="B1649" t="str">
            <v>UR00</v>
          </cell>
          <cell r="C1649" t="str">
            <v>S25</v>
          </cell>
        </row>
        <row r="1650">
          <cell r="A1650" t="str">
            <v>UICN</v>
          </cell>
          <cell r="B1650" t="str">
            <v>UR00</v>
          </cell>
          <cell r="C1650" t="str">
            <v>S26</v>
          </cell>
        </row>
        <row r="1651">
          <cell r="A1651" t="str">
            <v>UIEN</v>
          </cell>
          <cell r="B1651" t="str">
            <v>UR00</v>
          </cell>
          <cell r="C1651" t="str">
            <v>S27</v>
          </cell>
        </row>
        <row r="1652">
          <cell r="A1652" t="str">
            <v>UIME</v>
          </cell>
          <cell r="B1652" t="str">
            <v>UR00</v>
          </cell>
          <cell r="C1652" t="str">
            <v>S28</v>
          </cell>
        </row>
        <row r="1653">
          <cell r="A1653" t="str">
            <v>UIRE</v>
          </cell>
          <cell r="B1653" t="str">
            <v>UR00</v>
          </cell>
          <cell r="C1653" t="str">
            <v>S29</v>
          </cell>
        </row>
        <row r="1654">
          <cell r="A1654" t="str">
            <v>UISC</v>
          </cell>
          <cell r="B1654" t="str">
            <v>UR00</v>
          </cell>
          <cell r="C1654" t="str">
            <v>S30</v>
          </cell>
        </row>
        <row r="1655">
          <cell r="A1655" t="str">
            <v>UISN</v>
          </cell>
          <cell r="B1655" t="str">
            <v>UR00</v>
          </cell>
          <cell r="C1655" t="str">
            <v>S31</v>
          </cell>
        </row>
        <row r="1656">
          <cell r="A1656" t="str">
            <v>UITC</v>
          </cell>
          <cell r="B1656" t="str">
            <v>UR00</v>
          </cell>
          <cell r="C1656" t="str">
            <v>S32</v>
          </cell>
        </row>
        <row r="1657">
          <cell r="A1657" t="str">
            <v>UITE</v>
          </cell>
          <cell r="B1657" t="str">
            <v>UR00</v>
          </cell>
          <cell r="C1657" t="str">
            <v>S33</v>
          </cell>
        </row>
        <row r="1658">
          <cell r="A1658" t="str">
            <v>AFC0</v>
          </cell>
          <cell r="B1658" t="str">
            <v>AUC0</v>
          </cell>
          <cell r="C1658" t="str">
            <v>S17</v>
          </cell>
        </row>
        <row r="1659">
          <cell r="A1659" t="str">
            <v>AIC0</v>
          </cell>
          <cell r="B1659" t="str">
            <v>AUC0</v>
          </cell>
          <cell r="C1659" t="str">
            <v>S22</v>
          </cell>
        </row>
        <row r="1660">
          <cell r="A1660" t="str">
            <v>AZC0</v>
          </cell>
          <cell r="B1660" t="str">
            <v>AUC0</v>
          </cell>
          <cell r="C1660" t="str">
            <v>S34</v>
          </cell>
        </row>
        <row r="1661">
          <cell r="A1661" t="str">
            <v>C0D0</v>
          </cell>
          <cell r="B1661" t="str">
            <v>C0A0</v>
          </cell>
          <cell r="C1661" t="str">
            <v>S71</v>
          </cell>
        </row>
        <row r="1662">
          <cell r="A1662" t="str">
            <v>C0G0</v>
          </cell>
          <cell r="B1662" t="str">
            <v>C0A0</v>
          </cell>
          <cell r="C1662" t="str">
            <v>S126</v>
          </cell>
        </row>
        <row r="1663">
          <cell r="A1663" t="str">
            <v>C0J0</v>
          </cell>
          <cell r="B1663" t="str">
            <v>C0A0</v>
          </cell>
          <cell r="C1663" t="str">
            <v>S17</v>
          </cell>
        </row>
        <row r="1664">
          <cell r="A1664" t="str">
            <v>C0P0</v>
          </cell>
          <cell r="B1664" t="str">
            <v>C0A0</v>
          </cell>
          <cell r="C1664" t="str">
            <v>S18</v>
          </cell>
        </row>
        <row r="1665">
          <cell r="A1665" t="str">
            <v>C0Q0</v>
          </cell>
          <cell r="B1665" t="str">
            <v>C0A0</v>
          </cell>
          <cell r="C1665" t="str">
            <v>S34</v>
          </cell>
        </row>
        <row r="1666">
          <cell r="A1666" t="str">
            <v>C0R0</v>
          </cell>
          <cell r="B1666" t="str">
            <v>C0A0</v>
          </cell>
          <cell r="C1666" t="str">
            <v>S32</v>
          </cell>
        </row>
        <row r="1667">
          <cell r="A1667" t="str">
            <v>C0W0</v>
          </cell>
          <cell r="B1667" t="str">
            <v>C0A0</v>
          </cell>
          <cell r="C1667" t="str">
            <v>S111</v>
          </cell>
        </row>
        <row r="1668">
          <cell r="A1668" t="str">
            <v>CF00</v>
          </cell>
          <cell r="B1668" t="str">
            <v>C0A0</v>
          </cell>
          <cell r="C1668" t="str">
            <v>S17</v>
          </cell>
        </row>
        <row r="1669">
          <cell r="A1669" t="str">
            <v>CFBA</v>
          </cell>
          <cell r="B1669" t="str">
            <v>C0A0</v>
          </cell>
          <cell r="C1669" t="str">
            <v>S18</v>
          </cell>
        </row>
        <row r="1670">
          <cell r="A1670" t="str">
            <v>CFBR</v>
          </cell>
          <cell r="B1670" t="str">
            <v>C0A0</v>
          </cell>
          <cell r="C1670" t="str">
            <v>S19</v>
          </cell>
        </row>
        <row r="1671">
          <cell r="A1671" t="str">
            <v>CFFI</v>
          </cell>
          <cell r="B1671" t="str">
            <v>C0A0</v>
          </cell>
          <cell r="C1671" t="str">
            <v>S20</v>
          </cell>
        </row>
        <row r="1672">
          <cell r="A1672" t="str">
            <v>CFIS</v>
          </cell>
          <cell r="B1672" t="str">
            <v>C0A0</v>
          </cell>
          <cell r="C1672" t="str">
            <v>S21</v>
          </cell>
        </row>
        <row r="1673">
          <cell r="A1673" t="str">
            <v>CI00</v>
          </cell>
          <cell r="B1673" t="str">
            <v>C0A0</v>
          </cell>
          <cell r="C1673" t="str">
            <v>S22</v>
          </cell>
        </row>
        <row r="1674">
          <cell r="A1674" t="str">
            <v>CIAU</v>
          </cell>
          <cell r="B1674" t="str">
            <v>C0A0</v>
          </cell>
          <cell r="C1674" t="str">
            <v>S45</v>
          </cell>
        </row>
        <row r="1675">
          <cell r="A1675" t="str">
            <v>CIBI</v>
          </cell>
          <cell r="B1675" t="str">
            <v>C0A0</v>
          </cell>
          <cell r="C1675" t="str">
            <v>S23</v>
          </cell>
        </row>
        <row r="1676">
          <cell r="A1676" t="str">
            <v>CICC</v>
          </cell>
          <cell r="B1676" t="str">
            <v>C0A0</v>
          </cell>
          <cell r="C1676" t="str">
            <v>S25</v>
          </cell>
        </row>
        <row r="1677">
          <cell r="A1677" t="str">
            <v>CICG</v>
          </cell>
          <cell r="B1677" t="str">
            <v>C0A0</v>
          </cell>
          <cell r="C1677" t="str">
            <v>S24</v>
          </cell>
        </row>
        <row r="1678">
          <cell r="A1678" t="str">
            <v>CICN</v>
          </cell>
          <cell r="B1678" t="str">
            <v>C0A0</v>
          </cell>
          <cell r="C1678" t="str">
            <v>S26</v>
          </cell>
        </row>
        <row r="1679">
          <cell r="A1679" t="str">
            <v>CIEN</v>
          </cell>
          <cell r="B1679" t="str">
            <v>C0A0</v>
          </cell>
          <cell r="C1679" t="str">
            <v>S27</v>
          </cell>
        </row>
        <row r="1680">
          <cell r="A1680" t="str">
            <v>CIME</v>
          </cell>
          <cell r="B1680" t="str">
            <v>C0A0</v>
          </cell>
          <cell r="C1680" t="str">
            <v>S28</v>
          </cell>
        </row>
        <row r="1681">
          <cell r="A1681" t="str">
            <v>CIRE</v>
          </cell>
          <cell r="B1681" t="str">
            <v>C0A0</v>
          </cell>
          <cell r="C1681" t="str">
            <v>S29</v>
          </cell>
        </row>
        <row r="1682">
          <cell r="A1682" t="str">
            <v>CISC</v>
          </cell>
          <cell r="B1682" t="str">
            <v>C0A0</v>
          </cell>
          <cell r="C1682" t="str">
            <v>S30</v>
          </cell>
        </row>
        <row r="1683">
          <cell r="A1683" t="str">
            <v>CISN</v>
          </cell>
          <cell r="B1683" t="str">
            <v>C0A0</v>
          </cell>
          <cell r="C1683" t="str">
            <v>S31</v>
          </cell>
        </row>
        <row r="1684">
          <cell r="A1684" t="str">
            <v>CITC</v>
          </cell>
          <cell r="B1684" t="str">
            <v>C0A0</v>
          </cell>
          <cell r="C1684" t="str">
            <v>S32</v>
          </cell>
        </row>
        <row r="1685">
          <cell r="A1685" t="str">
            <v>CITE</v>
          </cell>
          <cell r="B1685" t="str">
            <v>C0A0</v>
          </cell>
          <cell r="C1685" t="str">
            <v>S33</v>
          </cell>
        </row>
        <row r="1686">
          <cell r="A1686" t="str">
            <v>CU00</v>
          </cell>
          <cell r="B1686" t="str">
            <v>C0A0</v>
          </cell>
          <cell r="C1686" t="str">
            <v>S34</v>
          </cell>
        </row>
        <row r="1687">
          <cell r="A1687" t="str">
            <v>USAE</v>
          </cell>
          <cell r="B1687" t="str">
            <v>C0A0</v>
          </cell>
          <cell r="C1687" t="str">
            <v>S40</v>
          </cell>
        </row>
        <row r="1688">
          <cell r="A1688" t="str">
            <v>USAP</v>
          </cell>
          <cell r="B1688" t="str">
            <v>C0A0</v>
          </cell>
          <cell r="C1688" t="str">
            <v>S46</v>
          </cell>
        </row>
        <row r="1689">
          <cell r="A1689" t="str">
            <v>USAU</v>
          </cell>
          <cell r="B1689" t="str">
            <v>C0A0</v>
          </cell>
          <cell r="C1689" t="str">
            <v>S48</v>
          </cell>
        </row>
        <row r="1690">
          <cell r="A1690" t="str">
            <v>USBV</v>
          </cell>
          <cell r="B1690" t="str">
            <v>C0A0</v>
          </cell>
          <cell r="C1690" t="str">
            <v>S51</v>
          </cell>
        </row>
        <row r="1691">
          <cell r="A1691" t="str">
            <v>USCP</v>
          </cell>
          <cell r="B1691" t="str">
            <v>C0A0</v>
          </cell>
          <cell r="C1691" t="str">
            <v>S59</v>
          </cell>
        </row>
        <row r="1692">
          <cell r="A1692" t="str">
            <v>USFO</v>
          </cell>
          <cell r="B1692" t="str">
            <v>C0A0</v>
          </cell>
          <cell r="C1692" t="str">
            <v>S74</v>
          </cell>
        </row>
        <row r="1693">
          <cell r="A1693" t="str">
            <v>USFR</v>
          </cell>
          <cell r="B1693" t="str">
            <v>C0A0</v>
          </cell>
          <cell r="C1693" t="str">
            <v>S72</v>
          </cell>
        </row>
        <row r="1694">
          <cell r="A1694" t="str">
            <v>USHP</v>
          </cell>
          <cell r="B1694" t="str">
            <v>C0A0</v>
          </cell>
          <cell r="C1694" t="str">
            <v>S84</v>
          </cell>
        </row>
        <row r="1695">
          <cell r="A1695" t="str">
            <v>USMA</v>
          </cell>
          <cell r="B1695" t="str">
            <v>C0A0</v>
          </cell>
          <cell r="C1695" t="str">
            <v>S91</v>
          </cell>
        </row>
        <row r="1696">
          <cell r="A1696" t="str">
            <v>USRE</v>
          </cell>
          <cell r="B1696" t="str">
            <v>C0A0</v>
          </cell>
          <cell r="C1696" t="str">
            <v>S106</v>
          </cell>
        </row>
        <row r="1697">
          <cell r="A1697" t="str">
            <v>USSR</v>
          </cell>
          <cell r="B1697" t="str">
            <v>C0A0</v>
          </cell>
          <cell r="C1697" t="str">
            <v>S97</v>
          </cell>
        </row>
        <row r="1698">
          <cell r="A1698" t="str">
            <v>USTE</v>
          </cell>
          <cell r="B1698" t="str">
            <v>C0A0</v>
          </cell>
          <cell r="C1698" t="str">
            <v>S119</v>
          </cell>
        </row>
        <row r="1699">
          <cell r="A1699" t="str">
            <v>USTO</v>
          </cell>
          <cell r="B1699" t="str">
            <v>C0A0</v>
          </cell>
          <cell r="C1699" t="str">
            <v>S120</v>
          </cell>
        </row>
        <row r="1700">
          <cell r="A1700" t="str">
            <v>CMOP</v>
          </cell>
          <cell r="B1700" t="str">
            <v>CMOS</v>
          </cell>
          <cell r="C1700" t="str">
            <v>S128</v>
          </cell>
        </row>
        <row r="1701">
          <cell r="A1701" t="str">
            <v>CMOQ</v>
          </cell>
          <cell r="B1701" t="str">
            <v>CMOS</v>
          </cell>
          <cell r="C1701" t="str">
            <v>S129</v>
          </cell>
        </row>
        <row r="1702">
          <cell r="A1702" t="str">
            <v>CMOZ</v>
          </cell>
          <cell r="B1702" t="str">
            <v>CMOS</v>
          </cell>
          <cell r="C1702" t="str">
            <v>S130</v>
          </cell>
        </row>
        <row r="1703">
          <cell r="A1703" t="str">
            <v>CMPZ</v>
          </cell>
          <cell r="B1703" t="str">
            <v>CMOS</v>
          </cell>
          <cell r="C1703" t="str">
            <v>S131</v>
          </cell>
        </row>
        <row r="1704">
          <cell r="A1704" t="str">
            <v>CMQZ</v>
          </cell>
          <cell r="B1704" t="str">
            <v>CMOS</v>
          </cell>
          <cell r="C1704" t="str">
            <v>S132</v>
          </cell>
        </row>
        <row r="1705">
          <cell r="A1705" t="str">
            <v>CMSZ</v>
          </cell>
          <cell r="B1705" t="str">
            <v>CMOS</v>
          </cell>
          <cell r="C1705" t="str">
            <v>S133</v>
          </cell>
        </row>
        <row r="1706">
          <cell r="A1706" t="str">
            <v>CMXT</v>
          </cell>
          <cell r="B1706" t="str">
            <v>CMOS</v>
          </cell>
          <cell r="C1706" t="str">
            <v>S138</v>
          </cell>
        </row>
        <row r="1707">
          <cell r="A1707" t="str">
            <v>CSIO</v>
          </cell>
          <cell r="B1707" t="str">
            <v>CMOS</v>
          </cell>
          <cell r="C1707" t="str">
            <v>S134</v>
          </cell>
        </row>
        <row r="1708">
          <cell r="A1708" t="str">
            <v>CSPO</v>
          </cell>
          <cell r="B1708" t="str">
            <v>CMOS</v>
          </cell>
          <cell r="C1708" t="str">
            <v>S135</v>
          </cell>
        </row>
        <row r="1709">
          <cell r="A1709" t="str">
            <v>CTIO</v>
          </cell>
          <cell r="B1709" t="str">
            <v>CMOS</v>
          </cell>
          <cell r="C1709" t="str">
            <v>S136</v>
          </cell>
        </row>
        <row r="1710">
          <cell r="A1710" t="str">
            <v>CTPO</v>
          </cell>
          <cell r="B1710" t="str">
            <v>CMOS</v>
          </cell>
          <cell r="C1710" t="str">
            <v>S137</v>
          </cell>
        </row>
        <row r="1711">
          <cell r="A1711" t="str">
            <v>DQG0</v>
          </cell>
          <cell r="B1711" t="str">
            <v>D0A0</v>
          </cell>
          <cell r="C1711" t="str">
            <v>S2</v>
          </cell>
        </row>
        <row r="1712">
          <cell r="A1712" t="str">
            <v>E0AC</v>
          </cell>
          <cell r="B1712" t="str">
            <v>E0A0</v>
          </cell>
          <cell r="C1712" t="str">
            <v>S16</v>
          </cell>
        </row>
        <row r="1713">
          <cell r="A1713" t="str">
            <v>E0AQ</v>
          </cell>
          <cell r="B1713" t="str">
            <v>E0A0</v>
          </cell>
          <cell r="C1713" t="str">
            <v>S2</v>
          </cell>
        </row>
        <row r="1714">
          <cell r="A1714" t="str">
            <v>E0BA</v>
          </cell>
          <cell r="B1714" t="str">
            <v>E0A0</v>
          </cell>
          <cell r="C1714" t="str">
            <v>S18</v>
          </cell>
        </row>
        <row r="1715">
          <cell r="A1715" t="str">
            <v>E0BI</v>
          </cell>
          <cell r="B1715" t="str">
            <v>E0A0</v>
          </cell>
          <cell r="C1715" t="str">
            <v>S23</v>
          </cell>
        </row>
        <row r="1716">
          <cell r="A1716" t="str">
            <v>E0BR</v>
          </cell>
          <cell r="B1716" t="str">
            <v>E0A0</v>
          </cell>
          <cell r="C1716" t="str">
            <v>S19</v>
          </cell>
        </row>
        <row r="1717">
          <cell r="A1717" t="str">
            <v>E0CC</v>
          </cell>
          <cell r="B1717" t="str">
            <v>E0A0</v>
          </cell>
          <cell r="C1717" t="str">
            <v>S25</v>
          </cell>
        </row>
        <row r="1718">
          <cell r="A1718" t="str">
            <v>E0CG</v>
          </cell>
          <cell r="B1718" t="str">
            <v>E0A0</v>
          </cell>
          <cell r="C1718" t="str">
            <v>S24</v>
          </cell>
        </row>
        <row r="1719">
          <cell r="A1719" t="str">
            <v>E0CN</v>
          </cell>
          <cell r="B1719" t="str">
            <v>E0A0</v>
          </cell>
          <cell r="C1719" t="str">
            <v>S26</v>
          </cell>
        </row>
        <row r="1720">
          <cell r="A1720" t="str">
            <v>E0EN</v>
          </cell>
          <cell r="B1720" t="str">
            <v>E0A0</v>
          </cell>
          <cell r="C1720" t="str">
            <v>S27</v>
          </cell>
        </row>
        <row r="1721">
          <cell r="A1721" t="str">
            <v>E0FI</v>
          </cell>
          <cell r="B1721" t="str">
            <v>E0A0</v>
          </cell>
          <cell r="C1721" t="str">
            <v>S20</v>
          </cell>
        </row>
        <row r="1722">
          <cell r="A1722" t="str">
            <v>E0FS</v>
          </cell>
          <cell r="B1722" t="str">
            <v>E0A0</v>
          </cell>
          <cell r="C1722" t="str">
            <v>S3</v>
          </cell>
        </row>
        <row r="1723">
          <cell r="A1723" t="str">
            <v>E0GG</v>
          </cell>
          <cell r="B1723" t="str">
            <v>E0A0</v>
          </cell>
          <cell r="C1723" t="str">
            <v>S4</v>
          </cell>
        </row>
        <row r="1724">
          <cell r="A1724" t="str">
            <v>E0IS</v>
          </cell>
          <cell r="B1724" t="str">
            <v>E0A0</v>
          </cell>
          <cell r="C1724" t="str">
            <v>S21</v>
          </cell>
        </row>
        <row r="1725">
          <cell r="A1725" t="str">
            <v>E0ME</v>
          </cell>
          <cell r="B1725" t="str">
            <v>E0A0</v>
          </cell>
          <cell r="C1725" t="str">
            <v>S28</v>
          </cell>
        </row>
        <row r="1726">
          <cell r="A1726" t="str">
            <v>E0RE</v>
          </cell>
          <cell r="B1726" t="str">
            <v>E0A0</v>
          </cell>
          <cell r="C1726" t="str">
            <v>S29</v>
          </cell>
        </row>
        <row r="1727">
          <cell r="A1727" t="str">
            <v>E0SC</v>
          </cell>
          <cell r="B1727" t="str">
            <v>E0A0</v>
          </cell>
          <cell r="C1727" t="str">
            <v>S30</v>
          </cell>
        </row>
        <row r="1728">
          <cell r="A1728" t="str">
            <v>E0SN</v>
          </cell>
          <cell r="B1728" t="str">
            <v>E0A0</v>
          </cell>
          <cell r="C1728" t="str">
            <v>S31</v>
          </cell>
        </row>
        <row r="1729">
          <cell r="A1729" t="str">
            <v>E0SU</v>
          </cell>
          <cell r="B1729" t="str">
            <v>E0A0</v>
          </cell>
          <cell r="C1729" t="str">
            <v>S7</v>
          </cell>
        </row>
        <row r="1730">
          <cell r="A1730" t="str">
            <v>E0TC</v>
          </cell>
          <cell r="B1730" t="str">
            <v>E0A0</v>
          </cell>
          <cell r="C1730" t="str">
            <v>S32</v>
          </cell>
        </row>
        <row r="1731">
          <cell r="A1731" t="str">
            <v>E0TE</v>
          </cell>
          <cell r="B1731" t="str">
            <v>E0A0</v>
          </cell>
          <cell r="C1731" t="str">
            <v>S33</v>
          </cell>
        </row>
        <row r="1732">
          <cell r="A1732" t="str">
            <v>E0UT</v>
          </cell>
          <cell r="B1732" t="str">
            <v>E0A0</v>
          </cell>
          <cell r="C1732" t="str">
            <v>S34</v>
          </cell>
        </row>
        <row r="1733">
          <cell r="A1733" t="str">
            <v>FDC0</v>
          </cell>
          <cell r="B1733" t="str">
            <v>F0C0</v>
          </cell>
          <cell r="C1733" t="str">
            <v>S22</v>
          </cell>
        </row>
        <row r="1734">
          <cell r="A1734" t="str">
            <v>FFC0</v>
          </cell>
          <cell r="B1734" t="str">
            <v>F0C0</v>
          </cell>
          <cell r="C1734" t="str">
            <v>S17</v>
          </cell>
        </row>
        <row r="1735">
          <cell r="A1735" t="str">
            <v>FUC0</v>
          </cell>
          <cell r="B1735" t="str">
            <v>F0C0</v>
          </cell>
          <cell r="C1735" t="str">
            <v>S34</v>
          </cell>
        </row>
        <row r="1736">
          <cell r="A1736" t="str">
            <v>G0BI</v>
          </cell>
          <cell r="B1736" t="str">
            <v>G0BC</v>
          </cell>
          <cell r="C1736" t="str">
            <v>S22</v>
          </cell>
        </row>
        <row r="1737">
          <cell r="A1737" t="str">
            <v>G0BU</v>
          </cell>
          <cell r="B1737" t="str">
            <v>G0BC</v>
          </cell>
          <cell r="C1737" t="str">
            <v>S34</v>
          </cell>
        </row>
        <row r="1738">
          <cell r="A1738" t="str">
            <v>GITE</v>
          </cell>
          <cell r="B1738" t="str">
            <v>G0BC</v>
          </cell>
          <cell r="C1738" t="str">
            <v>S33</v>
          </cell>
        </row>
        <row r="1739">
          <cell r="A1739" t="str">
            <v>G0BF</v>
          </cell>
          <cell r="B1739" t="str">
            <v>G0BC</v>
          </cell>
          <cell r="C1739" t="str">
            <v>S17</v>
          </cell>
        </row>
        <row r="1740">
          <cell r="A1740" t="str">
            <v>GFBA</v>
          </cell>
          <cell r="B1740" t="str">
            <v>G0BC</v>
          </cell>
          <cell r="C1740" t="str">
            <v>S18</v>
          </cell>
        </row>
        <row r="1741">
          <cell r="A1741" t="str">
            <v>GFBR</v>
          </cell>
          <cell r="B1741" t="str">
            <v>G0BC</v>
          </cell>
          <cell r="C1741" t="str">
            <v>S19</v>
          </cell>
        </row>
        <row r="1742">
          <cell r="A1742" t="str">
            <v>GFFI</v>
          </cell>
          <cell r="B1742" t="str">
            <v>G0BC</v>
          </cell>
          <cell r="C1742" t="str">
            <v>S20</v>
          </cell>
        </row>
        <row r="1743">
          <cell r="A1743" t="str">
            <v>GFIN</v>
          </cell>
          <cell r="B1743" t="str">
            <v>G0BC</v>
          </cell>
          <cell r="C1743" t="str">
            <v>S21</v>
          </cell>
        </row>
        <row r="1744">
          <cell r="A1744" t="str">
            <v>GIBI</v>
          </cell>
          <cell r="B1744" t="str">
            <v>G0BC</v>
          </cell>
          <cell r="C1744" t="str">
            <v>S23</v>
          </cell>
        </row>
        <row r="1745">
          <cell r="A1745" t="str">
            <v>GICC</v>
          </cell>
          <cell r="B1745" t="str">
            <v>G0BC</v>
          </cell>
          <cell r="C1745" t="str">
            <v>S25</v>
          </cell>
        </row>
        <row r="1746">
          <cell r="A1746" t="str">
            <v>GICG</v>
          </cell>
          <cell r="B1746" t="str">
            <v>G0BC</v>
          </cell>
          <cell r="C1746" t="str">
            <v>S24</v>
          </cell>
        </row>
        <row r="1747">
          <cell r="A1747" t="str">
            <v>GICN</v>
          </cell>
          <cell r="B1747" t="str">
            <v>G0BC</v>
          </cell>
          <cell r="C1747" t="str">
            <v>S26</v>
          </cell>
        </row>
        <row r="1748">
          <cell r="A1748" t="str">
            <v>GIEN</v>
          </cell>
          <cell r="B1748" t="str">
            <v>G0BC</v>
          </cell>
          <cell r="C1748" t="str">
            <v>S27</v>
          </cell>
        </row>
        <row r="1749">
          <cell r="A1749" t="str">
            <v>GIME</v>
          </cell>
          <cell r="B1749" t="str">
            <v>G0BC</v>
          </cell>
          <cell r="C1749" t="str">
            <v>S28</v>
          </cell>
        </row>
        <row r="1750">
          <cell r="A1750" t="str">
            <v>GISC</v>
          </cell>
          <cell r="B1750" t="str">
            <v>G0BC</v>
          </cell>
          <cell r="C1750" t="str">
            <v>S30</v>
          </cell>
        </row>
        <row r="1751">
          <cell r="A1751" t="str">
            <v>GISN</v>
          </cell>
          <cell r="B1751" t="str">
            <v>G0BC</v>
          </cell>
          <cell r="C1751" t="str">
            <v>S31</v>
          </cell>
        </row>
        <row r="1752">
          <cell r="A1752" t="str">
            <v>G0BN</v>
          </cell>
          <cell r="B1752" t="str">
            <v>G0BC</v>
          </cell>
          <cell r="C1752" t="str">
            <v>S35</v>
          </cell>
        </row>
        <row r="1753">
          <cell r="A1753" t="str">
            <v>GTCA</v>
          </cell>
          <cell r="B1753" t="str">
            <v>G0BC</v>
          </cell>
          <cell r="C1753" t="str">
            <v>S32</v>
          </cell>
        </row>
        <row r="1754">
          <cell r="A1754" t="str">
            <v>G0LB</v>
          </cell>
          <cell r="B1754" t="str">
            <v>G0LC</v>
          </cell>
          <cell r="C1754" t="str">
            <v>S17</v>
          </cell>
        </row>
        <row r="1755">
          <cell r="A1755" t="str">
            <v>G0LD</v>
          </cell>
          <cell r="B1755" t="str">
            <v>G0LC</v>
          </cell>
          <cell r="C1755" t="str">
            <v>S22</v>
          </cell>
        </row>
        <row r="1756">
          <cell r="A1756" t="str">
            <v>G0LE</v>
          </cell>
          <cell r="B1756" t="str">
            <v>G0LC</v>
          </cell>
          <cell r="C1756" t="str">
            <v>S34</v>
          </cell>
        </row>
        <row r="1757">
          <cell r="A1757" t="str">
            <v>GLBA</v>
          </cell>
          <cell r="B1757" t="str">
            <v>G0LC</v>
          </cell>
          <cell r="C1757" t="str">
            <v>S18</v>
          </cell>
        </row>
        <row r="1758">
          <cell r="A1758" t="str">
            <v>GLBI</v>
          </cell>
          <cell r="B1758" t="str">
            <v>G0LC</v>
          </cell>
          <cell r="C1758" t="str">
            <v>S23</v>
          </cell>
        </row>
        <row r="1759">
          <cell r="A1759" t="str">
            <v>GLBR</v>
          </cell>
          <cell r="B1759" t="str">
            <v>G0LC</v>
          </cell>
          <cell r="C1759" t="str">
            <v>S19</v>
          </cell>
        </row>
        <row r="1760">
          <cell r="A1760" t="str">
            <v>GLCC</v>
          </cell>
          <cell r="B1760" t="str">
            <v>G0LC</v>
          </cell>
          <cell r="C1760" t="str">
            <v>S25</v>
          </cell>
        </row>
        <row r="1761">
          <cell r="A1761" t="str">
            <v>GLCG</v>
          </cell>
          <cell r="B1761" t="str">
            <v>G0LC</v>
          </cell>
          <cell r="C1761" t="str">
            <v>S24</v>
          </cell>
        </row>
        <row r="1762">
          <cell r="A1762" t="str">
            <v>GLCN</v>
          </cell>
          <cell r="B1762" t="str">
            <v>G0LC</v>
          </cell>
          <cell r="C1762" t="str">
            <v>S26</v>
          </cell>
        </row>
        <row r="1763">
          <cell r="A1763" t="str">
            <v>GLEN</v>
          </cell>
          <cell r="B1763" t="str">
            <v>G0LC</v>
          </cell>
          <cell r="C1763" t="str">
            <v>S27</v>
          </cell>
        </row>
        <row r="1764">
          <cell r="A1764" t="str">
            <v>GLFI</v>
          </cell>
          <cell r="B1764" t="str">
            <v>G0LC</v>
          </cell>
          <cell r="C1764" t="str">
            <v>S20</v>
          </cell>
        </row>
        <row r="1765">
          <cell r="A1765" t="str">
            <v>GLIN</v>
          </cell>
          <cell r="B1765" t="str">
            <v>G0LC</v>
          </cell>
          <cell r="C1765" t="str">
            <v>S21</v>
          </cell>
        </row>
        <row r="1766">
          <cell r="A1766" t="str">
            <v>GLME</v>
          </cell>
          <cell r="B1766" t="str">
            <v>G0LC</v>
          </cell>
          <cell r="C1766" t="str">
            <v>S28</v>
          </cell>
        </row>
        <row r="1767">
          <cell r="A1767" t="str">
            <v>GLRL</v>
          </cell>
          <cell r="B1767" t="str">
            <v>G0LC</v>
          </cell>
          <cell r="C1767" t="str">
            <v>S29</v>
          </cell>
        </row>
        <row r="1768">
          <cell r="A1768" t="str">
            <v>GLSC</v>
          </cell>
          <cell r="B1768" t="str">
            <v>G0LC</v>
          </cell>
          <cell r="C1768" t="str">
            <v>S30</v>
          </cell>
        </row>
        <row r="1769">
          <cell r="A1769" t="str">
            <v>GLSN</v>
          </cell>
          <cell r="B1769" t="str">
            <v>G0LC</v>
          </cell>
          <cell r="C1769" t="str">
            <v>S31</v>
          </cell>
        </row>
        <row r="1770">
          <cell r="A1770" t="str">
            <v>GLTC</v>
          </cell>
          <cell r="B1770" t="str">
            <v>G0LC</v>
          </cell>
          <cell r="C1770" t="str">
            <v>S32</v>
          </cell>
        </row>
        <row r="1771">
          <cell r="A1771" t="str">
            <v>GLTE</v>
          </cell>
          <cell r="B1771" t="str">
            <v>G0LC</v>
          </cell>
          <cell r="C1771" t="str">
            <v>S33</v>
          </cell>
        </row>
        <row r="1772">
          <cell r="A1772" t="str">
            <v>GBXP</v>
          </cell>
          <cell r="B1772" t="str">
            <v>GBMP</v>
          </cell>
          <cell r="C1772" t="str">
            <v>S69</v>
          </cell>
        </row>
        <row r="1773">
          <cell r="A1773" t="str">
            <v>H0AE</v>
          </cell>
          <cell r="B1773" t="str">
            <v>H0A0</v>
          </cell>
          <cell r="C1773" t="str">
            <v>S40</v>
          </cell>
        </row>
        <row r="1774">
          <cell r="A1774" t="str">
            <v>H0AG</v>
          </cell>
          <cell r="B1774" t="str">
            <v>H0A0</v>
          </cell>
          <cell r="C1774" t="str">
            <v>S75</v>
          </cell>
        </row>
        <row r="1775">
          <cell r="A1775" t="str">
            <v>H0AH</v>
          </cell>
          <cell r="B1775" t="str">
            <v>H0A0</v>
          </cell>
          <cell r="C1775" t="str">
            <v>S83</v>
          </cell>
        </row>
        <row r="1776">
          <cell r="A1776" t="str">
            <v>H0AI</v>
          </cell>
          <cell r="B1776" t="str">
            <v>H0A0</v>
          </cell>
          <cell r="C1776" t="str">
            <v>S42</v>
          </cell>
        </row>
        <row r="1777">
          <cell r="A1777" t="str">
            <v>H0AU</v>
          </cell>
          <cell r="B1777" t="str">
            <v>H0A0</v>
          </cell>
          <cell r="C1777" t="str">
            <v>S49</v>
          </cell>
        </row>
        <row r="1778">
          <cell r="A1778" t="str">
            <v>H0BA</v>
          </cell>
          <cell r="B1778" t="str">
            <v>H0A0</v>
          </cell>
          <cell r="C1778" t="str">
            <v>S50</v>
          </cell>
        </row>
        <row r="1779">
          <cell r="A1779" t="str">
            <v>H0BL</v>
          </cell>
          <cell r="B1779" t="str">
            <v>H0A0</v>
          </cell>
          <cell r="C1779" t="str">
            <v>S53</v>
          </cell>
        </row>
        <row r="1780">
          <cell r="A1780" t="str">
            <v>H0BR</v>
          </cell>
          <cell r="B1780" t="str">
            <v>H0A0</v>
          </cell>
          <cell r="C1780" t="str">
            <v>S52</v>
          </cell>
        </row>
        <row r="1781">
          <cell r="A1781" t="str">
            <v>H0C0</v>
          </cell>
          <cell r="B1781" t="str">
            <v>H0A0</v>
          </cell>
          <cell r="C1781" t="str">
            <v>S59</v>
          </cell>
        </row>
        <row r="1782">
          <cell r="A1782" t="str">
            <v>H0CA</v>
          </cell>
          <cell r="B1782" t="str">
            <v>H0A0</v>
          </cell>
          <cell r="C1782" t="str">
            <v>S24</v>
          </cell>
        </row>
        <row r="1783">
          <cell r="A1783" t="str">
            <v>H0CH</v>
          </cell>
          <cell r="B1783" t="str">
            <v>H0A0</v>
          </cell>
          <cell r="C1783" t="str">
            <v>S56</v>
          </cell>
        </row>
        <row r="1784">
          <cell r="A1784" t="str">
            <v>H0CT</v>
          </cell>
          <cell r="B1784" t="str">
            <v>H0A0</v>
          </cell>
          <cell r="C1784" t="str">
            <v>S60</v>
          </cell>
        </row>
        <row r="1785">
          <cell r="A1785" t="str">
            <v>H0CV</v>
          </cell>
          <cell r="B1785" t="str">
            <v>H0A0</v>
          </cell>
          <cell r="C1785" t="str">
            <v>S54</v>
          </cell>
        </row>
        <row r="1786">
          <cell r="A1786" t="str">
            <v>H0DM</v>
          </cell>
          <cell r="B1786" t="str">
            <v>H0A0</v>
          </cell>
          <cell r="C1786" t="str">
            <v>S64</v>
          </cell>
        </row>
        <row r="1787">
          <cell r="A1787" t="str">
            <v>H0EL</v>
          </cell>
          <cell r="B1787" t="str">
            <v>H0A0</v>
          </cell>
          <cell r="C1787" t="str">
            <v>S34</v>
          </cell>
        </row>
        <row r="1788">
          <cell r="A1788" t="str">
            <v>H0EN</v>
          </cell>
          <cell r="B1788" t="str">
            <v>H0A0</v>
          </cell>
          <cell r="C1788" t="str">
            <v>S27</v>
          </cell>
        </row>
        <row r="1789">
          <cell r="A1789" t="str">
            <v>H0ET</v>
          </cell>
          <cell r="B1789" t="str">
            <v>H0A0</v>
          </cell>
          <cell r="C1789" t="str">
            <v>S66</v>
          </cell>
        </row>
        <row r="1790">
          <cell r="A1790" t="str">
            <v>H0EV</v>
          </cell>
          <cell r="B1790" t="str">
            <v>H0A0</v>
          </cell>
          <cell r="C1790" t="str">
            <v>S67</v>
          </cell>
        </row>
        <row r="1791">
          <cell r="A1791" t="str">
            <v>H0F0</v>
          </cell>
          <cell r="B1791" t="str">
            <v>H0A0</v>
          </cell>
          <cell r="C1791" t="str">
            <v>S73</v>
          </cell>
        </row>
        <row r="1792">
          <cell r="A1792" t="str">
            <v>H0FI</v>
          </cell>
          <cell r="B1792" t="str">
            <v>H0A0</v>
          </cell>
          <cell r="C1792" t="str">
            <v>S63</v>
          </cell>
        </row>
        <row r="1793">
          <cell r="A1793" t="str">
            <v>H0FR</v>
          </cell>
          <cell r="B1793" t="str">
            <v>H0A0</v>
          </cell>
          <cell r="C1793" t="str">
            <v>S72</v>
          </cell>
        </row>
        <row r="1794">
          <cell r="A1794" t="str">
            <v>H0HB</v>
          </cell>
          <cell r="B1794" t="str">
            <v>H0A0</v>
          </cell>
          <cell r="C1794" t="str">
            <v>S81</v>
          </cell>
        </row>
        <row r="1795">
          <cell r="A1795" t="str">
            <v>H0HL</v>
          </cell>
          <cell r="B1795" t="str">
            <v>H0A0</v>
          </cell>
          <cell r="C1795" t="str">
            <v>S79</v>
          </cell>
        </row>
        <row r="1796">
          <cell r="A1796" t="str">
            <v>H0IN</v>
          </cell>
          <cell r="B1796" t="str">
            <v>H0A0</v>
          </cell>
          <cell r="C1796" t="str">
            <v>S21</v>
          </cell>
        </row>
        <row r="1797">
          <cell r="A1797" t="str">
            <v>H0LE</v>
          </cell>
          <cell r="B1797" t="str">
            <v>H0A0</v>
          </cell>
          <cell r="C1797" t="str">
            <v>S89</v>
          </cell>
        </row>
        <row r="1798">
          <cell r="A1798" t="str">
            <v>H0ME</v>
          </cell>
          <cell r="B1798" t="str">
            <v>H0A0</v>
          </cell>
          <cell r="C1798" t="str">
            <v>S93</v>
          </cell>
        </row>
        <row r="1799">
          <cell r="A1799" t="str">
            <v>H0PA</v>
          </cell>
          <cell r="B1799" t="str">
            <v>H0A0</v>
          </cell>
          <cell r="C1799" t="str">
            <v>S98</v>
          </cell>
        </row>
        <row r="1800">
          <cell r="A1800" t="str">
            <v>H0PU</v>
          </cell>
          <cell r="B1800" t="str">
            <v>H0A0</v>
          </cell>
          <cell r="C1800" t="str">
            <v>S103</v>
          </cell>
        </row>
        <row r="1801">
          <cell r="A1801" t="str">
            <v>H0RA</v>
          </cell>
          <cell r="B1801" t="str">
            <v>H0A0</v>
          </cell>
          <cell r="C1801" t="str">
            <v>S104</v>
          </cell>
        </row>
        <row r="1802">
          <cell r="A1802" t="str">
            <v>H0RE</v>
          </cell>
          <cell r="B1802" t="str">
            <v>H0A0</v>
          </cell>
          <cell r="C1802" t="str">
            <v>S106</v>
          </cell>
        </row>
        <row r="1803">
          <cell r="A1803" t="str">
            <v>H0SE</v>
          </cell>
          <cell r="B1803" t="str">
            <v>H0A0</v>
          </cell>
          <cell r="C1803" t="str">
            <v>S108</v>
          </cell>
        </row>
        <row r="1804">
          <cell r="A1804" t="str">
            <v>H0SH</v>
          </cell>
          <cell r="B1804" t="str">
            <v>H0A0</v>
          </cell>
          <cell r="C1804" t="str">
            <v>S124</v>
          </cell>
        </row>
        <row r="1805">
          <cell r="A1805" t="str">
            <v>H0SR</v>
          </cell>
          <cell r="B1805" t="str">
            <v>H0A0</v>
          </cell>
          <cell r="C1805" t="str">
            <v>S97</v>
          </cell>
        </row>
        <row r="1806">
          <cell r="A1806" t="str">
            <v>H0ST</v>
          </cell>
          <cell r="B1806" t="str">
            <v>H0A0</v>
          </cell>
          <cell r="C1806" t="str">
            <v>S112</v>
          </cell>
        </row>
        <row r="1807">
          <cell r="A1807" t="str">
            <v>H0TC</v>
          </cell>
          <cell r="B1807" t="str">
            <v>H0A0</v>
          </cell>
          <cell r="C1807" t="str">
            <v>S32</v>
          </cell>
        </row>
        <row r="1808">
          <cell r="A1808" t="str">
            <v>H0TE</v>
          </cell>
          <cell r="B1808" t="str">
            <v>H0A0</v>
          </cell>
          <cell r="C1808" t="str">
            <v>S119</v>
          </cell>
        </row>
        <row r="1809">
          <cell r="A1809" t="str">
            <v>H0TN</v>
          </cell>
          <cell r="B1809" t="str">
            <v>H0A0</v>
          </cell>
          <cell r="C1809" t="str">
            <v>S117</v>
          </cell>
        </row>
        <row r="1810">
          <cell r="A1810" t="str">
            <v>H0TY</v>
          </cell>
          <cell r="B1810" t="str">
            <v>H0A0</v>
          </cell>
          <cell r="C1810" t="str">
            <v>S116</v>
          </cell>
        </row>
        <row r="1811">
          <cell r="A1811" t="str">
            <v>HG00</v>
          </cell>
          <cell r="B1811" t="str">
            <v>HA00</v>
          </cell>
          <cell r="C1811" t="str">
            <v>S144</v>
          </cell>
        </row>
        <row r="1812">
          <cell r="A1812" t="str">
            <v>HEMT</v>
          </cell>
          <cell r="B1812" t="str">
            <v>HE00</v>
          </cell>
          <cell r="C1812" t="str">
            <v>S118</v>
          </cell>
        </row>
        <row r="1813">
          <cell r="A1813" t="str">
            <v>HETC</v>
          </cell>
          <cell r="B1813" t="str">
            <v>HE00</v>
          </cell>
          <cell r="C1813" t="str">
            <v>S32</v>
          </cell>
        </row>
        <row r="1814">
          <cell r="A1814" t="str">
            <v>HPMT</v>
          </cell>
          <cell r="B1814" t="str">
            <v>HP00</v>
          </cell>
          <cell r="C1814" t="str">
            <v>S118</v>
          </cell>
        </row>
        <row r="1815">
          <cell r="A1815" t="str">
            <v>HPTC</v>
          </cell>
          <cell r="B1815" t="str">
            <v>HP00</v>
          </cell>
          <cell r="C1815" t="str">
            <v>S32</v>
          </cell>
        </row>
        <row r="1816">
          <cell r="A1816" t="str">
            <v>HWXA</v>
          </cell>
          <cell r="B1816" t="str">
            <v>HW00</v>
          </cell>
          <cell r="C1816" t="str">
            <v>S68</v>
          </cell>
        </row>
        <row r="1817">
          <cell r="A1817" t="str">
            <v>HWPM</v>
          </cell>
          <cell r="B1817" t="str">
            <v>HWP0</v>
          </cell>
          <cell r="C1817" t="str">
            <v>S118</v>
          </cell>
        </row>
        <row r="1818">
          <cell r="A1818" t="str">
            <v>HWPT</v>
          </cell>
          <cell r="B1818" t="str">
            <v>HWP0</v>
          </cell>
          <cell r="C1818" t="str">
            <v>S32</v>
          </cell>
        </row>
        <row r="1819">
          <cell r="A1819" t="str">
            <v>J0AE</v>
          </cell>
          <cell r="B1819" t="str">
            <v>J0A0</v>
          </cell>
          <cell r="C1819" t="str">
            <v>S40</v>
          </cell>
        </row>
        <row r="1820">
          <cell r="A1820" t="str">
            <v>J0AG</v>
          </cell>
          <cell r="B1820" t="str">
            <v>J0A0</v>
          </cell>
          <cell r="C1820" t="str">
            <v>S75</v>
          </cell>
        </row>
        <row r="1821">
          <cell r="A1821" t="str">
            <v>J0AH</v>
          </cell>
          <cell r="B1821" t="str">
            <v>J0A0</v>
          </cell>
          <cell r="C1821" t="str">
            <v>S83</v>
          </cell>
        </row>
        <row r="1822">
          <cell r="A1822" t="str">
            <v>J0AI</v>
          </cell>
          <cell r="B1822" t="str">
            <v>J0A0</v>
          </cell>
          <cell r="C1822" t="str">
            <v>S42</v>
          </cell>
        </row>
        <row r="1823">
          <cell r="A1823" t="str">
            <v>J0AU</v>
          </cell>
          <cell r="B1823" t="str">
            <v>J0A0</v>
          </cell>
          <cell r="C1823" t="str">
            <v>S49</v>
          </cell>
        </row>
        <row r="1824">
          <cell r="A1824" t="str">
            <v>J0BA</v>
          </cell>
          <cell r="B1824" t="str">
            <v>J0A0</v>
          </cell>
          <cell r="C1824" t="str">
            <v>S50</v>
          </cell>
        </row>
        <row r="1825">
          <cell r="A1825" t="str">
            <v>J0BL</v>
          </cell>
          <cell r="B1825" t="str">
            <v>J0A0</v>
          </cell>
          <cell r="C1825" t="str">
            <v>S53</v>
          </cell>
        </row>
        <row r="1826">
          <cell r="A1826" t="str">
            <v>J0BR</v>
          </cell>
          <cell r="B1826" t="str">
            <v>J0A0</v>
          </cell>
          <cell r="C1826" t="str">
            <v>S52</v>
          </cell>
        </row>
        <row r="1827">
          <cell r="A1827" t="str">
            <v>J0C0</v>
          </cell>
          <cell r="B1827" t="str">
            <v>J0A0</v>
          </cell>
          <cell r="C1827" t="str">
            <v>S59</v>
          </cell>
        </row>
        <row r="1828">
          <cell r="A1828" t="str">
            <v>J0CA</v>
          </cell>
          <cell r="B1828" t="str">
            <v>J0A0</v>
          </cell>
          <cell r="C1828" t="str">
            <v>S24</v>
          </cell>
        </row>
        <row r="1829">
          <cell r="A1829" t="str">
            <v>J0CH</v>
          </cell>
          <cell r="B1829" t="str">
            <v>J0A0</v>
          </cell>
          <cell r="C1829" t="str">
            <v>S56</v>
          </cell>
        </row>
        <row r="1830">
          <cell r="A1830" t="str">
            <v>J0CT</v>
          </cell>
          <cell r="B1830" t="str">
            <v>J0A0</v>
          </cell>
          <cell r="C1830" t="str">
            <v>S60</v>
          </cell>
        </row>
        <row r="1831">
          <cell r="A1831" t="str">
            <v>J0CV</v>
          </cell>
          <cell r="B1831" t="str">
            <v>J0A0</v>
          </cell>
          <cell r="C1831" t="str">
            <v>S54</v>
          </cell>
        </row>
        <row r="1832">
          <cell r="A1832" t="str">
            <v>J0DM</v>
          </cell>
          <cell r="B1832" t="str">
            <v>J0A0</v>
          </cell>
          <cell r="C1832" t="str">
            <v>S64</v>
          </cell>
        </row>
        <row r="1833">
          <cell r="A1833" t="str">
            <v>J0EL</v>
          </cell>
          <cell r="B1833" t="str">
            <v>J0A0</v>
          </cell>
          <cell r="C1833" t="str">
            <v>S34</v>
          </cell>
        </row>
        <row r="1834">
          <cell r="A1834" t="str">
            <v>J0EN</v>
          </cell>
          <cell r="B1834" t="str">
            <v>J0A0</v>
          </cell>
          <cell r="C1834" t="str">
            <v>S27</v>
          </cell>
        </row>
        <row r="1835">
          <cell r="A1835" t="str">
            <v>J0ET</v>
          </cell>
          <cell r="B1835" t="str">
            <v>J0A0</v>
          </cell>
          <cell r="C1835" t="str">
            <v>S66</v>
          </cell>
        </row>
        <row r="1836">
          <cell r="A1836" t="str">
            <v>J0EV</v>
          </cell>
          <cell r="B1836" t="str">
            <v>J0A0</v>
          </cell>
          <cell r="C1836" t="str">
            <v>S67</v>
          </cell>
        </row>
        <row r="1837">
          <cell r="A1837" t="str">
            <v>J0F0</v>
          </cell>
          <cell r="B1837" t="str">
            <v>J0A0</v>
          </cell>
          <cell r="C1837" t="str">
            <v>S73</v>
          </cell>
        </row>
        <row r="1838">
          <cell r="A1838" t="str">
            <v>J0FI</v>
          </cell>
          <cell r="B1838" t="str">
            <v>J0A0</v>
          </cell>
          <cell r="C1838" t="str">
            <v>S63</v>
          </cell>
        </row>
        <row r="1839">
          <cell r="A1839" t="str">
            <v>J0FR</v>
          </cell>
          <cell r="B1839" t="str">
            <v>J0A0</v>
          </cell>
          <cell r="C1839" t="str">
            <v>S72</v>
          </cell>
        </row>
        <row r="1840">
          <cell r="A1840" t="str">
            <v>J0HB</v>
          </cell>
          <cell r="B1840" t="str">
            <v>J0A0</v>
          </cell>
          <cell r="C1840" t="str">
            <v>S81</v>
          </cell>
        </row>
        <row r="1841">
          <cell r="A1841" t="str">
            <v>J0HL</v>
          </cell>
          <cell r="B1841" t="str">
            <v>J0A0</v>
          </cell>
          <cell r="C1841" t="str">
            <v>S79</v>
          </cell>
        </row>
        <row r="1842">
          <cell r="A1842" t="str">
            <v>J0IN</v>
          </cell>
          <cell r="B1842" t="str">
            <v>J0A0</v>
          </cell>
          <cell r="C1842" t="str">
            <v>S21</v>
          </cell>
        </row>
        <row r="1843">
          <cell r="A1843" t="str">
            <v>J0LE</v>
          </cell>
          <cell r="B1843" t="str">
            <v>J0A0</v>
          </cell>
          <cell r="C1843" t="str">
            <v>S89</v>
          </cell>
        </row>
        <row r="1844">
          <cell r="A1844" t="str">
            <v>J0PU</v>
          </cell>
          <cell r="B1844" t="str">
            <v>J0A0</v>
          </cell>
          <cell r="C1844" t="str">
            <v>S103</v>
          </cell>
        </row>
        <row r="1845">
          <cell r="A1845" t="str">
            <v>J0ME</v>
          </cell>
          <cell r="B1845" t="str">
            <v>J0A0</v>
          </cell>
          <cell r="C1845" t="str">
            <v>S93</v>
          </cell>
        </row>
        <row r="1846">
          <cell r="A1846" t="str">
            <v>J0PA</v>
          </cell>
          <cell r="B1846" t="str">
            <v>J0A0</v>
          </cell>
          <cell r="C1846" t="str">
            <v>S98</v>
          </cell>
        </row>
        <row r="1847">
          <cell r="A1847" t="str">
            <v>J0RA</v>
          </cell>
          <cell r="B1847" t="str">
            <v>J0A0</v>
          </cell>
          <cell r="C1847" t="str">
            <v>S104</v>
          </cell>
        </row>
        <row r="1848">
          <cell r="A1848" t="str">
            <v>J0RE</v>
          </cell>
          <cell r="B1848" t="str">
            <v>J0A0</v>
          </cell>
          <cell r="C1848" t="str">
            <v>S106</v>
          </cell>
        </row>
        <row r="1849">
          <cell r="A1849" t="str">
            <v>J0SE</v>
          </cell>
          <cell r="B1849" t="str">
            <v>J0A0</v>
          </cell>
          <cell r="C1849" t="str">
            <v>S108</v>
          </cell>
        </row>
        <row r="1850">
          <cell r="A1850" t="str">
            <v>J0SH</v>
          </cell>
          <cell r="B1850" t="str">
            <v>J0A0</v>
          </cell>
          <cell r="C1850" t="str">
            <v>S124</v>
          </cell>
        </row>
        <row r="1851">
          <cell r="A1851" t="str">
            <v>J0SR</v>
          </cell>
          <cell r="B1851" t="str">
            <v>J0A0</v>
          </cell>
          <cell r="C1851" t="str">
            <v>S97</v>
          </cell>
        </row>
        <row r="1852">
          <cell r="A1852" t="str">
            <v>J0ST</v>
          </cell>
          <cell r="B1852" t="str">
            <v>J0A0</v>
          </cell>
          <cell r="C1852" t="str">
            <v>S112</v>
          </cell>
        </row>
        <row r="1853">
          <cell r="A1853" t="str">
            <v>J0TC</v>
          </cell>
          <cell r="B1853" t="str">
            <v>J0A0</v>
          </cell>
          <cell r="C1853" t="str">
            <v>S32</v>
          </cell>
        </row>
        <row r="1854">
          <cell r="A1854" t="str">
            <v>J0TE</v>
          </cell>
          <cell r="B1854" t="str">
            <v>J0A0</v>
          </cell>
          <cell r="C1854" t="str">
            <v>S119</v>
          </cell>
        </row>
        <row r="1855">
          <cell r="A1855" t="str">
            <v>J0TN</v>
          </cell>
          <cell r="B1855" t="str">
            <v>J0A0</v>
          </cell>
          <cell r="C1855" t="str">
            <v>S117</v>
          </cell>
        </row>
        <row r="1856">
          <cell r="A1856" t="str">
            <v>J0TY</v>
          </cell>
          <cell r="B1856" t="str">
            <v>J0A0</v>
          </cell>
          <cell r="C1856" t="str">
            <v>S116</v>
          </cell>
        </row>
        <row r="1857">
          <cell r="A1857" t="str">
            <v>J0XT</v>
          </cell>
          <cell r="B1857" t="str">
            <v>J0A0</v>
          </cell>
          <cell r="C1857" t="str">
            <v>S70</v>
          </cell>
        </row>
        <row r="1858">
          <cell r="A1858" t="str">
            <v>JFE0</v>
          </cell>
          <cell r="B1858" t="str">
            <v>JCE0</v>
          </cell>
          <cell r="C1858" t="str">
            <v>S17</v>
          </cell>
        </row>
        <row r="1859">
          <cell r="A1859" t="str">
            <v>JIE0</v>
          </cell>
          <cell r="B1859" t="str">
            <v>JCE0</v>
          </cell>
          <cell r="C1859" t="str">
            <v>S22</v>
          </cell>
        </row>
        <row r="1860">
          <cell r="A1860" t="str">
            <v>JUE0</v>
          </cell>
          <cell r="B1860" t="str">
            <v>JCE0</v>
          </cell>
          <cell r="C1860" t="str">
            <v>S34</v>
          </cell>
        </row>
        <row r="1861">
          <cell r="A1861" t="str">
            <v>JME0</v>
          </cell>
          <cell r="B1861" t="str">
            <v>JPE0</v>
          </cell>
          <cell r="C1861" t="str">
            <v>S146</v>
          </cell>
        </row>
        <row r="1862">
          <cell r="A1862" t="str">
            <v>PEXS</v>
          </cell>
          <cell r="B1862" t="str">
            <v>PE00</v>
          </cell>
          <cell r="C1862" t="str">
            <v>S35</v>
          </cell>
        </row>
        <row r="1863">
          <cell r="A1863" t="str">
            <v>R0AU</v>
          </cell>
          <cell r="B1863" t="str">
            <v>PEP0</v>
          </cell>
          <cell r="C1863" t="str">
            <v>S34</v>
          </cell>
        </row>
        <row r="1864">
          <cell r="A1864" t="str">
            <v>R0C0</v>
          </cell>
          <cell r="B1864" t="str">
            <v>R0A0</v>
          </cell>
          <cell r="C1864" t="str">
            <v>S62</v>
          </cell>
        </row>
        <row r="1865">
          <cell r="A1865" t="str">
            <v>R0H0</v>
          </cell>
          <cell r="B1865" t="str">
            <v>R0A0</v>
          </cell>
          <cell r="C1865" t="str">
            <v>S80</v>
          </cell>
        </row>
        <row r="1866">
          <cell r="A1866" t="str">
            <v>R0M0</v>
          </cell>
          <cell r="B1866" t="str">
            <v>R0A0</v>
          </cell>
          <cell r="C1866" t="str">
            <v>S92</v>
          </cell>
        </row>
        <row r="1867">
          <cell r="A1867" t="str">
            <v>R0U0</v>
          </cell>
          <cell r="B1867" t="str">
            <v>R0A0</v>
          </cell>
          <cell r="C1867" t="str">
            <v>S47</v>
          </cell>
        </row>
        <row r="1868">
          <cell r="A1868" t="str">
            <v>R0FC</v>
          </cell>
          <cell r="B1868" t="str">
            <v>R0F0</v>
          </cell>
          <cell r="C1868" t="str">
            <v>S62</v>
          </cell>
        </row>
        <row r="1869">
          <cell r="A1869" t="str">
            <v>R0FH</v>
          </cell>
          <cell r="B1869" t="str">
            <v>R0F0</v>
          </cell>
          <cell r="C1869" t="str">
            <v>S80</v>
          </cell>
        </row>
        <row r="1870">
          <cell r="A1870" t="str">
            <v>R0FM</v>
          </cell>
          <cell r="B1870" t="str">
            <v>R0F0</v>
          </cell>
          <cell r="C1870" t="str">
            <v>S92</v>
          </cell>
        </row>
        <row r="1871">
          <cell r="A1871" t="str">
            <v>R0FS</v>
          </cell>
          <cell r="B1871" t="str">
            <v>R0F0</v>
          </cell>
          <cell r="C1871" t="str">
            <v>S113</v>
          </cell>
        </row>
        <row r="1872">
          <cell r="A1872" t="str">
            <v>R0FU</v>
          </cell>
          <cell r="B1872" t="str">
            <v>R0F0</v>
          </cell>
          <cell r="C1872" t="str">
            <v>S47</v>
          </cell>
        </row>
        <row r="1873">
          <cell r="A1873" t="str">
            <v>U0AA</v>
          </cell>
          <cell r="B1873" t="str">
            <v>U0A0</v>
          </cell>
          <cell r="C1873" t="str">
            <v>S110</v>
          </cell>
        </row>
        <row r="1874">
          <cell r="A1874" t="str">
            <v>U0AB</v>
          </cell>
          <cell r="B1874" t="str">
            <v>U0A0</v>
          </cell>
          <cell r="C1874" t="str">
            <v>S90</v>
          </cell>
        </row>
        <row r="1875">
          <cell r="A1875" t="str">
            <v>U0AE</v>
          </cell>
          <cell r="B1875" t="str">
            <v>U0A0</v>
          </cell>
          <cell r="C1875" t="str">
            <v>S65</v>
          </cell>
        </row>
        <row r="1876">
          <cell r="A1876" t="str">
            <v>U0AF</v>
          </cell>
          <cell r="B1876" t="str">
            <v>U0A0</v>
          </cell>
          <cell r="C1876" t="str">
            <v>S102</v>
          </cell>
        </row>
        <row r="1877">
          <cell r="A1877" t="str">
            <v>U0AG</v>
          </cell>
          <cell r="B1877" t="str">
            <v>U0A0</v>
          </cell>
          <cell r="C1877" t="str">
            <v>S77</v>
          </cell>
        </row>
        <row r="1878">
          <cell r="A1878" t="str">
            <v>U0AH</v>
          </cell>
          <cell r="B1878" t="str">
            <v>U0A0</v>
          </cell>
          <cell r="C1878" t="str">
            <v>S82</v>
          </cell>
        </row>
        <row r="1879">
          <cell r="A1879" t="str">
            <v>U0AL</v>
          </cell>
          <cell r="B1879" t="str">
            <v>U0A0</v>
          </cell>
          <cell r="C1879" t="str">
            <v>S88</v>
          </cell>
        </row>
        <row r="1880">
          <cell r="A1880" t="str">
            <v>U0AM</v>
          </cell>
          <cell r="B1880" t="str">
            <v>U0A0</v>
          </cell>
          <cell r="C1880" t="str">
            <v>S94</v>
          </cell>
        </row>
        <row r="1881">
          <cell r="A1881" t="str">
            <v>U0AP</v>
          </cell>
          <cell r="B1881" t="str">
            <v>U0A0</v>
          </cell>
          <cell r="C1881" t="str">
            <v>S101</v>
          </cell>
        </row>
        <row r="1882">
          <cell r="A1882" t="str">
            <v>U0AQ</v>
          </cell>
          <cell r="B1882" t="str">
            <v>U0A0</v>
          </cell>
          <cell r="C1882" t="str">
            <v>S100</v>
          </cell>
        </row>
        <row r="1883">
          <cell r="A1883" t="str">
            <v>U0AR</v>
          </cell>
          <cell r="B1883" t="str">
            <v>U0A0</v>
          </cell>
          <cell r="C1883" t="str">
            <v>S107</v>
          </cell>
        </row>
        <row r="1884">
          <cell r="A1884" t="str">
            <v>U0AS</v>
          </cell>
          <cell r="B1884" t="str">
            <v>U0A0</v>
          </cell>
          <cell r="C1884" t="str">
            <v>S109</v>
          </cell>
        </row>
        <row r="1885">
          <cell r="A1885" t="str">
            <v xml:space="preserve">U0AT </v>
          </cell>
          <cell r="B1885" t="str">
            <v>U0A0</v>
          </cell>
          <cell r="C1885" t="str">
            <v>S123</v>
          </cell>
        </row>
        <row r="1886">
          <cell r="A1886" t="str">
            <v>U0AU</v>
          </cell>
          <cell r="B1886" t="str">
            <v>U0A0</v>
          </cell>
          <cell r="C1886" t="str">
            <v>S95</v>
          </cell>
        </row>
        <row r="1887">
          <cell r="A1887" t="str">
            <v>U0AV</v>
          </cell>
          <cell r="B1887" t="str">
            <v>U0A0</v>
          </cell>
          <cell r="C1887" t="str">
            <v>S43</v>
          </cell>
        </row>
        <row r="1888">
          <cell r="A1888" t="str">
            <v>U0AW</v>
          </cell>
          <cell r="B1888" t="str">
            <v>U0A0</v>
          </cell>
          <cell r="C1888" t="str">
            <v>S127</v>
          </cell>
        </row>
        <row r="1889">
          <cell r="A1889" t="str">
            <v>U0C0</v>
          </cell>
          <cell r="B1889" t="str">
            <v>U0A0</v>
          </cell>
          <cell r="C1889" t="str">
            <v>S55</v>
          </cell>
        </row>
        <row r="1890">
          <cell r="A1890" t="str">
            <v>U0D0</v>
          </cell>
          <cell r="B1890" t="str">
            <v>U0A0</v>
          </cell>
          <cell r="C1890" t="str">
            <v>S86</v>
          </cell>
        </row>
        <row r="1891">
          <cell r="A1891" t="str">
            <v>U0HL</v>
          </cell>
          <cell r="B1891" t="str">
            <v>U0A0</v>
          </cell>
          <cell r="C1891" t="str">
            <v>S78</v>
          </cell>
        </row>
        <row r="1892">
          <cell r="A1892" t="str">
            <v>U0ID</v>
          </cell>
          <cell r="B1892" t="str">
            <v>U0A0</v>
          </cell>
          <cell r="C1892" t="str">
            <v>S87</v>
          </cell>
        </row>
        <row r="1893">
          <cell r="A1893" t="str">
            <v>U0N0</v>
          </cell>
          <cell r="B1893" t="str">
            <v>U0A0</v>
          </cell>
          <cell r="C1893" t="str">
            <v>S96</v>
          </cell>
        </row>
        <row r="1894">
          <cell r="A1894" t="str">
            <v>U0TB</v>
          </cell>
          <cell r="B1894" t="str">
            <v>U0A0</v>
          </cell>
          <cell r="C1894" t="str">
            <v>S121</v>
          </cell>
        </row>
        <row r="1895">
          <cell r="A1895" t="str">
            <v>U0TL</v>
          </cell>
          <cell r="B1895" t="str">
            <v>U0A0</v>
          </cell>
          <cell r="C1895" t="str">
            <v>S122</v>
          </cell>
        </row>
        <row r="1896">
          <cell r="A1896" t="str">
            <v>U0TX</v>
          </cell>
          <cell r="B1896" t="str">
            <v>U0A0</v>
          </cell>
          <cell r="C1896" t="str">
            <v>S115</v>
          </cell>
        </row>
        <row r="1897">
          <cell r="A1897" t="str">
            <v>U0UT</v>
          </cell>
          <cell r="B1897" t="str">
            <v>U0A0</v>
          </cell>
          <cell r="C1897" t="str">
            <v>S125</v>
          </cell>
        </row>
        <row r="1898">
          <cell r="A1898" t="str">
            <v>U0NC</v>
          </cell>
          <cell r="B1898" t="str">
            <v>U0AC</v>
          </cell>
          <cell r="C1898" t="str">
            <v>S96</v>
          </cell>
        </row>
        <row r="1899">
          <cell r="A1899" t="str">
            <v xml:space="preserve">UXTB </v>
          </cell>
          <cell r="B1899" t="str">
            <v>U0AC</v>
          </cell>
          <cell r="C1899" t="str">
            <v>S121</v>
          </cell>
        </row>
        <row r="1900">
          <cell r="A1900" t="str">
            <v>UXL0</v>
          </cell>
          <cell r="B1900" t="str">
            <v>US00</v>
          </cell>
          <cell r="C1900" t="str">
            <v>S35</v>
          </cell>
        </row>
        <row r="1901">
          <cell r="A1901" t="str">
            <v>USXC</v>
          </cell>
          <cell r="B1901" t="str">
            <v>US00</v>
          </cell>
          <cell r="C1901" t="str">
            <v>S69</v>
          </cell>
        </row>
        <row r="1902">
          <cell r="A1902" t="str">
            <v>UXL0</v>
          </cell>
          <cell r="B1902" t="str">
            <v>USL0</v>
          </cell>
          <cell r="C1902" t="str">
            <v>S35</v>
          </cell>
        </row>
      </sheetData>
      <sheetData sheetId="1"/>
      <sheetData sheetId="2"/>
      <sheetData sheetId="3" refreshError="1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issues"/>
      <sheetName val="Exhibit 1"/>
      <sheetName val="2"/>
      <sheetName val="3"/>
      <sheetName val="4"/>
      <sheetName val="cusip data"/>
      <sheetName val="SqlSectorData"/>
      <sheetName val="maps"/>
      <sheetName val="memberOAS"/>
    </sheetNames>
    <sheetDataSet>
      <sheetData sheetId="0">
        <row r="1">
          <cell r="A1" t="str">
            <v>Issue-based HY Distress Ratios</v>
          </cell>
        </row>
        <row r="2">
          <cell r="A2" t="str">
            <v>Calculated as a proportion of bonds trading at OAS of 1,000bps or more</v>
          </cell>
        </row>
        <row r="5">
          <cell r="A5" t="str">
            <v>Date</v>
          </cell>
          <cell r="B5" t="str">
            <v>USD HY</v>
          </cell>
          <cell r="C5" t="str">
            <v>LTM Default Rate</v>
          </cell>
        </row>
        <row r="6">
          <cell r="A6">
            <v>33177</v>
          </cell>
        </row>
        <row r="7">
          <cell r="A7">
            <v>33207</v>
          </cell>
        </row>
        <row r="8">
          <cell r="A8">
            <v>33238</v>
          </cell>
        </row>
        <row r="9">
          <cell r="A9">
            <v>33269</v>
          </cell>
        </row>
        <row r="10">
          <cell r="A10">
            <v>33297</v>
          </cell>
        </row>
        <row r="11">
          <cell r="A11">
            <v>33328</v>
          </cell>
        </row>
        <row r="12">
          <cell r="A12">
            <v>33358</v>
          </cell>
        </row>
        <row r="13">
          <cell r="A13">
            <v>33389</v>
          </cell>
        </row>
        <row r="14">
          <cell r="A14">
            <v>33419</v>
          </cell>
        </row>
        <row r="15">
          <cell r="A15">
            <v>33450</v>
          </cell>
        </row>
        <row r="16">
          <cell r="A16">
            <v>33481</v>
          </cell>
        </row>
        <row r="17">
          <cell r="A17">
            <v>33511</v>
          </cell>
        </row>
        <row r="18">
          <cell r="A18">
            <v>33542</v>
          </cell>
        </row>
        <row r="19">
          <cell r="A19">
            <v>33572</v>
          </cell>
        </row>
        <row r="20">
          <cell r="A20">
            <v>33603</v>
          </cell>
        </row>
        <row r="21">
          <cell r="A21">
            <v>33634</v>
          </cell>
        </row>
        <row r="22">
          <cell r="A22">
            <v>33663</v>
          </cell>
        </row>
        <row r="23">
          <cell r="A23">
            <v>33694</v>
          </cell>
        </row>
        <row r="24">
          <cell r="A24">
            <v>33724</v>
          </cell>
        </row>
        <row r="25">
          <cell r="A25">
            <v>33755</v>
          </cell>
        </row>
        <row r="26">
          <cell r="A26">
            <v>33785</v>
          </cell>
        </row>
        <row r="27">
          <cell r="A27">
            <v>33816</v>
          </cell>
        </row>
        <row r="28">
          <cell r="A28">
            <v>33847</v>
          </cell>
        </row>
        <row r="29">
          <cell r="A29">
            <v>33877</v>
          </cell>
        </row>
        <row r="30">
          <cell r="A30">
            <v>33908</v>
          </cell>
        </row>
        <row r="31">
          <cell r="A31">
            <v>33938</v>
          </cell>
        </row>
        <row r="32">
          <cell r="A32">
            <v>33969</v>
          </cell>
        </row>
        <row r="33">
          <cell r="A33">
            <v>34000</v>
          </cell>
        </row>
        <row r="34">
          <cell r="A34">
            <v>34028</v>
          </cell>
        </row>
        <row r="35">
          <cell r="A35">
            <v>34059</v>
          </cell>
        </row>
        <row r="36">
          <cell r="A36">
            <v>34089</v>
          </cell>
        </row>
        <row r="37">
          <cell r="A37">
            <v>34120</v>
          </cell>
        </row>
        <row r="38">
          <cell r="A38">
            <v>34150</v>
          </cell>
        </row>
        <row r="39">
          <cell r="A39">
            <v>34181</v>
          </cell>
        </row>
        <row r="40">
          <cell r="A40">
            <v>34212</v>
          </cell>
        </row>
        <row r="41">
          <cell r="A41">
            <v>34242</v>
          </cell>
        </row>
        <row r="42">
          <cell r="A42">
            <v>34273</v>
          </cell>
        </row>
        <row r="43">
          <cell r="A43">
            <v>34303</v>
          </cell>
        </row>
        <row r="44">
          <cell r="A44">
            <v>34334</v>
          </cell>
        </row>
        <row r="45">
          <cell r="A45">
            <v>34365</v>
          </cell>
        </row>
        <row r="46">
          <cell r="A46">
            <v>34393</v>
          </cell>
        </row>
        <row r="47">
          <cell r="A47">
            <v>34424</v>
          </cell>
        </row>
        <row r="48">
          <cell r="A48">
            <v>34454</v>
          </cell>
        </row>
        <row r="49">
          <cell r="A49">
            <v>34485</v>
          </cell>
        </row>
        <row r="50">
          <cell r="A50">
            <v>34515</v>
          </cell>
        </row>
        <row r="51">
          <cell r="A51">
            <v>34546</v>
          </cell>
        </row>
        <row r="52">
          <cell r="A52">
            <v>34577</v>
          </cell>
        </row>
        <row r="53">
          <cell r="A53">
            <v>34607</v>
          </cell>
        </row>
        <row r="54">
          <cell r="A54">
            <v>34638</v>
          </cell>
        </row>
        <row r="55">
          <cell r="A55">
            <v>34668</v>
          </cell>
        </row>
        <row r="56">
          <cell r="A56">
            <v>34699</v>
          </cell>
        </row>
        <row r="57">
          <cell r="A57">
            <v>34730</v>
          </cell>
        </row>
        <row r="58">
          <cell r="A58">
            <v>34758</v>
          </cell>
        </row>
        <row r="59">
          <cell r="A59">
            <v>34789</v>
          </cell>
        </row>
        <row r="60">
          <cell r="A60">
            <v>34819</v>
          </cell>
        </row>
        <row r="61">
          <cell r="A61">
            <v>34850</v>
          </cell>
        </row>
        <row r="62">
          <cell r="A62">
            <v>34880</v>
          </cell>
        </row>
        <row r="63">
          <cell r="A63">
            <v>34911</v>
          </cell>
        </row>
        <row r="64">
          <cell r="A64">
            <v>34942</v>
          </cell>
        </row>
        <row r="65">
          <cell r="A65">
            <v>34972</v>
          </cell>
        </row>
        <row r="66">
          <cell r="A66">
            <v>35003</v>
          </cell>
        </row>
        <row r="67">
          <cell r="A67">
            <v>35033</v>
          </cell>
        </row>
        <row r="68">
          <cell r="A68">
            <v>35064</v>
          </cell>
        </row>
        <row r="69">
          <cell r="A69">
            <v>35095</v>
          </cell>
        </row>
        <row r="70">
          <cell r="A70">
            <v>35124</v>
          </cell>
        </row>
        <row r="71">
          <cell r="A71">
            <v>35155</v>
          </cell>
        </row>
        <row r="72">
          <cell r="A72">
            <v>35185</v>
          </cell>
        </row>
        <row r="73">
          <cell r="A73">
            <v>35216</v>
          </cell>
        </row>
        <row r="74">
          <cell r="A74">
            <v>35246</v>
          </cell>
        </row>
        <row r="75">
          <cell r="A75">
            <v>35277</v>
          </cell>
        </row>
        <row r="76">
          <cell r="A76">
            <v>35308</v>
          </cell>
        </row>
        <row r="77">
          <cell r="A77">
            <v>35338</v>
          </cell>
        </row>
        <row r="78">
          <cell r="A78">
            <v>35369</v>
          </cell>
        </row>
        <row r="79">
          <cell r="A79">
            <v>35399</v>
          </cell>
        </row>
        <row r="80">
          <cell r="A80">
            <v>35430</v>
          </cell>
        </row>
        <row r="81">
          <cell r="A81">
            <v>35461</v>
          </cell>
        </row>
        <row r="82">
          <cell r="A82">
            <v>35489</v>
          </cell>
        </row>
        <row r="83">
          <cell r="A83">
            <v>35520</v>
          </cell>
        </row>
        <row r="84">
          <cell r="A84">
            <v>35550</v>
          </cell>
        </row>
        <row r="85">
          <cell r="A85">
            <v>35581</v>
          </cell>
        </row>
        <row r="86">
          <cell r="A86">
            <v>35611</v>
          </cell>
        </row>
        <row r="87">
          <cell r="A87">
            <v>35642</v>
          </cell>
        </row>
        <row r="88">
          <cell r="A88">
            <v>35673</v>
          </cell>
        </row>
        <row r="89">
          <cell r="A89">
            <v>35703</v>
          </cell>
        </row>
        <row r="90">
          <cell r="A90">
            <v>35734</v>
          </cell>
        </row>
        <row r="91">
          <cell r="A91">
            <v>35764</v>
          </cell>
        </row>
        <row r="92">
          <cell r="A92">
            <v>35795</v>
          </cell>
        </row>
        <row r="93">
          <cell r="A93">
            <v>35826</v>
          </cell>
        </row>
        <row r="94">
          <cell r="A94">
            <v>35854</v>
          </cell>
        </row>
        <row r="95">
          <cell r="A95">
            <v>35885</v>
          </cell>
        </row>
        <row r="96">
          <cell r="A96">
            <v>35915</v>
          </cell>
        </row>
        <row r="97">
          <cell r="A97">
            <v>35946</v>
          </cell>
        </row>
        <row r="98">
          <cell r="A98">
            <v>35976</v>
          </cell>
        </row>
        <row r="99">
          <cell r="A99">
            <v>36007</v>
          </cell>
        </row>
        <row r="100">
          <cell r="A100">
            <v>36038</v>
          </cell>
        </row>
        <row r="101">
          <cell r="A101">
            <v>36068</v>
          </cell>
        </row>
        <row r="102">
          <cell r="A102">
            <v>36099</v>
          </cell>
        </row>
        <row r="103">
          <cell r="A103">
            <v>36129</v>
          </cell>
        </row>
        <row r="104">
          <cell r="A104">
            <v>36160</v>
          </cell>
        </row>
        <row r="105">
          <cell r="A105">
            <v>36191</v>
          </cell>
        </row>
        <row r="106">
          <cell r="A106">
            <v>36219</v>
          </cell>
        </row>
        <row r="107">
          <cell r="A107">
            <v>36250</v>
          </cell>
        </row>
        <row r="108">
          <cell r="A108">
            <v>36280</v>
          </cell>
        </row>
        <row r="109">
          <cell r="A109">
            <v>36311</v>
          </cell>
        </row>
        <row r="110">
          <cell r="A110">
            <v>36341</v>
          </cell>
        </row>
        <row r="111">
          <cell r="A111">
            <v>36372</v>
          </cell>
        </row>
        <row r="112">
          <cell r="A112">
            <v>36403</v>
          </cell>
        </row>
        <row r="113">
          <cell r="A113">
            <v>36433</v>
          </cell>
        </row>
        <row r="114">
          <cell r="A114">
            <v>36464</v>
          </cell>
        </row>
        <row r="115">
          <cell r="A115">
            <v>36494</v>
          </cell>
        </row>
        <row r="116">
          <cell r="A116">
            <v>36525</v>
          </cell>
        </row>
        <row r="117">
          <cell r="A117">
            <v>36556</v>
          </cell>
        </row>
        <row r="118">
          <cell r="A118">
            <v>36585</v>
          </cell>
        </row>
        <row r="119">
          <cell r="A119">
            <v>36616</v>
          </cell>
        </row>
        <row r="120">
          <cell r="A120">
            <v>36646</v>
          </cell>
        </row>
        <row r="121">
          <cell r="A121">
            <v>36677</v>
          </cell>
        </row>
        <row r="122">
          <cell r="A122">
            <v>36707</v>
          </cell>
        </row>
        <row r="123">
          <cell r="A123">
            <v>36738</v>
          </cell>
        </row>
        <row r="124">
          <cell r="A124">
            <v>36769</v>
          </cell>
        </row>
        <row r="125">
          <cell r="A125">
            <v>36799</v>
          </cell>
        </row>
        <row r="126">
          <cell r="A126">
            <v>36830</v>
          </cell>
        </row>
        <row r="127">
          <cell r="A127">
            <v>36860</v>
          </cell>
        </row>
        <row r="128">
          <cell r="A128">
            <v>36891</v>
          </cell>
        </row>
        <row r="129">
          <cell r="A129">
            <v>36922</v>
          </cell>
        </row>
        <row r="130">
          <cell r="A130">
            <v>36950</v>
          </cell>
        </row>
        <row r="131">
          <cell r="A131">
            <v>36981</v>
          </cell>
        </row>
        <row r="132">
          <cell r="A132">
            <v>37011</v>
          </cell>
        </row>
        <row r="133">
          <cell r="A133">
            <v>37042</v>
          </cell>
        </row>
        <row r="134">
          <cell r="A134">
            <v>37072</v>
          </cell>
        </row>
        <row r="135">
          <cell r="A135">
            <v>37103</v>
          </cell>
        </row>
        <row r="136">
          <cell r="A136">
            <v>37134</v>
          </cell>
        </row>
        <row r="137">
          <cell r="A137">
            <v>37164</v>
          </cell>
        </row>
        <row r="138">
          <cell r="A138">
            <v>37195</v>
          </cell>
        </row>
        <row r="139">
          <cell r="A139">
            <v>37225</v>
          </cell>
        </row>
        <row r="140">
          <cell r="A140">
            <v>37256</v>
          </cell>
        </row>
        <row r="141">
          <cell r="A141">
            <v>37287</v>
          </cell>
        </row>
        <row r="142">
          <cell r="A142">
            <v>37315</v>
          </cell>
        </row>
        <row r="143">
          <cell r="A143">
            <v>37346</v>
          </cell>
        </row>
        <row r="144">
          <cell r="A144">
            <v>37376</v>
          </cell>
        </row>
        <row r="145">
          <cell r="A145">
            <v>37407</v>
          </cell>
        </row>
        <row r="146">
          <cell r="A146">
            <v>37437</v>
          </cell>
        </row>
        <row r="147">
          <cell r="A147">
            <v>37468</v>
          </cell>
        </row>
        <row r="148">
          <cell r="A148">
            <v>37499</v>
          </cell>
        </row>
        <row r="149">
          <cell r="A149">
            <v>37529</v>
          </cell>
        </row>
        <row r="150">
          <cell r="A150">
            <v>37560</v>
          </cell>
        </row>
        <row r="151">
          <cell r="A151">
            <v>37590</v>
          </cell>
        </row>
        <row r="152">
          <cell r="A152">
            <v>37621</v>
          </cell>
        </row>
        <row r="153">
          <cell r="A153">
            <v>37652</v>
          </cell>
        </row>
        <row r="154">
          <cell r="A154">
            <v>37680</v>
          </cell>
        </row>
        <row r="155">
          <cell r="A155">
            <v>37711</v>
          </cell>
        </row>
        <row r="156">
          <cell r="A156">
            <v>37741</v>
          </cell>
        </row>
        <row r="157">
          <cell r="A157">
            <v>37772</v>
          </cell>
        </row>
        <row r="158">
          <cell r="A158">
            <v>37802</v>
          </cell>
        </row>
        <row r="159">
          <cell r="A159">
            <v>37833</v>
          </cell>
        </row>
        <row r="160">
          <cell r="A160">
            <v>37864</v>
          </cell>
        </row>
        <row r="161">
          <cell r="A161">
            <v>37894</v>
          </cell>
        </row>
        <row r="162">
          <cell r="A162">
            <v>37925</v>
          </cell>
        </row>
        <row r="163">
          <cell r="A163">
            <v>37955</v>
          </cell>
        </row>
        <row r="164">
          <cell r="A164">
            <v>37986</v>
          </cell>
        </row>
        <row r="165">
          <cell r="A165">
            <v>38017</v>
          </cell>
        </row>
        <row r="166">
          <cell r="A166">
            <v>38046</v>
          </cell>
        </row>
        <row r="167">
          <cell r="A167">
            <v>38077</v>
          </cell>
        </row>
        <row r="168">
          <cell r="A168">
            <v>38107</v>
          </cell>
        </row>
        <row r="169">
          <cell r="A169">
            <v>38138</v>
          </cell>
        </row>
        <row r="170">
          <cell r="A170">
            <v>38168</v>
          </cell>
        </row>
        <row r="171">
          <cell r="A171">
            <v>38199</v>
          </cell>
        </row>
        <row r="172">
          <cell r="A172">
            <v>38230</v>
          </cell>
        </row>
        <row r="173">
          <cell r="A173">
            <v>38260</v>
          </cell>
        </row>
        <row r="174">
          <cell r="A174">
            <v>38291</v>
          </cell>
        </row>
        <row r="175">
          <cell r="A175">
            <v>38321</v>
          </cell>
        </row>
        <row r="176">
          <cell r="A176">
            <v>38352</v>
          </cell>
        </row>
        <row r="177">
          <cell r="A177">
            <v>38383</v>
          </cell>
        </row>
        <row r="178">
          <cell r="A178">
            <v>38411</v>
          </cell>
        </row>
        <row r="179">
          <cell r="A179">
            <v>38442</v>
          </cell>
        </row>
        <row r="180">
          <cell r="A180">
            <v>38472</v>
          </cell>
        </row>
        <row r="181">
          <cell r="A181">
            <v>38503</v>
          </cell>
        </row>
        <row r="182">
          <cell r="A182">
            <v>38533</v>
          </cell>
        </row>
        <row r="183">
          <cell r="A183">
            <v>38564</v>
          </cell>
        </row>
        <row r="184">
          <cell r="A184">
            <v>38595</v>
          </cell>
        </row>
        <row r="185">
          <cell r="A185">
            <v>38625</v>
          </cell>
        </row>
        <row r="186">
          <cell r="A186">
            <v>38656</v>
          </cell>
        </row>
        <row r="187">
          <cell r="A187">
            <v>38686</v>
          </cell>
        </row>
        <row r="188">
          <cell r="A188">
            <v>38717</v>
          </cell>
        </row>
        <row r="189">
          <cell r="A189">
            <v>38748</v>
          </cell>
        </row>
        <row r="190">
          <cell r="A190">
            <v>38776</v>
          </cell>
        </row>
        <row r="191">
          <cell r="A191">
            <v>38807</v>
          </cell>
        </row>
        <row r="192">
          <cell r="A192">
            <v>38837</v>
          </cell>
        </row>
        <row r="193">
          <cell r="A193">
            <v>38868</v>
          </cell>
        </row>
        <row r="194">
          <cell r="A194">
            <v>38898</v>
          </cell>
        </row>
        <row r="195">
          <cell r="A195">
            <v>38929</v>
          </cell>
        </row>
        <row r="196">
          <cell r="A196">
            <v>38960</v>
          </cell>
        </row>
        <row r="197">
          <cell r="A197">
            <v>38990</v>
          </cell>
        </row>
        <row r="198">
          <cell r="A198">
            <v>39021</v>
          </cell>
        </row>
        <row r="199">
          <cell r="A199">
            <v>39051</v>
          </cell>
        </row>
        <row r="200">
          <cell r="A200">
            <v>39082</v>
          </cell>
        </row>
        <row r="201">
          <cell r="A201">
            <v>39113</v>
          </cell>
        </row>
        <row r="202">
          <cell r="A202">
            <v>39141</v>
          </cell>
        </row>
        <row r="203">
          <cell r="A203">
            <v>39172</v>
          </cell>
        </row>
        <row r="204">
          <cell r="A204">
            <v>39202</v>
          </cell>
        </row>
        <row r="205">
          <cell r="A205">
            <v>39233</v>
          </cell>
        </row>
        <row r="206">
          <cell r="A206">
            <v>39263</v>
          </cell>
        </row>
        <row r="207">
          <cell r="A207">
            <v>39294</v>
          </cell>
        </row>
        <row r="208">
          <cell r="A208">
            <v>39325</v>
          </cell>
        </row>
        <row r="209">
          <cell r="A209">
            <v>39355</v>
          </cell>
        </row>
        <row r="210">
          <cell r="A210">
            <v>39386</v>
          </cell>
        </row>
        <row r="211">
          <cell r="A211">
            <v>39416</v>
          </cell>
        </row>
        <row r="212">
          <cell r="A212">
            <v>39447</v>
          </cell>
        </row>
        <row r="213">
          <cell r="A213">
            <v>39478</v>
          </cell>
        </row>
        <row r="214">
          <cell r="A214">
            <v>39507</v>
          </cell>
        </row>
        <row r="215">
          <cell r="A215">
            <v>39538</v>
          </cell>
        </row>
        <row r="216">
          <cell r="A216">
            <v>39568</v>
          </cell>
        </row>
        <row r="217">
          <cell r="A217">
            <v>39599</v>
          </cell>
        </row>
        <row r="218">
          <cell r="A218">
            <v>39629</v>
          </cell>
        </row>
        <row r="219">
          <cell r="A219">
            <v>39660</v>
          </cell>
        </row>
        <row r="220">
          <cell r="A220">
            <v>39691</v>
          </cell>
        </row>
        <row r="221">
          <cell r="A221">
            <v>39721</v>
          </cell>
        </row>
        <row r="222">
          <cell r="A222">
            <v>39737</v>
          </cell>
        </row>
        <row r="223">
          <cell r="A223">
            <v>39782</v>
          </cell>
        </row>
        <row r="224">
          <cell r="A224">
            <v>39813</v>
          </cell>
        </row>
        <row r="225">
          <cell r="A225">
            <v>39844</v>
          </cell>
        </row>
        <row r="226">
          <cell r="A226">
            <v>39872</v>
          </cell>
        </row>
        <row r="227">
          <cell r="A227">
            <v>39903</v>
          </cell>
        </row>
        <row r="228">
          <cell r="A228">
            <v>39933</v>
          </cell>
        </row>
        <row r="229">
          <cell r="A229">
            <v>39964</v>
          </cell>
        </row>
        <row r="230">
          <cell r="A230">
            <v>39994</v>
          </cell>
        </row>
        <row r="231">
          <cell r="A231">
            <v>40025</v>
          </cell>
        </row>
        <row r="232">
          <cell r="A232">
            <v>40056</v>
          </cell>
        </row>
        <row r="233">
          <cell r="A233">
            <v>40086</v>
          </cell>
        </row>
        <row r="234">
          <cell r="A234">
            <v>40117</v>
          </cell>
        </row>
        <row r="235">
          <cell r="A235">
            <v>40147</v>
          </cell>
        </row>
        <row r="236">
          <cell r="A236">
            <v>40178</v>
          </cell>
        </row>
        <row r="237">
          <cell r="A237">
            <v>40209</v>
          </cell>
        </row>
        <row r="238">
          <cell r="A238">
            <v>40237</v>
          </cell>
        </row>
        <row r="239">
          <cell r="A239">
            <v>40268</v>
          </cell>
        </row>
        <row r="240">
          <cell r="A240">
            <v>40298</v>
          </cell>
        </row>
        <row r="241">
          <cell r="A241">
            <v>40329</v>
          </cell>
        </row>
        <row r="242">
          <cell r="A242">
            <v>40359</v>
          </cell>
        </row>
        <row r="243">
          <cell r="A243">
            <v>40390</v>
          </cell>
        </row>
        <row r="244">
          <cell r="A244">
            <v>40421</v>
          </cell>
        </row>
        <row r="245">
          <cell r="A245">
            <v>40451</v>
          </cell>
        </row>
        <row r="246">
          <cell r="A246">
            <v>40482</v>
          </cell>
        </row>
        <row r="247">
          <cell r="A247">
            <v>40512</v>
          </cell>
        </row>
        <row r="248">
          <cell r="A248">
            <v>40543</v>
          </cell>
        </row>
        <row r="249">
          <cell r="A249">
            <v>40574</v>
          </cell>
        </row>
        <row r="250">
          <cell r="A250">
            <v>40602</v>
          </cell>
        </row>
        <row r="251">
          <cell r="A251">
            <v>40633</v>
          </cell>
        </row>
        <row r="252">
          <cell r="A252">
            <v>40663</v>
          </cell>
        </row>
        <row r="253">
          <cell r="A253">
            <v>40694</v>
          </cell>
        </row>
        <row r="254">
          <cell r="A254">
            <v>40724</v>
          </cell>
        </row>
        <row r="255">
          <cell r="A255">
            <v>40755</v>
          </cell>
        </row>
        <row r="256">
          <cell r="A256">
            <v>40786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Composition"/>
      <sheetName val="sqlData"/>
      <sheetName val="maps"/>
      <sheetName val="exhibits"/>
      <sheetName val="data master"/>
    </sheetNames>
    <sheetDataSet>
      <sheetData sheetId="0"/>
      <sheetData sheetId="1"/>
      <sheetData sheetId="2">
        <row r="2">
          <cell r="A2" t="str">
            <v>USD</v>
          </cell>
        </row>
        <row r="3">
          <cell r="A3" t="str">
            <v>EUR</v>
          </cell>
        </row>
        <row r="4">
          <cell r="A4" t="str">
            <v>GBP</v>
          </cell>
        </row>
        <row r="5">
          <cell r="A5" t="str">
            <v>CAD</v>
          </cell>
        </row>
      </sheetData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ulative Grade"/>
      <sheetName val="DataDump"/>
      <sheetName val="Defaulted Issuer Counts"/>
      <sheetName val="All Grades"/>
      <sheetName val="By Rating"/>
      <sheetName val="By Sector"/>
      <sheetName val="front-page data"/>
      <sheetName val="maps"/>
    </sheetNames>
    <sheetDataSet>
      <sheetData sheetId="0" refreshError="1"/>
      <sheetData sheetId="1">
        <row r="4">
          <cell r="A4" t="str">
            <v>ReportDate</v>
          </cell>
          <cell r="B4" t="str">
            <v>Issuer.Global</v>
          </cell>
          <cell r="C4" t="str">
            <v>Issuer.US</v>
          </cell>
          <cell r="D4" t="str">
            <v>Issuer.EU</v>
          </cell>
          <cell r="F4" t="str">
            <v>Par.Global</v>
          </cell>
          <cell r="G4" t="str">
            <v>Par.US</v>
          </cell>
          <cell r="H4" t="str">
            <v>Par.EU</v>
          </cell>
          <cell r="J4" t="str">
            <v>Loans.US</v>
          </cell>
          <cell r="L4" t="str">
            <v>Issuer.Count</v>
          </cell>
          <cell r="M4" t="str">
            <v>Par.Value</v>
          </cell>
          <cell r="N4" t="str">
            <v>Loans.Count</v>
          </cell>
          <cell r="P4" t="str">
            <v>Next01mo</v>
          </cell>
          <cell r="Q4" t="str">
            <v>Next02mo</v>
          </cell>
          <cell r="R4" t="str">
            <v>Next03mo</v>
          </cell>
          <cell r="S4" t="str">
            <v>Next04mo</v>
          </cell>
          <cell r="T4" t="str">
            <v>Next05mo</v>
          </cell>
          <cell r="U4" t="str">
            <v>Next06mo</v>
          </cell>
          <cell r="V4" t="str">
            <v>Next07mo</v>
          </cell>
          <cell r="W4" t="str">
            <v>Next08mo</v>
          </cell>
          <cell r="X4" t="str">
            <v>Next09mo</v>
          </cell>
          <cell r="Y4" t="str">
            <v>Next10mo</v>
          </cell>
          <cell r="Z4" t="str">
            <v>Next11mo</v>
          </cell>
          <cell r="AA4" t="str">
            <v>Next12mo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.03.02"/>
      <sheetName val="e1.03.03"/>
      <sheetName val="e1.03.04"/>
      <sheetName val="e1.03.05"/>
      <sheetName val="e1.03.06"/>
      <sheetName val="e1.03.08"/>
      <sheetName val="e1.03.09"/>
      <sheetName val="e2.02.01"/>
      <sheetName val="e2.02.02"/>
      <sheetName val="e2.02.03"/>
      <sheetName val="e2.02.04"/>
      <sheetName val="e2.02.05"/>
      <sheetName val="e2.02.06"/>
      <sheetName val="e2.02.07"/>
      <sheetName val="e2.02.08"/>
      <sheetName val="e2.02.09"/>
      <sheetName val="quarterly"/>
      <sheetName val="sqlDataIBK"/>
      <sheetName val="maps"/>
      <sheetName val="e1.03.01"/>
      <sheetName val="e1.03.0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27">
          <cell r="A27">
            <v>6</v>
          </cell>
        </row>
        <row r="28">
          <cell r="A28">
            <v>5</v>
          </cell>
        </row>
      </sheetData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ance % mkt"/>
      <sheetName val="use of proceeds"/>
      <sheetName val="fallen angels"/>
      <sheetName val="callable"/>
      <sheetName val="defaults"/>
      <sheetName val="distr exch chart"/>
      <sheetName val="fund flows"/>
      <sheetName val="mut fund liquidity"/>
      <sheetName val="Sheet1"/>
      <sheetName val="distr exch data"/>
    </sheetNames>
    <sheetDataSet>
      <sheetData sheetId="0" refreshError="1">
        <row r="1">
          <cell r="A1" t="str">
            <v>Exhibit 1.3.01: New Issue Volume</v>
          </cell>
        </row>
        <row r="2">
          <cell r="A2" t="str">
            <v>By Principal Amount</v>
          </cell>
        </row>
        <row r="3">
          <cell r="A3" t="str">
            <v>1977 - Third Quarter 2008</v>
          </cell>
        </row>
        <row r="5">
          <cell r="B5" t="str">
            <v>Bonds</v>
          </cell>
        </row>
        <row r="6">
          <cell r="A6">
            <v>28490</v>
          </cell>
          <cell r="B6">
            <v>1040.7</v>
          </cell>
        </row>
        <row r="7">
          <cell r="A7">
            <v>28855</v>
          </cell>
          <cell r="B7">
            <v>1578.5</v>
          </cell>
        </row>
        <row r="8">
          <cell r="A8">
            <v>29220</v>
          </cell>
          <cell r="B8">
            <v>1399.8</v>
          </cell>
        </row>
        <row r="9">
          <cell r="A9">
            <v>29586</v>
          </cell>
          <cell r="B9">
            <v>1429.3</v>
          </cell>
        </row>
        <row r="10">
          <cell r="A10">
            <v>29951</v>
          </cell>
          <cell r="B10">
            <v>1536.3</v>
          </cell>
        </row>
        <row r="11">
          <cell r="A11">
            <v>30316</v>
          </cell>
          <cell r="B11">
            <v>2683.5</v>
          </cell>
        </row>
        <row r="12">
          <cell r="A12">
            <v>30681</v>
          </cell>
          <cell r="B12">
            <v>7765.2</v>
          </cell>
        </row>
        <row r="13">
          <cell r="A13">
            <v>31047</v>
          </cell>
          <cell r="B13">
            <v>15238.9</v>
          </cell>
        </row>
        <row r="14">
          <cell r="A14">
            <v>31412</v>
          </cell>
          <cell r="B14">
            <v>15619.8</v>
          </cell>
        </row>
        <row r="15">
          <cell r="A15">
            <v>31777</v>
          </cell>
          <cell r="B15">
            <v>33258.595999999998</v>
          </cell>
        </row>
        <row r="16">
          <cell r="A16">
            <v>32142</v>
          </cell>
          <cell r="B16">
            <v>30477.891000000003</v>
          </cell>
        </row>
        <row r="17">
          <cell r="A17">
            <v>32508</v>
          </cell>
          <cell r="B17">
            <v>31095.235000000001</v>
          </cell>
        </row>
        <row r="18">
          <cell r="A18">
            <v>32873</v>
          </cell>
          <cell r="B18">
            <v>28723.200000000001</v>
          </cell>
        </row>
        <row r="19">
          <cell r="A19">
            <v>33238</v>
          </cell>
          <cell r="B19">
            <v>1397</v>
          </cell>
        </row>
        <row r="20">
          <cell r="A20">
            <v>33603</v>
          </cell>
          <cell r="B20">
            <v>9967</v>
          </cell>
        </row>
        <row r="21">
          <cell r="A21">
            <v>33969</v>
          </cell>
          <cell r="B21">
            <v>41371.1</v>
          </cell>
        </row>
        <row r="22">
          <cell r="A22">
            <v>34334</v>
          </cell>
          <cell r="B22">
            <v>74633.399999999994</v>
          </cell>
        </row>
        <row r="23">
          <cell r="A23">
            <v>34699</v>
          </cell>
          <cell r="B23">
            <v>42395.3</v>
          </cell>
        </row>
        <row r="24">
          <cell r="A24">
            <v>35064</v>
          </cell>
          <cell r="B24">
            <v>45986.8</v>
          </cell>
        </row>
        <row r="25">
          <cell r="A25">
            <v>35430</v>
          </cell>
          <cell r="B25">
            <v>70971.186093318189</v>
          </cell>
        </row>
        <row r="26">
          <cell r="A26">
            <v>35795</v>
          </cell>
          <cell r="B26">
            <v>130674.13892320535</v>
          </cell>
        </row>
        <row r="27">
          <cell r="A27">
            <v>36160</v>
          </cell>
          <cell r="B27">
            <v>154438.50081852055</v>
          </cell>
        </row>
        <row r="28">
          <cell r="A28">
            <v>36525</v>
          </cell>
          <cell r="B28">
            <v>107952.26735506077</v>
          </cell>
        </row>
        <row r="29">
          <cell r="A29">
            <v>36891</v>
          </cell>
          <cell r="B29">
            <v>54774.481206321463</v>
          </cell>
        </row>
        <row r="30">
          <cell r="A30">
            <v>37256</v>
          </cell>
          <cell r="B30">
            <v>83554.146836327069</v>
          </cell>
        </row>
        <row r="31">
          <cell r="A31">
            <v>37621</v>
          </cell>
          <cell r="B31">
            <v>62045.655552605327</v>
          </cell>
        </row>
        <row r="32">
          <cell r="A32">
            <v>37986</v>
          </cell>
          <cell r="B32">
            <v>141785.12042903758</v>
          </cell>
        </row>
        <row r="33">
          <cell r="A33">
            <v>38352</v>
          </cell>
          <cell r="B33">
            <v>159209.06107210234</v>
          </cell>
        </row>
        <row r="34">
          <cell r="A34">
            <v>38717</v>
          </cell>
          <cell r="B34">
            <v>116778.62666954161</v>
          </cell>
        </row>
        <row r="35">
          <cell r="A35">
            <v>39082</v>
          </cell>
          <cell r="B35">
            <v>172094.6147804379</v>
          </cell>
        </row>
        <row r="36">
          <cell r="A36">
            <v>39447</v>
          </cell>
          <cell r="B36">
            <v>158483.43803610155</v>
          </cell>
        </row>
        <row r="37">
          <cell r="A37">
            <v>39813</v>
          </cell>
          <cell r="B37">
            <v>52335.021999999997</v>
          </cell>
        </row>
        <row r="39">
          <cell r="A39">
            <v>40178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Corp-High Yield WO</v>
          </cell>
        </row>
        <row r="6">
          <cell r="A6" t="str">
            <v>Date</v>
          </cell>
          <cell r="B6" t="str">
            <v>Change</v>
          </cell>
          <cell r="C6" t="str">
            <v>% Change</v>
          </cell>
          <cell r="D6" t="str">
            <v>Assets</v>
          </cell>
          <cell r="E6" t="str">
            <v>Trailing 3-week Flows into HY Funds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s"/>
      <sheetName val="zero rates buy time"/>
      <sheetName val="deleveraging"/>
      <sheetName val="leverage buckets"/>
      <sheetName val="LBOs"/>
      <sheetName val="econ - gdp &amp; emplyment"/>
      <sheetName val="redefaults"/>
      <sheetName val="maturities"/>
      <sheetName val="technicals"/>
      <sheetName val="market reopens"/>
      <sheetName val="loans"/>
      <sheetName val="libor coupons"/>
      <sheetName val="default forecast"/>
      <sheetName val="spread forecast"/>
      <sheetName val="return forecast"/>
      <sheetName val="LBOs 4Q09"/>
      <sheetName val="LBOs 3Q09"/>
      <sheetName val="LBOs 1Q10"/>
    </sheetNames>
    <sheetDataSet>
      <sheetData sheetId="0">
        <row r="23">
          <cell r="G23" t="str">
            <v>FY</v>
          </cell>
        </row>
        <row r="26">
          <cell r="C26" t="str">
            <v>Filter</v>
          </cell>
        </row>
      </sheetData>
      <sheetData sheetId="1" refreshError="1"/>
      <sheetData sheetId="2">
        <row r="5">
          <cell r="J5" t="str">
            <v>Uses of Proceeds</v>
          </cell>
        </row>
        <row r="6">
          <cell r="J6" t="str">
            <v>Refinancing</v>
          </cell>
          <cell r="K6" t="str">
            <v>Acquisition</v>
          </cell>
          <cell r="L6" t="str">
            <v>Capex</v>
          </cell>
          <cell r="M6" t="str">
            <v>GCP</v>
          </cell>
          <cell r="N6" t="str">
            <v>Dividend</v>
          </cell>
        </row>
        <row r="7">
          <cell r="J7">
            <v>2275.2122039794922</v>
          </cell>
          <cell r="K7">
            <v>1193.1749725341797</v>
          </cell>
          <cell r="M7">
            <v>924</v>
          </cell>
        </row>
        <row r="8">
          <cell r="J8">
            <v>2425.8933296203613</v>
          </cell>
          <cell r="K8">
            <v>932.22666168212891</v>
          </cell>
          <cell r="M8">
            <v>2287.8333320617676</v>
          </cell>
          <cell r="N8">
            <v>41.666667938232422</v>
          </cell>
        </row>
        <row r="9">
          <cell r="J9">
            <v>2527.4298553466797</v>
          </cell>
          <cell r="K9">
            <v>1263.9698715209961</v>
          </cell>
          <cell r="M9">
            <v>2712.1000137329102</v>
          </cell>
        </row>
        <row r="10">
          <cell r="J10">
            <v>3676.6800079345703</v>
          </cell>
          <cell r="K10">
            <v>1069.5599975585938</v>
          </cell>
          <cell r="M10">
            <v>1409.25</v>
          </cell>
        </row>
        <row r="11">
          <cell r="J11">
            <v>5719.47607421875</v>
          </cell>
          <cell r="K11">
            <v>1492.5650024414063</v>
          </cell>
          <cell r="M11">
            <v>3023.0399932861328</v>
          </cell>
        </row>
        <row r="12">
          <cell r="J12">
            <v>3012.2099838256836</v>
          </cell>
          <cell r="K12">
            <v>848</v>
          </cell>
          <cell r="M12">
            <v>2406.5699768066406</v>
          </cell>
          <cell r="N12">
            <v>500.97999572753906</v>
          </cell>
        </row>
        <row r="13">
          <cell r="J13">
            <v>2409.2099914550781</v>
          </cell>
          <cell r="K13">
            <v>468.94999694824219</v>
          </cell>
          <cell r="M13">
            <v>859</v>
          </cell>
        </row>
        <row r="14">
          <cell r="J14">
            <v>2441.9449920654297</v>
          </cell>
          <cell r="K14">
            <v>500.48999786376953</v>
          </cell>
          <cell r="M14">
            <v>2529.3350067138672</v>
          </cell>
        </row>
        <row r="15">
          <cell r="J15">
            <v>927.5</v>
          </cell>
          <cell r="K15">
            <v>1203.3800048828125</v>
          </cell>
          <cell r="M15">
            <v>1060</v>
          </cell>
        </row>
        <row r="16">
          <cell r="J16">
            <v>5121.5799865722656</v>
          </cell>
          <cell r="K16">
            <v>1045</v>
          </cell>
          <cell r="M16">
            <v>1171.5</v>
          </cell>
        </row>
        <row r="17">
          <cell r="J17">
            <v>2596.3699951171875</v>
          </cell>
          <cell r="K17">
            <v>2523.5</v>
          </cell>
          <cell r="L17">
            <v>24.149999618530273</v>
          </cell>
          <cell r="M17">
            <v>2054.2700042724609</v>
          </cell>
          <cell r="N17">
            <v>300</v>
          </cell>
        </row>
        <row r="18">
          <cell r="J18">
            <v>956.7599983215332</v>
          </cell>
          <cell r="K18">
            <v>677.04999923706055</v>
          </cell>
          <cell r="M18">
            <v>2359.0500030517578</v>
          </cell>
        </row>
        <row r="19">
          <cell r="J19">
            <v>4476.1549987792969</v>
          </cell>
          <cell r="K19">
            <v>531.15499877929688</v>
          </cell>
          <cell r="M19">
            <v>4001</v>
          </cell>
        </row>
        <row r="20">
          <cell r="J20">
            <v>2944.0200042724609</v>
          </cell>
          <cell r="K20">
            <v>1264.5</v>
          </cell>
          <cell r="M20">
            <v>3335</v>
          </cell>
          <cell r="N20">
            <v>770</v>
          </cell>
        </row>
        <row r="21">
          <cell r="J21">
            <v>3256.375</v>
          </cell>
          <cell r="K21">
            <v>1699.0350036621094</v>
          </cell>
          <cell r="M21">
            <v>5043.6200408935547</v>
          </cell>
        </row>
        <row r="22">
          <cell r="J22">
            <v>2682.228609085083</v>
          </cell>
          <cell r="K22">
            <v>1059.1666660308838</v>
          </cell>
          <cell r="L22">
            <v>125</v>
          </cell>
          <cell r="M22">
            <v>455.77166938781738</v>
          </cell>
        </row>
        <row r="23">
          <cell r="J23">
            <v>5686.9608612060547</v>
          </cell>
          <cell r="K23">
            <v>347.97000122070313</v>
          </cell>
          <cell r="L23">
            <v>425</v>
          </cell>
          <cell r="M23">
            <v>3520.4508895874023</v>
          </cell>
        </row>
        <row r="24">
          <cell r="J24">
            <v>7345.7216682434082</v>
          </cell>
          <cell r="K24">
            <v>1535.9166679382324</v>
          </cell>
          <cell r="L24">
            <v>1713</v>
          </cell>
          <cell r="M24">
            <v>6139.6716651916504</v>
          </cell>
          <cell r="N24">
            <v>138.6849365234375</v>
          </cell>
        </row>
        <row r="25">
          <cell r="J25">
            <v>6604.5749969482422</v>
          </cell>
          <cell r="K25">
            <v>2021.8999938964844</v>
          </cell>
          <cell r="L25">
            <v>3281</v>
          </cell>
          <cell r="M25">
            <v>5310.1258163452148</v>
          </cell>
          <cell r="N25">
            <v>100</v>
          </cell>
        </row>
        <row r="26">
          <cell r="J26">
            <v>4169.329216003418</v>
          </cell>
          <cell r="K26">
            <v>3181.829216003418</v>
          </cell>
          <cell r="L26">
            <v>663.30000305175781</v>
          </cell>
          <cell r="M26">
            <v>1450</v>
          </cell>
        </row>
        <row r="27">
          <cell r="J27">
            <v>7066.4470977783203</v>
          </cell>
          <cell r="K27">
            <v>2754.4549942016602</v>
          </cell>
          <cell r="L27">
            <v>1691</v>
          </cell>
          <cell r="M27">
            <v>1735</v>
          </cell>
        </row>
        <row r="28">
          <cell r="J28">
            <v>5868.6699829101563</v>
          </cell>
          <cell r="K28">
            <v>872</v>
          </cell>
          <cell r="L28">
            <v>4594.0992584228516</v>
          </cell>
          <cell r="M28">
            <v>3199.7205505371094</v>
          </cell>
          <cell r="N28">
            <v>350</v>
          </cell>
        </row>
        <row r="29">
          <cell r="J29">
            <v>3957.5349998474121</v>
          </cell>
          <cell r="K29">
            <v>1252.5</v>
          </cell>
          <cell r="L29">
            <v>2578.4424133300781</v>
          </cell>
          <cell r="M29">
            <v>1814.4749984741211</v>
          </cell>
        </row>
        <row r="30">
          <cell r="J30">
            <v>4295.5142498016357</v>
          </cell>
          <cell r="K30">
            <v>1900</v>
          </cell>
          <cell r="L30">
            <v>400</v>
          </cell>
          <cell r="M30">
            <v>1065.6350002288818</v>
          </cell>
        </row>
        <row r="31">
          <cell r="J31">
            <v>6280.8403816223145</v>
          </cell>
          <cell r="K31">
            <v>4012.730411529541</v>
          </cell>
          <cell r="L31">
            <v>2218.6362152099609</v>
          </cell>
          <cell r="M31">
            <v>449.5</v>
          </cell>
          <cell r="N31">
            <v>250</v>
          </cell>
        </row>
        <row r="32">
          <cell r="J32">
            <v>9746.345458984375</v>
          </cell>
          <cell r="K32">
            <v>5234.9754219055176</v>
          </cell>
          <cell r="L32">
            <v>4404.9999847412109</v>
          </cell>
          <cell r="M32">
            <v>708.5</v>
          </cell>
        </row>
        <row r="33">
          <cell r="J33">
            <v>6701.0950012207031</v>
          </cell>
          <cell r="K33">
            <v>8791.2089691162109</v>
          </cell>
          <cell r="L33">
            <v>3602.081111907959</v>
          </cell>
          <cell r="M33">
            <v>745</v>
          </cell>
        </row>
        <row r="34">
          <cell r="J34">
            <v>8315.0649929046631</v>
          </cell>
          <cell r="K34">
            <v>1467.75</v>
          </cell>
          <cell r="L34">
            <v>8025.4839553833008</v>
          </cell>
          <cell r="M34">
            <v>1584.9000091552734</v>
          </cell>
          <cell r="N34">
            <v>319.96499443054199</v>
          </cell>
        </row>
        <row r="35">
          <cell r="J35">
            <v>8732.3387966156006</v>
          </cell>
          <cell r="K35">
            <v>3805.4210433959961</v>
          </cell>
          <cell r="L35">
            <v>2474.8499984741211</v>
          </cell>
          <cell r="M35">
            <v>3464.0644435882568</v>
          </cell>
          <cell r="N35">
            <v>1492.7362308502197</v>
          </cell>
        </row>
        <row r="36">
          <cell r="J36">
            <v>6845.517219543457</v>
          </cell>
          <cell r="K36">
            <v>3441.2299957275391</v>
          </cell>
          <cell r="L36">
            <v>5147.3410987854004</v>
          </cell>
          <cell r="M36">
            <v>645</v>
          </cell>
          <cell r="N36">
            <v>67.379997253417969</v>
          </cell>
        </row>
        <row r="37">
          <cell r="J37">
            <v>9676.6060733795166</v>
          </cell>
          <cell r="K37">
            <v>2451.1800022125244</v>
          </cell>
          <cell r="L37">
            <v>2913.4091491699219</v>
          </cell>
          <cell r="M37">
            <v>796.87807464599609</v>
          </cell>
        </row>
        <row r="38">
          <cell r="J38">
            <v>1615.2950057983398</v>
          </cell>
          <cell r="K38">
            <v>1087.5</v>
          </cell>
          <cell r="M38">
            <v>619.41500091552734</v>
          </cell>
        </row>
        <row r="39">
          <cell r="J39">
            <v>912.5</v>
          </cell>
          <cell r="K39">
            <v>1462.5</v>
          </cell>
          <cell r="L39">
            <v>40</v>
          </cell>
        </row>
        <row r="40">
          <cell r="J40">
            <v>972.5</v>
          </cell>
          <cell r="K40">
            <v>767.5</v>
          </cell>
          <cell r="L40">
            <v>1550</v>
          </cell>
          <cell r="M40">
            <v>350</v>
          </cell>
          <cell r="N40">
            <v>200</v>
          </cell>
        </row>
        <row r="41">
          <cell r="J41">
            <v>4669.5</v>
          </cell>
          <cell r="K41">
            <v>775</v>
          </cell>
          <cell r="L41">
            <v>3368.8099975585938</v>
          </cell>
          <cell r="M41">
            <v>292.5</v>
          </cell>
        </row>
        <row r="42">
          <cell r="J42">
            <v>7904.6800003051758</v>
          </cell>
          <cell r="K42">
            <v>875</v>
          </cell>
          <cell r="L42">
            <v>840</v>
          </cell>
          <cell r="M42">
            <v>822.5</v>
          </cell>
          <cell r="N42">
            <v>500</v>
          </cell>
        </row>
        <row r="43">
          <cell r="J43">
            <v>7856.82350730896</v>
          </cell>
          <cell r="K43">
            <v>1338.3333339691162</v>
          </cell>
          <cell r="L43">
            <v>1056.7999877929688</v>
          </cell>
          <cell r="M43">
            <v>38.958333969116211</v>
          </cell>
        </row>
        <row r="44">
          <cell r="J44">
            <v>5772.7212295532227</v>
          </cell>
          <cell r="K44">
            <v>400</v>
          </cell>
          <cell r="L44">
            <v>2155.5</v>
          </cell>
          <cell r="M44">
            <v>67.5</v>
          </cell>
          <cell r="N44">
            <v>108</v>
          </cell>
        </row>
        <row r="45">
          <cell r="J45">
            <v>6065.925910949707</v>
          </cell>
          <cell r="K45">
            <v>367.5</v>
          </cell>
          <cell r="L45">
            <v>3956.9582901000977</v>
          </cell>
          <cell r="M45">
            <v>475</v>
          </cell>
        </row>
        <row r="46">
          <cell r="J46">
            <v>6259.5267448425293</v>
          </cell>
          <cell r="K46">
            <v>2115.30517578125</v>
          </cell>
          <cell r="L46">
            <v>2057.5978546142578</v>
          </cell>
          <cell r="M46">
            <v>1189.1666679382324</v>
          </cell>
          <cell r="N46">
            <v>56.666667938232422</v>
          </cell>
        </row>
        <row r="47">
          <cell r="J47">
            <v>6694.5065841674805</v>
          </cell>
          <cell r="K47">
            <v>4185.8333358764648</v>
          </cell>
          <cell r="L47">
            <v>6220.3990859985352</v>
          </cell>
          <cell r="M47">
            <v>258.33333587646484</v>
          </cell>
        </row>
        <row r="48">
          <cell r="J48">
            <v>3386.2008781433105</v>
          </cell>
          <cell r="K48">
            <v>2600.0415191650391</v>
          </cell>
          <cell r="L48">
            <v>873.76522445678711</v>
          </cell>
          <cell r="M48">
            <v>680</v>
          </cell>
        </row>
        <row r="49">
          <cell r="J49">
            <v>4524.1685638427734</v>
          </cell>
          <cell r="K49">
            <v>5769.2524490356445</v>
          </cell>
          <cell r="L49">
            <v>1975.023998260498</v>
          </cell>
          <cell r="M49">
            <v>795.72537231445313</v>
          </cell>
        </row>
        <row r="50">
          <cell r="J50">
            <v>1515.4741134643555</v>
          </cell>
          <cell r="K50">
            <v>415</v>
          </cell>
          <cell r="L50">
            <v>405</v>
          </cell>
          <cell r="M50">
            <v>800.47411346435547</v>
          </cell>
        </row>
        <row r="51">
          <cell r="J51">
            <v>2063.3559188842773</v>
          </cell>
          <cell r="K51">
            <v>235</v>
          </cell>
          <cell r="L51">
            <v>1076.6666717529297</v>
          </cell>
          <cell r="M51">
            <v>1326.3641891479492</v>
          </cell>
        </row>
        <row r="52">
          <cell r="J52">
            <v>1212.9860305786133</v>
          </cell>
          <cell r="K52">
            <v>2017.6941146850586</v>
          </cell>
          <cell r="L52">
            <v>450</v>
          </cell>
          <cell r="M52">
            <v>195</v>
          </cell>
        </row>
        <row r="53">
          <cell r="J53">
            <v>6081.2774658203125</v>
          </cell>
          <cell r="K53">
            <v>3310</v>
          </cell>
          <cell r="L53">
            <v>3059.4586791992188</v>
          </cell>
          <cell r="M53">
            <v>1572.1697311401367</v>
          </cell>
        </row>
        <row r="54">
          <cell r="J54">
            <v>316.11343955993652</v>
          </cell>
          <cell r="K54">
            <v>63.659999847412109</v>
          </cell>
          <cell r="L54">
            <v>2459.9972152709961</v>
          </cell>
          <cell r="M54">
            <v>75</v>
          </cell>
        </row>
        <row r="55">
          <cell r="J55">
            <v>432.58798217773438</v>
          </cell>
          <cell r="K55">
            <v>3438.2248153686523</v>
          </cell>
          <cell r="L55">
            <v>3956.4451065063477</v>
          </cell>
          <cell r="M55">
            <v>75</v>
          </cell>
        </row>
        <row r="56">
          <cell r="J56">
            <v>1928.7489318847656</v>
          </cell>
          <cell r="K56">
            <v>990</v>
          </cell>
          <cell r="L56">
            <v>5559.4002380371094</v>
          </cell>
        </row>
        <row r="57">
          <cell r="J57">
            <v>3325.8069229125977</v>
          </cell>
          <cell r="K57">
            <v>632.05618286132813</v>
          </cell>
          <cell r="L57">
            <v>2723.7548522949219</v>
          </cell>
          <cell r="M57">
            <v>462.5</v>
          </cell>
        </row>
        <row r="58">
          <cell r="J58">
            <v>606.98362731933594</v>
          </cell>
          <cell r="K58">
            <v>700</v>
          </cell>
          <cell r="L58">
            <v>1567.8134155273438</v>
          </cell>
        </row>
        <row r="59">
          <cell r="J59">
            <v>761.9708251953125</v>
          </cell>
          <cell r="K59">
            <v>735</v>
          </cell>
          <cell r="L59">
            <v>403.95491027832031</v>
          </cell>
          <cell r="M59">
            <v>292.5</v>
          </cell>
        </row>
        <row r="60">
          <cell r="J60">
            <v>1786.9718742370605</v>
          </cell>
          <cell r="K60">
            <v>3267.7686157226563</v>
          </cell>
          <cell r="L60">
            <v>887.97257995605469</v>
          </cell>
          <cell r="M60">
            <v>269.81711959838867</v>
          </cell>
        </row>
        <row r="61">
          <cell r="J61">
            <v>1123.3278656005859</v>
          </cell>
          <cell r="K61">
            <v>892.08782958984375</v>
          </cell>
          <cell r="L61">
            <v>1500</v>
          </cell>
        </row>
        <row r="62">
          <cell r="J62">
            <v>1800.5250396728516</v>
          </cell>
          <cell r="K62">
            <v>909.71269989013672</v>
          </cell>
          <cell r="L62">
            <v>2000</v>
          </cell>
          <cell r="M62">
            <v>108.73504638671875</v>
          </cell>
        </row>
        <row r="63">
          <cell r="J63">
            <v>4724.263671875</v>
          </cell>
          <cell r="K63">
            <v>250</v>
          </cell>
          <cell r="L63">
            <v>1595</v>
          </cell>
          <cell r="M63">
            <v>199.263671875</v>
          </cell>
        </row>
        <row r="64">
          <cell r="J64">
            <v>1395.1188583374023</v>
          </cell>
          <cell r="L64">
            <v>408</v>
          </cell>
          <cell r="N64">
            <v>250</v>
          </cell>
        </row>
        <row r="65">
          <cell r="J65">
            <v>1932.1664428710938</v>
          </cell>
          <cell r="M65">
            <v>300</v>
          </cell>
        </row>
        <row r="66">
          <cell r="J66">
            <v>81</v>
          </cell>
          <cell r="K66">
            <v>200</v>
          </cell>
          <cell r="M66">
            <v>300</v>
          </cell>
        </row>
        <row r="67">
          <cell r="J67">
            <v>10162.722984313965</v>
          </cell>
          <cell r="K67">
            <v>1149.1423568725586</v>
          </cell>
          <cell r="L67">
            <v>1703.571403503418</v>
          </cell>
          <cell r="M67">
            <v>1957.7835464477539</v>
          </cell>
          <cell r="N67">
            <v>333.33334350585938</v>
          </cell>
        </row>
        <row r="68">
          <cell r="J68">
            <v>5227.9114532470703</v>
          </cell>
          <cell r="K68">
            <v>700</v>
          </cell>
          <cell r="L68">
            <v>434.20967102050781</v>
          </cell>
          <cell r="M68">
            <v>468.15271759033203</v>
          </cell>
        </row>
        <row r="69">
          <cell r="J69">
            <v>5932.6570816040039</v>
          </cell>
          <cell r="K69">
            <v>796.72392272949219</v>
          </cell>
          <cell r="L69">
            <v>200</v>
          </cell>
          <cell r="M69">
            <v>605</v>
          </cell>
        </row>
        <row r="70">
          <cell r="J70">
            <v>4866.8747634887695</v>
          </cell>
          <cell r="K70">
            <v>680</v>
          </cell>
          <cell r="L70">
            <v>825</v>
          </cell>
          <cell r="M70">
            <v>639.41175842285156</v>
          </cell>
        </row>
        <row r="71">
          <cell r="J71">
            <v>5934.1370697021484</v>
          </cell>
          <cell r="K71">
            <v>2949.1942291259766</v>
          </cell>
          <cell r="L71">
            <v>376.88946533203125</v>
          </cell>
          <cell r="M71">
            <v>2060.2002105712891</v>
          </cell>
        </row>
        <row r="72">
          <cell r="J72">
            <v>9288.2038345336914</v>
          </cell>
          <cell r="K72">
            <v>1292.5</v>
          </cell>
          <cell r="M72">
            <v>930.53004455566406</v>
          </cell>
          <cell r="N72">
            <v>65</v>
          </cell>
        </row>
        <row r="73">
          <cell r="J73">
            <v>2196.275562286377</v>
          </cell>
          <cell r="K73">
            <v>485.79548645019531</v>
          </cell>
          <cell r="L73">
            <v>237.5</v>
          </cell>
          <cell r="M73">
            <v>622.64541625976563</v>
          </cell>
        </row>
        <row r="74">
          <cell r="J74">
            <v>2852.5</v>
          </cell>
          <cell r="K74">
            <v>1385</v>
          </cell>
          <cell r="L74">
            <v>225</v>
          </cell>
          <cell r="M74">
            <v>452.5</v>
          </cell>
        </row>
        <row r="75">
          <cell r="J75">
            <v>360</v>
          </cell>
        </row>
        <row r="76">
          <cell r="J76">
            <v>3212.5</v>
          </cell>
          <cell r="K76">
            <v>100</v>
          </cell>
          <cell r="L76">
            <v>150</v>
          </cell>
          <cell r="M76">
            <v>162.5</v>
          </cell>
        </row>
        <row r="77">
          <cell r="J77">
            <v>4102.3677978515625</v>
          </cell>
          <cell r="K77">
            <v>685.10000610351563</v>
          </cell>
          <cell r="M77">
            <v>556.5</v>
          </cell>
        </row>
        <row r="78">
          <cell r="J78">
            <v>3878.8087463378906</v>
          </cell>
          <cell r="K78">
            <v>672.5</v>
          </cell>
          <cell r="L78">
            <v>280</v>
          </cell>
          <cell r="M78">
            <v>1357.5</v>
          </cell>
        </row>
        <row r="79">
          <cell r="J79">
            <v>5068.7799987792969</v>
          </cell>
          <cell r="K79">
            <v>487.5</v>
          </cell>
          <cell r="M79">
            <v>1508.7162475585938</v>
          </cell>
          <cell r="N79">
            <v>375</v>
          </cell>
        </row>
        <row r="80">
          <cell r="J80">
            <v>3293.3549766540527</v>
          </cell>
          <cell r="K80">
            <v>175</v>
          </cell>
          <cell r="M80">
            <v>441.8291130065918</v>
          </cell>
          <cell r="N80">
            <v>796.52586364746094</v>
          </cell>
        </row>
        <row r="81">
          <cell r="J81">
            <v>5841.1595764160156</v>
          </cell>
          <cell r="K81">
            <v>382</v>
          </cell>
          <cell r="L81">
            <v>290</v>
          </cell>
          <cell r="M81">
            <v>753.75</v>
          </cell>
          <cell r="N81">
            <v>300</v>
          </cell>
        </row>
        <row r="82">
          <cell r="J82">
            <v>5503.2547836303711</v>
          </cell>
          <cell r="K82">
            <v>1051.6260147094727</v>
          </cell>
          <cell r="L82">
            <v>400</v>
          </cell>
          <cell r="M82">
            <v>782.5</v>
          </cell>
          <cell r="N82">
            <v>475</v>
          </cell>
        </row>
        <row r="83">
          <cell r="J83">
            <v>5063.4609832763672</v>
          </cell>
          <cell r="K83">
            <v>492.76998901367188</v>
          </cell>
          <cell r="M83">
            <v>112.5</v>
          </cell>
          <cell r="N83">
            <v>325</v>
          </cell>
        </row>
        <row r="84">
          <cell r="J84">
            <v>5576.9509658813477</v>
          </cell>
          <cell r="K84">
            <v>766.66666412353516</v>
          </cell>
          <cell r="L84">
            <v>141.66666412353516</v>
          </cell>
          <cell r="M84">
            <v>646.5</v>
          </cell>
          <cell r="N84">
            <v>315</v>
          </cell>
        </row>
        <row r="85">
          <cell r="J85">
            <v>1785.4220657348633</v>
          </cell>
          <cell r="M85">
            <v>187.5</v>
          </cell>
        </row>
        <row r="86">
          <cell r="J86">
            <v>530.83333587646484</v>
          </cell>
          <cell r="K86">
            <v>575.83333587646484</v>
          </cell>
          <cell r="M86">
            <v>83.333335876464844</v>
          </cell>
        </row>
        <row r="87">
          <cell r="J87">
            <v>2234.7328796386719</v>
          </cell>
          <cell r="K87">
            <v>350</v>
          </cell>
          <cell r="L87">
            <v>153</v>
          </cell>
          <cell r="M87">
            <v>627.73287963867188</v>
          </cell>
        </row>
        <row r="88">
          <cell r="J88">
            <v>1167.5</v>
          </cell>
          <cell r="K88">
            <v>93.75</v>
          </cell>
          <cell r="L88">
            <v>370</v>
          </cell>
          <cell r="M88">
            <v>687.5</v>
          </cell>
        </row>
        <row r="89">
          <cell r="J89">
            <v>3820</v>
          </cell>
          <cell r="K89">
            <v>937.5</v>
          </cell>
          <cell r="M89">
            <v>525</v>
          </cell>
          <cell r="N89">
            <v>42.5</v>
          </cell>
        </row>
        <row r="90">
          <cell r="J90">
            <v>4641</v>
          </cell>
          <cell r="K90">
            <v>750</v>
          </cell>
          <cell r="L90">
            <v>217.5</v>
          </cell>
          <cell r="M90">
            <v>650</v>
          </cell>
          <cell r="N90">
            <v>248.5</v>
          </cell>
        </row>
        <row r="91">
          <cell r="J91">
            <v>4774.3243751525879</v>
          </cell>
          <cell r="K91">
            <v>437.82437515258789</v>
          </cell>
          <cell r="L91">
            <v>300</v>
          </cell>
          <cell r="M91">
            <v>1378.9999961853027</v>
          </cell>
          <cell r="N91">
            <v>302.5</v>
          </cell>
        </row>
        <row r="92">
          <cell r="J92">
            <v>4380.736701965332</v>
          </cell>
          <cell r="K92">
            <v>2142.1508178710938</v>
          </cell>
          <cell r="L92">
            <v>1003.2666549682617</v>
          </cell>
          <cell r="M92">
            <v>783.51191711425781</v>
          </cell>
          <cell r="N92">
            <v>849.99998474121094</v>
          </cell>
        </row>
        <row r="93">
          <cell r="J93">
            <v>5171.212230682373</v>
          </cell>
          <cell r="K93">
            <v>628.33333206176758</v>
          </cell>
          <cell r="L93">
            <v>38.333332061767578</v>
          </cell>
          <cell r="M93">
            <v>1286.1808547973633</v>
          </cell>
          <cell r="N93">
            <v>475</v>
          </cell>
        </row>
        <row r="94">
          <cell r="J94">
            <v>8472.9785003662109</v>
          </cell>
          <cell r="K94">
            <v>1370</v>
          </cell>
          <cell r="L94">
            <v>75</v>
          </cell>
          <cell r="M94">
            <v>110</v>
          </cell>
        </row>
        <row r="95">
          <cell r="J95">
            <v>14860.408462524414</v>
          </cell>
          <cell r="K95">
            <v>925</v>
          </cell>
          <cell r="L95">
            <v>475</v>
          </cell>
          <cell r="M95">
            <v>2267.7010345458984</v>
          </cell>
          <cell r="N95">
            <v>912.30000305175781</v>
          </cell>
        </row>
        <row r="96">
          <cell r="J96">
            <v>11310.196752548218</v>
          </cell>
          <cell r="K96">
            <v>1175.8333320617676</v>
          </cell>
          <cell r="L96">
            <v>29.232927322387695</v>
          </cell>
          <cell r="M96">
            <v>2563.3333320617676</v>
          </cell>
          <cell r="N96">
            <v>1342.5</v>
          </cell>
        </row>
        <row r="97">
          <cell r="J97">
            <v>16404.243667602539</v>
          </cell>
          <cell r="K97">
            <v>448.5</v>
          </cell>
          <cell r="M97">
            <v>586.54985046386719</v>
          </cell>
          <cell r="N97">
            <v>75</v>
          </cell>
        </row>
        <row r="98">
          <cell r="J98">
            <v>5499.5</v>
          </cell>
          <cell r="K98">
            <v>1932.5</v>
          </cell>
          <cell r="M98">
            <v>277.5</v>
          </cell>
          <cell r="N98">
            <v>75</v>
          </cell>
        </row>
        <row r="99">
          <cell r="J99">
            <v>8899.9378509521484</v>
          </cell>
          <cell r="K99">
            <v>410</v>
          </cell>
          <cell r="M99">
            <v>298</v>
          </cell>
          <cell r="N99">
            <v>1025</v>
          </cell>
        </row>
        <row r="100">
          <cell r="J100">
            <v>6510.3152694702148</v>
          </cell>
          <cell r="K100">
            <v>2764.0267028808594</v>
          </cell>
          <cell r="M100">
            <v>954.39527130126953</v>
          </cell>
          <cell r="N100">
            <v>230</v>
          </cell>
        </row>
        <row r="101">
          <cell r="J101">
            <v>7906.3503723144531</v>
          </cell>
          <cell r="K101">
            <v>1717.5</v>
          </cell>
          <cell r="L101">
            <v>100</v>
          </cell>
          <cell r="M101">
            <v>1582.5</v>
          </cell>
          <cell r="N101">
            <v>2709.3031616210938</v>
          </cell>
        </row>
        <row r="102">
          <cell r="J102">
            <v>7086.584098815918</v>
          </cell>
          <cell r="K102">
            <v>2017.5</v>
          </cell>
          <cell r="M102">
            <v>1448.0287017822266</v>
          </cell>
          <cell r="N102">
            <v>985</v>
          </cell>
        </row>
        <row r="103">
          <cell r="J103">
            <v>8911.3300552368164</v>
          </cell>
          <cell r="K103">
            <v>1399.1867218017578</v>
          </cell>
          <cell r="L103">
            <v>235</v>
          </cell>
          <cell r="M103">
            <v>3102.6335372924805</v>
          </cell>
          <cell r="N103">
            <v>1374.5</v>
          </cell>
        </row>
        <row r="104">
          <cell r="J104">
            <v>9063.4229621887207</v>
          </cell>
          <cell r="K104">
            <v>1056.1198616027832</v>
          </cell>
          <cell r="L104">
            <v>220</v>
          </cell>
          <cell r="M104">
            <v>935</v>
          </cell>
          <cell r="N104">
            <v>728</v>
          </cell>
        </row>
        <row r="105">
          <cell r="J105">
            <v>11775.976470947266</v>
          </cell>
          <cell r="K105">
            <v>2328.9901580810547</v>
          </cell>
          <cell r="L105">
            <v>168</v>
          </cell>
          <cell r="M105">
            <v>2036.5408325195313</v>
          </cell>
          <cell r="N105">
            <v>1600.7767944335938</v>
          </cell>
        </row>
        <row r="106">
          <cell r="J106">
            <v>11374.876472473145</v>
          </cell>
          <cell r="K106">
            <v>3447.2338485717773</v>
          </cell>
          <cell r="M106">
            <v>834.83333587646484</v>
          </cell>
          <cell r="N106">
            <v>2579.6417083740234</v>
          </cell>
        </row>
        <row r="107">
          <cell r="J107">
            <v>5650.3378524780273</v>
          </cell>
          <cell r="K107">
            <v>2660.9189758300781</v>
          </cell>
          <cell r="L107">
            <v>76.089607238769531</v>
          </cell>
          <cell r="M107">
            <v>333.35755157470703</v>
          </cell>
          <cell r="N107">
            <v>1254.2369689941406</v>
          </cell>
        </row>
        <row r="108">
          <cell r="J108">
            <v>7002.3915138244629</v>
          </cell>
          <cell r="K108">
            <v>3251.881908416748</v>
          </cell>
          <cell r="L108">
            <v>250</v>
          </cell>
          <cell r="M108">
            <v>1632.3333320617676</v>
          </cell>
          <cell r="N108">
            <v>265</v>
          </cell>
        </row>
        <row r="109">
          <cell r="J109">
            <v>3202.5316467285156</v>
          </cell>
          <cell r="K109">
            <v>4256.25</v>
          </cell>
          <cell r="L109">
            <v>290.18882751464844</v>
          </cell>
          <cell r="M109">
            <v>325</v>
          </cell>
          <cell r="N109">
            <v>1414.4160614013672</v>
          </cell>
        </row>
        <row r="110">
          <cell r="J110">
            <v>3216.2781448364258</v>
          </cell>
          <cell r="K110">
            <v>3653.5</v>
          </cell>
          <cell r="M110">
            <v>1204.1666641235352</v>
          </cell>
          <cell r="N110">
            <v>1541.6766624450684</v>
          </cell>
        </row>
        <row r="111">
          <cell r="J111">
            <v>4945.6392059326172</v>
          </cell>
          <cell r="K111">
            <v>2270.8428649902344</v>
          </cell>
          <cell r="M111">
            <v>1747.0538482666016</v>
          </cell>
          <cell r="N111">
            <v>1593.0599975585938</v>
          </cell>
        </row>
        <row r="112">
          <cell r="J112">
            <v>4670.2889709472656</v>
          </cell>
          <cell r="K112">
            <v>2458.8604736328125</v>
          </cell>
          <cell r="M112">
            <v>567.72000122070313</v>
          </cell>
          <cell r="N112">
            <v>769</v>
          </cell>
        </row>
        <row r="113">
          <cell r="J113">
            <v>11419.397787094116</v>
          </cell>
          <cell r="K113">
            <v>2659.4726104736328</v>
          </cell>
          <cell r="L113">
            <v>650</v>
          </cell>
          <cell r="M113">
            <v>1766.9018001556396</v>
          </cell>
          <cell r="N113">
            <v>1494.8768672943115</v>
          </cell>
        </row>
        <row r="114">
          <cell r="J114">
            <v>7146.994909286499</v>
          </cell>
          <cell r="K114">
            <v>3965</v>
          </cell>
          <cell r="M114">
            <v>1911.0331687927246</v>
          </cell>
          <cell r="N114">
            <v>4520.2799072265625</v>
          </cell>
        </row>
        <row r="115">
          <cell r="J115">
            <v>3879.6677436828613</v>
          </cell>
          <cell r="K115">
            <v>4755</v>
          </cell>
          <cell r="L115">
            <v>41.666667938232422</v>
          </cell>
          <cell r="M115">
            <v>2063.6475563049316</v>
          </cell>
          <cell r="N115">
            <v>3215.9504852294922</v>
          </cell>
        </row>
        <row r="116">
          <cell r="J116">
            <v>5420.4927368164063</v>
          </cell>
          <cell r="K116">
            <v>2225.3864593505859</v>
          </cell>
          <cell r="L116">
            <v>200</v>
          </cell>
          <cell r="M116">
            <v>1290.6480407714844</v>
          </cell>
          <cell r="N116">
            <v>2621.2945404052734</v>
          </cell>
        </row>
        <row r="117">
          <cell r="J117">
            <v>7484.9404449462891</v>
          </cell>
          <cell r="K117">
            <v>2741.8676795959473</v>
          </cell>
          <cell r="L117">
            <v>88</v>
          </cell>
          <cell r="M117">
            <v>1093.8443603515625</v>
          </cell>
          <cell r="N117">
            <v>1085</v>
          </cell>
        </row>
        <row r="118">
          <cell r="J118">
            <v>3403.8098602294922</v>
          </cell>
          <cell r="K118">
            <v>2626.2517700195313</v>
          </cell>
          <cell r="M118">
            <v>288</v>
          </cell>
          <cell r="N118">
            <v>62.5</v>
          </cell>
        </row>
        <row r="119">
          <cell r="J119">
            <v>1310.8333320617676</v>
          </cell>
          <cell r="K119">
            <v>1276.9662475585938</v>
          </cell>
          <cell r="L119">
            <v>66.666664123535156</v>
          </cell>
          <cell r="M119">
            <v>245.83333206176758</v>
          </cell>
        </row>
        <row r="120">
          <cell r="J120">
            <v>7925.0406265258789</v>
          </cell>
          <cell r="K120">
            <v>1347.3090515136719</v>
          </cell>
          <cell r="L120">
            <v>54.854637145996094</v>
          </cell>
          <cell r="M120">
            <v>3067</v>
          </cell>
          <cell r="N120">
            <v>650</v>
          </cell>
        </row>
        <row r="121">
          <cell r="J121">
            <v>3388.7001266479492</v>
          </cell>
          <cell r="K121">
            <v>4573.1792602539063</v>
          </cell>
          <cell r="M121">
            <v>1751.742317199707</v>
          </cell>
          <cell r="N121">
            <v>566.66666412353516</v>
          </cell>
        </row>
        <row r="122">
          <cell r="J122">
            <v>3977</v>
          </cell>
          <cell r="K122">
            <v>1384.195068359375</v>
          </cell>
          <cell r="M122">
            <v>1695</v>
          </cell>
          <cell r="N122">
            <v>366</v>
          </cell>
        </row>
        <row r="123">
          <cell r="J123">
            <v>4939.6933288574219</v>
          </cell>
          <cell r="K123">
            <v>5085.6933288574219</v>
          </cell>
          <cell r="L123">
            <v>127.5</v>
          </cell>
          <cell r="M123">
            <v>977.5</v>
          </cell>
          <cell r="N123">
            <v>175</v>
          </cell>
        </row>
        <row r="124">
          <cell r="J124">
            <v>1248.5699081420898</v>
          </cell>
          <cell r="K124">
            <v>2203.3285903930664</v>
          </cell>
          <cell r="M124">
            <v>255</v>
          </cell>
          <cell r="N124">
            <v>210</v>
          </cell>
        </row>
        <row r="125">
          <cell r="J125">
            <v>3920.0896301269531</v>
          </cell>
          <cell r="K125">
            <v>4589.1716041564941</v>
          </cell>
          <cell r="L125">
            <v>300</v>
          </cell>
          <cell r="M125">
            <v>290</v>
          </cell>
          <cell r="N125">
            <v>842.5</v>
          </cell>
        </row>
        <row r="126">
          <cell r="J126">
            <v>6733.5161771774292</v>
          </cell>
          <cell r="K126">
            <v>4128.599139213562</v>
          </cell>
          <cell r="L126">
            <v>370</v>
          </cell>
          <cell r="M126">
            <v>1597.5</v>
          </cell>
          <cell r="N126">
            <v>550</v>
          </cell>
        </row>
        <row r="127">
          <cell r="J127">
            <v>7681.2574844360352</v>
          </cell>
          <cell r="K127">
            <v>5634.723991394043</v>
          </cell>
          <cell r="M127">
            <v>966.66666412353516</v>
          </cell>
          <cell r="N127">
            <v>1117.5</v>
          </cell>
        </row>
        <row r="128">
          <cell r="J128">
            <v>3888.4685363769531</v>
          </cell>
          <cell r="K128">
            <v>1321.407543182373</v>
          </cell>
          <cell r="L128">
            <v>422</v>
          </cell>
          <cell r="M128">
            <v>100</v>
          </cell>
        </row>
        <row r="129">
          <cell r="J129">
            <v>4244.1043319702148</v>
          </cell>
          <cell r="K129">
            <v>2135</v>
          </cell>
          <cell r="L129">
            <v>1725</v>
          </cell>
          <cell r="M129">
            <v>3571.3765869140625</v>
          </cell>
          <cell r="N129">
            <v>175</v>
          </cell>
        </row>
        <row r="130">
          <cell r="J130">
            <v>9939.0984535217285</v>
          </cell>
          <cell r="K130">
            <v>5073.5068740844727</v>
          </cell>
          <cell r="L130">
            <v>478.33333206176758</v>
          </cell>
          <cell r="M130">
            <v>2015.8624610900879</v>
          </cell>
          <cell r="N130">
            <v>300</v>
          </cell>
        </row>
        <row r="131">
          <cell r="J131">
            <v>5518.447998046875</v>
          </cell>
          <cell r="K131">
            <v>3791.3294830322266</v>
          </cell>
          <cell r="L131">
            <v>41.666667938232422</v>
          </cell>
          <cell r="M131">
            <v>474.89702987670898</v>
          </cell>
          <cell r="N131">
            <v>698.06653213500977</v>
          </cell>
        </row>
        <row r="132">
          <cell r="J132">
            <v>7734.0000038146973</v>
          </cell>
          <cell r="K132">
            <v>4239.6666717529297</v>
          </cell>
          <cell r="L132">
            <v>450.83333206176758</v>
          </cell>
          <cell r="M132">
            <v>1696.6006355285645</v>
          </cell>
          <cell r="N132">
            <v>525</v>
          </cell>
        </row>
        <row r="133">
          <cell r="J133">
            <v>2103.8095855712891</v>
          </cell>
          <cell r="K133">
            <v>2138.1999969482422</v>
          </cell>
          <cell r="L133">
            <v>150</v>
          </cell>
          <cell r="M133">
            <v>295</v>
          </cell>
        </row>
        <row r="134">
          <cell r="J134">
            <v>2302.5</v>
          </cell>
          <cell r="K134">
            <v>5223.8045196533203</v>
          </cell>
          <cell r="L134">
            <v>2225.71240234375</v>
          </cell>
          <cell r="M134">
            <v>3325</v>
          </cell>
          <cell r="N134">
            <v>222.5</v>
          </cell>
        </row>
        <row r="135">
          <cell r="J135">
            <v>4798.6484107971191</v>
          </cell>
          <cell r="K135">
            <v>1740</v>
          </cell>
          <cell r="M135">
            <v>1438.3333320617676</v>
          </cell>
          <cell r="N135">
            <v>1188.6484107971191</v>
          </cell>
        </row>
        <row r="136">
          <cell r="J136">
            <v>5983.3690032958984</v>
          </cell>
          <cell r="K136">
            <v>9998.4114532470703</v>
          </cell>
          <cell r="L136">
            <v>325</v>
          </cell>
          <cell r="M136">
            <v>1926.3952789306641</v>
          </cell>
          <cell r="N136">
            <v>244.16122436523438</v>
          </cell>
        </row>
        <row r="137">
          <cell r="J137">
            <v>8440.8213119506836</v>
          </cell>
          <cell r="K137">
            <v>15421.846885681152</v>
          </cell>
          <cell r="L137">
            <v>374.40999984741211</v>
          </cell>
          <cell r="M137">
            <v>3219.7213134765625</v>
          </cell>
          <cell r="N137">
            <v>4667.6513671875</v>
          </cell>
        </row>
        <row r="138">
          <cell r="J138">
            <v>9220.0798072814941</v>
          </cell>
          <cell r="K138">
            <v>3655.7540550231934</v>
          </cell>
          <cell r="M138">
            <v>4320</v>
          </cell>
          <cell r="N138">
            <v>1184.9999961853027</v>
          </cell>
        </row>
        <row r="139">
          <cell r="J139">
            <v>2650.0606079101563</v>
          </cell>
          <cell r="K139">
            <v>4911.4406585693359</v>
          </cell>
          <cell r="M139">
            <v>2505.052001953125</v>
          </cell>
          <cell r="N139">
            <v>205</v>
          </cell>
        </row>
        <row r="140">
          <cell r="J140">
            <v>5824.0444450378418</v>
          </cell>
          <cell r="K140">
            <v>3555</v>
          </cell>
          <cell r="L140">
            <v>601.66666793823242</v>
          </cell>
          <cell r="M140">
            <v>4710.2944450378418</v>
          </cell>
          <cell r="N140">
            <v>170</v>
          </cell>
        </row>
        <row r="141">
          <cell r="J141">
            <v>5774.8898086547852</v>
          </cell>
          <cell r="K141">
            <v>11022.236274719238</v>
          </cell>
          <cell r="L141">
            <v>718.19000244140625</v>
          </cell>
          <cell r="M141">
            <v>1923.1666641235352</v>
          </cell>
          <cell r="N141">
            <v>227.5</v>
          </cell>
        </row>
        <row r="142">
          <cell r="J142">
            <v>3691.2761535644531</v>
          </cell>
          <cell r="K142">
            <v>9425.7886962890625</v>
          </cell>
          <cell r="L142">
            <v>95</v>
          </cell>
          <cell r="M142">
            <v>634.22457885742188</v>
          </cell>
          <cell r="N142">
            <v>921.76605224609375</v>
          </cell>
        </row>
        <row r="143">
          <cell r="J143">
            <v>11850.584186553955</v>
          </cell>
          <cell r="K143">
            <v>5027.5</v>
          </cell>
          <cell r="L143">
            <v>887.5</v>
          </cell>
          <cell r="M143">
            <v>10628.132946014404</v>
          </cell>
          <cell r="N143">
            <v>150</v>
          </cell>
        </row>
        <row r="144">
          <cell r="J144">
            <v>12372.351428985596</v>
          </cell>
          <cell r="K144">
            <v>9751.3994941711426</v>
          </cell>
          <cell r="L144">
            <v>704.99999237060547</v>
          </cell>
          <cell r="M144">
            <v>1571.5740966796875</v>
          </cell>
          <cell r="N144">
            <v>1027.7742156982422</v>
          </cell>
        </row>
        <row r="145">
          <cell r="J145">
            <v>2749.9262466430664</v>
          </cell>
          <cell r="K145">
            <v>539.38500213623047</v>
          </cell>
          <cell r="L145">
            <v>225</v>
          </cell>
          <cell r="N145">
            <v>206.58311462402344</v>
          </cell>
        </row>
        <row r="146">
          <cell r="J146">
            <v>55</v>
          </cell>
          <cell r="K146">
            <v>1900</v>
          </cell>
          <cell r="L146">
            <v>55</v>
          </cell>
          <cell r="M146">
            <v>55</v>
          </cell>
        </row>
        <row r="147">
          <cell r="J147">
            <v>1814.25</v>
          </cell>
          <cell r="K147">
            <v>4473.1900024414063</v>
          </cell>
          <cell r="L147">
            <v>249</v>
          </cell>
          <cell r="M147">
            <v>500</v>
          </cell>
          <cell r="N147">
            <v>64.25</v>
          </cell>
        </row>
        <row r="148">
          <cell r="J148">
            <v>2823.3333377838135</v>
          </cell>
          <cell r="K148">
            <v>15531.780002593994</v>
          </cell>
          <cell r="L148">
            <v>148.33333778381348</v>
          </cell>
          <cell r="M148">
            <v>893.4333438873291</v>
          </cell>
        </row>
        <row r="149">
          <cell r="J149">
            <v>1258.3333282470703</v>
          </cell>
          <cell r="K149">
            <v>7951.6666564941406</v>
          </cell>
          <cell r="L149">
            <v>416.66667175292969</v>
          </cell>
          <cell r="M149">
            <v>958.33332824707031</v>
          </cell>
          <cell r="N149">
            <v>210.5</v>
          </cell>
        </row>
        <row r="150">
          <cell r="J150">
            <v>862</v>
          </cell>
          <cell r="K150">
            <v>452</v>
          </cell>
          <cell r="M150">
            <v>402</v>
          </cell>
          <cell r="N150">
            <v>150</v>
          </cell>
        </row>
        <row r="151">
          <cell r="J151">
            <v>850</v>
          </cell>
          <cell r="K151">
            <v>6334.9901123046875</v>
          </cell>
        </row>
        <row r="152">
          <cell r="J152">
            <v>201.5</v>
          </cell>
          <cell r="K152">
            <v>528</v>
          </cell>
          <cell r="M152">
            <v>201.5</v>
          </cell>
        </row>
        <row r="153">
          <cell r="J153">
            <v>1120.75</v>
          </cell>
          <cell r="K153">
            <v>1995</v>
          </cell>
          <cell r="M153">
            <v>187.5</v>
          </cell>
        </row>
        <row r="154">
          <cell r="J154">
            <v>1365.2999877929688</v>
          </cell>
          <cell r="K154">
            <v>1589.7999877929688</v>
          </cell>
          <cell r="L154">
            <v>220</v>
          </cell>
          <cell r="M154">
            <v>2122.5</v>
          </cell>
        </row>
        <row r="155">
          <cell r="J155">
            <v>8217.8099975585938</v>
          </cell>
          <cell r="K155">
            <v>842.80999755859375</v>
          </cell>
          <cell r="L155">
            <v>575</v>
          </cell>
          <cell r="M155">
            <v>2875</v>
          </cell>
          <cell r="N155">
            <v>900</v>
          </cell>
        </row>
        <row r="156">
          <cell r="J156">
            <v>8728.0399856567383</v>
          </cell>
          <cell r="K156">
            <v>6047.119987487793</v>
          </cell>
          <cell r="L156">
            <v>875</v>
          </cell>
          <cell r="M156">
            <v>1225</v>
          </cell>
          <cell r="N156">
            <v>375</v>
          </cell>
        </row>
        <row r="157">
          <cell r="J157">
            <v>1333.6600036621094</v>
          </cell>
          <cell r="K157">
            <v>1208.6600036621094</v>
          </cell>
          <cell r="N157">
            <v>540</v>
          </cell>
        </row>
        <row r="158">
          <cell r="J158">
            <v>559</v>
          </cell>
          <cell r="K158">
            <v>110</v>
          </cell>
        </row>
        <row r="159">
          <cell r="J159">
            <v>132</v>
          </cell>
          <cell r="K159">
            <v>728</v>
          </cell>
          <cell r="L159">
            <v>73</v>
          </cell>
          <cell r="M159">
            <v>273</v>
          </cell>
        </row>
        <row r="160">
          <cell r="J160">
            <v>1100</v>
          </cell>
          <cell r="K160">
            <v>725</v>
          </cell>
          <cell r="M160">
            <v>375</v>
          </cell>
        </row>
        <row r="161">
          <cell r="J161">
            <v>245</v>
          </cell>
          <cell r="K161">
            <v>245</v>
          </cell>
        </row>
        <row r="162">
          <cell r="J162">
            <v>440</v>
          </cell>
          <cell r="M162">
            <v>250</v>
          </cell>
        </row>
        <row r="163">
          <cell r="J163">
            <v>1825</v>
          </cell>
          <cell r="M163">
            <v>900</v>
          </cell>
        </row>
        <row r="164">
          <cell r="J164">
            <v>2015</v>
          </cell>
          <cell r="M164">
            <v>500</v>
          </cell>
        </row>
        <row r="165">
          <cell r="J165">
            <v>1114.8999938964844</v>
          </cell>
          <cell r="K165">
            <v>335</v>
          </cell>
          <cell r="M165">
            <v>535</v>
          </cell>
        </row>
        <row r="166">
          <cell r="J166">
            <v>5700</v>
          </cell>
          <cell r="M166">
            <v>1535</v>
          </cell>
        </row>
        <row r="167">
          <cell r="J167">
            <v>17538.113647460938</v>
          </cell>
          <cell r="M167">
            <v>5011.539794921875</v>
          </cell>
        </row>
        <row r="168">
          <cell r="J168">
            <v>8733.6490478515625</v>
          </cell>
          <cell r="K168">
            <v>200</v>
          </cell>
          <cell r="M168">
            <v>1710.3507690429688</v>
          </cell>
          <cell r="N168">
            <v>565</v>
          </cell>
        </row>
        <row r="169">
          <cell r="J169">
            <v>7028.4801025390625</v>
          </cell>
          <cell r="K169">
            <v>545</v>
          </cell>
          <cell r="M169">
            <v>4801.76806640625</v>
          </cell>
        </row>
        <row r="170">
          <cell r="J170">
            <v>2642.5</v>
          </cell>
          <cell r="K170">
            <v>350</v>
          </cell>
          <cell r="L170">
            <v>400</v>
          </cell>
          <cell r="M170">
            <v>4460</v>
          </cell>
        </row>
        <row r="171">
          <cell r="J171">
            <v>11207.191680908203</v>
          </cell>
          <cell r="K171">
            <v>500</v>
          </cell>
          <cell r="L171">
            <v>75</v>
          </cell>
          <cell r="M171">
            <v>9325.710693359375</v>
          </cell>
          <cell r="N171">
            <v>425</v>
          </cell>
        </row>
        <row r="172">
          <cell r="J172">
            <v>16945.994888305664</v>
          </cell>
          <cell r="K172">
            <v>895</v>
          </cell>
          <cell r="L172">
            <v>1000</v>
          </cell>
          <cell r="M172">
            <v>1361.9429321289063</v>
          </cell>
        </row>
        <row r="173">
          <cell r="J173">
            <v>650</v>
          </cell>
        </row>
        <row r="174">
          <cell r="J174">
            <v>7228.5353889465332</v>
          </cell>
          <cell r="K174">
            <v>3389.3715057373047</v>
          </cell>
          <cell r="M174">
            <v>5923.9333457946777</v>
          </cell>
          <cell r="N174">
            <v>41.666667938232422</v>
          </cell>
        </row>
        <row r="175">
          <cell r="J175">
            <v>12408.366065979004</v>
          </cell>
          <cell r="K175">
            <v>3410.125</v>
          </cell>
          <cell r="M175">
            <v>6838.8599700927734</v>
          </cell>
          <cell r="N175">
            <v>500.97999572753906</v>
          </cell>
        </row>
        <row r="176">
          <cell r="J176">
            <v>5778.6549835205078</v>
          </cell>
          <cell r="K176">
            <v>2172.8199996948242</v>
          </cell>
          <cell r="M176">
            <v>4448.3350067138672</v>
          </cell>
        </row>
        <row r="177">
          <cell r="J177">
            <v>8674.7099800109863</v>
          </cell>
          <cell r="K177">
            <v>4245.5499992370605</v>
          </cell>
          <cell r="L177">
            <v>24.149999618530273</v>
          </cell>
          <cell r="M177">
            <v>5584.8200073242188</v>
          </cell>
          <cell r="N177">
            <v>300</v>
          </cell>
        </row>
        <row r="178">
          <cell r="J178">
            <v>10676.550003051758</v>
          </cell>
          <cell r="K178">
            <v>3494.6900024414063</v>
          </cell>
          <cell r="M178">
            <v>12379.620040893555</v>
          </cell>
          <cell r="N178">
            <v>770</v>
          </cell>
        </row>
        <row r="179">
          <cell r="J179">
            <v>15714.911138534546</v>
          </cell>
          <cell r="K179">
            <v>2943.0533351898193</v>
          </cell>
          <cell r="L179">
            <v>2263</v>
          </cell>
          <cell r="M179">
            <v>10115.89422416687</v>
          </cell>
          <cell r="N179">
            <v>138.6849365234375</v>
          </cell>
        </row>
        <row r="180">
          <cell r="J180">
            <v>17840.35131072998</v>
          </cell>
          <cell r="K180">
            <v>7958.1842041015625</v>
          </cell>
          <cell r="L180">
            <v>5635.3000030517578</v>
          </cell>
          <cell r="M180">
            <v>8495.1258163452148</v>
          </cell>
          <cell r="N180">
            <v>100</v>
          </cell>
        </row>
        <row r="181">
          <cell r="J181">
            <v>14121.719232559204</v>
          </cell>
          <cell r="K181">
            <v>4024.5</v>
          </cell>
          <cell r="L181">
            <v>7572.5416717529297</v>
          </cell>
          <cell r="M181">
            <v>6079.8305492401123</v>
          </cell>
          <cell r="N181">
            <v>350</v>
          </cell>
        </row>
        <row r="182">
          <cell r="J182">
            <v>22728.280841827393</v>
          </cell>
          <cell r="K182">
            <v>18038.91480255127</v>
          </cell>
          <cell r="L182">
            <v>10225.717311859131</v>
          </cell>
          <cell r="M182">
            <v>1903</v>
          </cell>
          <cell r="N182">
            <v>250</v>
          </cell>
        </row>
        <row r="183">
          <cell r="J183">
            <v>23892.921009063721</v>
          </cell>
          <cell r="K183">
            <v>8714.4010391235352</v>
          </cell>
          <cell r="L183">
            <v>15647.675052642822</v>
          </cell>
          <cell r="M183">
            <v>5693.9644527435303</v>
          </cell>
          <cell r="N183">
            <v>1880.0812225341797</v>
          </cell>
        </row>
        <row r="184">
          <cell r="J184">
            <v>12204.401079177856</v>
          </cell>
          <cell r="K184">
            <v>5001.1800022125244</v>
          </cell>
          <cell r="L184">
            <v>2953.4091491699219</v>
          </cell>
          <cell r="M184">
            <v>1416.2930755615234</v>
          </cell>
        </row>
        <row r="185">
          <cell r="J185">
            <v>13546.680000305176</v>
          </cell>
          <cell r="K185">
            <v>2417.5</v>
          </cell>
          <cell r="L185">
            <v>5758.8099975585938</v>
          </cell>
          <cell r="M185">
            <v>1465</v>
          </cell>
          <cell r="N185">
            <v>700</v>
          </cell>
        </row>
        <row r="186">
          <cell r="J186">
            <v>19695.47064781189</v>
          </cell>
          <cell r="K186">
            <v>2105.8333339691162</v>
          </cell>
          <cell r="L186">
            <v>7169.2582778930664</v>
          </cell>
          <cell r="M186">
            <v>581.45833396911621</v>
          </cell>
          <cell r="N186">
            <v>108</v>
          </cell>
        </row>
        <row r="187">
          <cell r="J187">
            <v>16340.23420715332</v>
          </cell>
          <cell r="K187">
            <v>8901.1800308227539</v>
          </cell>
          <cell r="L187">
            <v>9151.7621650695801</v>
          </cell>
          <cell r="M187">
            <v>2127.5000038146973</v>
          </cell>
          <cell r="N187">
            <v>56.666667938232422</v>
          </cell>
        </row>
        <row r="188">
          <cell r="J188">
            <v>8102.9985961914063</v>
          </cell>
          <cell r="K188">
            <v>6419.2524490356445</v>
          </cell>
          <cell r="L188">
            <v>3456.6906700134277</v>
          </cell>
          <cell r="M188">
            <v>2922.5636749267578</v>
          </cell>
        </row>
        <row r="189">
          <cell r="J189">
            <v>7610.3769359588623</v>
          </cell>
          <cell r="K189">
            <v>5391.3541145324707</v>
          </cell>
          <cell r="L189">
            <v>5969.4558944702148</v>
          </cell>
          <cell r="M189">
            <v>1842.1697311401367</v>
          </cell>
        </row>
        <row r="190">
          <cell r="J190">
            <v>5687.1438369750977</v>
          </cell>
          <cell r="K190">
            <v>5060.2809982299805</v>
          </cell>
          <cell r="L190">
            <v>12239.600196838379</v>
          </cell>
          <cell r="M190">
            <v>537.5</v>
          </cell>
        </row>
        <row r="191">
          <cell r="J191">
            <v>3155.926326751709</v>
          </cell>
          <cell r="K191">
            <v>4702.7686157226563</v>
          </cell>
          <cell r="L191">
            <v>2859.7409057617188</v>
          </cell>
          <cell r="M191">
            <v>562.31711959838867</v>
          </cell>
        </row>
        <row r="192">
          <cell r="J192">
            <v>7648.1165771484375</v>
          </cell>
          <cell r="K192">
            <v>2051.8005294799805</v>
          </cell>
          <cell r="L192">
            <v>5095</v>
          </cell>
          <cell r="M192">
            <v>307.99871826171875</v>
          </cell>
        </row>
        <row r="193">
          <cell r="J193">
            <v>3408.2853012084961</v>
          </cell>
          <cell r="K193">
            <v>200</v>
          </cell>
          <cell r="L193">
            <v>408</v>
          </cell>
          <cell r="M193">
            <v>600</v>
          </cell>
          <cell r="N193">
            <v>250</v>
          </cell>
        </row>
        <row r="194">
          <cell r="J194">
            <v>21323.291519165039</v>
          </cell>
          <cell r="K194">
            <v>2645.8662796020508</v>
          </cell>
          <cell r="L194">
            <v>2337.7810745239258</v>
          </cell>
          <cell r="M194">
            <v>3030.9362640380859</v>
          </cell>
          <cell r="N194">
            <v>333.33334350585938</v>
          </cell>
        </row>
        <row r="195">
          <cell r="J195">
            <v>20089.215667724609</v>
          </cell>
          <cell r="K195">
            <v>4921.6942291259766</v>
          </cell>
          <cell r="L195">
            <v>1201.8894653320313</v>
          </cell>
          <cell r="M195">
            <v>3630.1420135498047</v>
          </cell>
          <cell r="N195">
            <v>65</v>
          </cell>
        </row>
        <row r="196">
          <cell r="J196">
            <v>5408.775562286377</v>
          </cell>
          <cell r="K196">
            <v>1870.7954864501953</v>
          </cell>
          <cell r="L196">
            <v>462.5</v>
          </cell>
          <cell r="M196">
            <v>1075.1454162597656</v>
          </cell>
        </row>
        <row r="197">
          <cell r="J197">
            <v>11193.676544189453</v>
          </cell>
          <cell r="K197">
            <v>1457.6000061035156</v>
          </cell>
          <cell r="L197">
            <v>430</v>
          </cell>
          <cell r="M197">
            <v>2076.5</v>
          </cell>
        </row>
        <row r="198">
          <cell r="J198">
            <v>14203.294551849365</v>
          </cell>
          <cell r="K198">
            <v>1044.5</v>
          </cell>
          <cell r="L198">
            <v>290</v>
          </cell>
          <cell r="M198">
            <v>2704.2953605651855</v>
          </cell>
          <cell r="N198">
            <v>1471.5258636474609</v>
          </cell>
        </row>
        <row r="199">
          <cell r="J199">
            <v>16143.666732788086</v>
          </cell>
          <cell r="K199">
            <v>2311.0626678466797</v>
          </cell>
          <cell r="L199">
            <v>541.66666412353516</v>
          </cell>
          <cell r="M199">
            <v>1541.5</v>
          </cell>
          <cell r="N199">
            <v>1115</v>
          </cell>
        </row>
        <row r="200">
          <cell r="J200">
            <v>4550.98828125</v>
          </cell>
          <cell r="K200">
            <v>925.83333587646484</v>
          </cell>
          <cell r="L200">
            <v>153</v>
          </cell>
          <cell r="M200">
            <v>898.56621551513672</v>
          </cell>
        </row>
        <row r="201">
          <cell r="J201">
            <v>9628.5</v>
          </cell>
          <cell r="K201">
            <v>1781.25</v>
          </cell>
          <cell r="L201">
            <v>587.5</v>
          </cell>
          <cell r="M201">
            <v>1862.5</v>
          </cell>
          <cell r="N201">
            <v>291</v>
          </cell>
        </row>
        <row r="202">
          <cell r="J202">
            <v>14326.273307800293</v>
          </cell>
          <cell r="K202">
            <v>3208.3085250854492</v>
          </cell>
          <cell r="L202">
            <v>1341.5999870300293</v>
          </cell>
          <cell r="M202">
            <v>3448.6927680969238</v>
          </cell>
          <cell r="N202">
            <v>1627.4999847412109</v>
          </cell>
        </row>
        <row r="203">
          <cell r="J203">
            <v>34643.583715438843</v>
          </cell>
          <cell r="K203">
            <v>3470.8333320617676</v>
          </cell>
          <cell r="L203">
            <v>579.2329273223877</v>
          </cell>
          <cell r="M203">
            <v>4941.034366607666</v>
          </cell>
          <cell r="N203">
            <v>2254.8000030517578</v>
          </cell>
        </row>
        <row r="204">
          <cell r="J204">
            <v>30803.681518554688</v>
          </cell>
          <cell r="K204">
            <v>2791</v>
          </cell>
          <cell r="M204">
            <v>1162.0498504638672</v>
          </cell>
          <cell r="N204">
            <v>1175</v>
          </cell>
        </row>
        <row r="205">
          <cell r="J205">
            <v>21503.249740600586</v>
          </cell>
          <cell r="K205">
            <v>6499.0267028808594</v>
          </cell>
          <cell r="L205">
            <v>100</v>
          </cell>
          <cell r="M205">
            <v>3984.9239730834961</v>
          </cell>
          <cell r="N205">
            <v>3924.3031616210938</v>
          </cell>
        </row>
        <row r="206">
          <cell r="J206">
            <v>29750.729488372803</v>
          </cell>
          <cell r="K206">
            <v>4784.2967414855957</v>
          </cell>
          <cell r="L206">
            <v>623</v>
          </cell>
          <cell r="M206">
            <v>6074.1743698120117</v>
          </cell>
          <cell r="N206">
            <v>3703.2767944335938</v>
          </cell>
        </row>
        <row r="207">
          <cell r="J207">
            <v>24027.605838775635</v>
          </cell>
          <cell r="K207">
            <v>9360.0347328186035</v>
          </cell>
          <cell r="L207">
            <v>326.08960723876953</v>
          </cell>
          <cell r="M207">
            <v>2800.5242195129395</v>
          </cell>
          <cell r="N207">
            <v>4098.8786773681641</v>
          </cell>
        </row>
        <row r="208">
          <cell r="J208">
            <v>11364.448997497559</v>
          </cell>
          <cell r="K208">
            <v>10180.592864990234</v>
          </cell>
          <cell r="L208">
            <v>290.18882751464844</v>
          </cell>
          <cell r="M208">
            <v>3276.2205123901367</v>
          </cell>
          <cell r="N208">
            <v>4549.1527214050293</v>
          </cell>
        </row>
        <row r="209">
          <cell r="J209">
            <v>23236.681667327881</v>
          </cell>
          <cell r="K209">
            <v>9083.3330841064453</v>
          </cell>
          <cell r="L209">
            <v>650</v>
          </cell>
          <cell r="M209">
            <v>4245.6549701690674</v>
          </cell>
          <cell r="N209">
            <v>6784.156774520874</v>
          </cell>
        </row>
        <row r="210">
          <cell r="J210">
            <v>16785.100925445557</v>
          </cell>
          <cell r="K210">
            <v>9722.2541389465332</v>
          </cell>
          <cell r="L210">
            <v>329.66666793823242</v>
          </cell>
          <cell r="M210">
            <v>4448.1399574279785</v>
          </cell>
          <cell r="N210">
            <v>6922.2450256347656</v>
          </cell>
        </row>
        <row r="211">
          <cell r="J211">
            <v>12639.683818817139</v>
          </cell>
          <cell r="K211">
            <v>5250.5270690917969</v>
          </cell>
          <cell r="L211">
            <v>121.52130126953125</v>
          </cell>
          <cell r="M211">
            <v>3600.8333320617676</v>
          </cell>
          <cell r="N211">
            <v>712.5</v>
          </cell>
        </row>
        <row r="212">
          <cell r="J212">
            <v>12305.393455505371</v>
          </cell>
          <cell r="K212">
            <v>11043.067657470703</v>
          </cell>
          <cell r="L212">
            <v>127.5</v>
          </cell>
          <cell r="M212">
            <v>4424.242317199707</v>
          </cell>
          <cell r="N212">
            <v>1107.6666641235352</v>
          </cell>
        </row>
        <row r="213">
          <cell r="J213">
            <v>11902.175715446472</v>
          </cell>
          <cell r="K213">
            <v>10921.099333763123</v>
          </cell>
          <cell r="L213">
            <v>670</v>
          </cell>
          <cell r="M213">
            <v>2142.5</v>
          </cell>
          <cell r="N213">
            <v>1602.5</v>
          </cell>
        </row>
        <row r="214">
          <cell r="J214">
            <v>15813.830352783203</v>
          </cell>
          <cell r="K214">
            <v>9091.131534576416</v>
          </cell>
          <cell r="L214">
            <v>2147</v>
          </cell>
          <cell r="M214">
            <v>4638.0432510375977</v>
          </cell>
          <cell r="N214">
            <v>1292.5</v>
          </cell>
        </row>
        <row r="215">
          <cell r="J215">
            <v>23191.546455383301</v>
          </cell>
          <cell r="K215">
            <v>13104.503028869629</v>
          </cell>
          <cell r="L215">
            <v>970.83333206176758</v>
          </cell>
          <cell r="M215">
            <v>4187.3601264953613</v>
          </cell>
          <cell r="N215">
            <v>1523.0665321350098</v>
          </cell>
        </row>
        <row r="216">
          <cell r="J216">
            <v>9204.9579963684082</v>
          </cell>
          <cell r="K216">
            <v>9102.0045166015625</v>
          </cell>
          <cell r="L216">
            <v>2375.71240234375</v>
          </cell>
          <cell r="M216">
            <v>5058.3333320617676</v>
          </cell>
          <cell r="N216">
            <v>1411.1484107971191</v>
          </cell>
        </row>
        <row r="217">
          <cell r="J217">
            <v>23644.270122528076</v>
          </cell>
          <cell r="K217">
            <v>29076.012393951416</v>
          </cell>
          <cell r="L217">
            <v>699.40999984741211</v>
          </cell>
          <cell r="M217">
            <v>9466.1165924072266</v>
          </cell>
          <cell r="N217">
            <v>6096.8125877380371</v>
          </cell>
        </row>
        <row r="218">
          <cell r="J218">
            <v>14248.994861602783</v>
          </cell>
          <cell r="K218">
            <v>19488.676933288574</v>
          </cell>
          <cell r="L218">
            <v>1319.8566703796387</v>
          </cell>
          <cell r="M218">
            <v>9138.513111114502</v>
          </cell>
          <cell r="N218">
            <v>602.5</v>
          </cell>
        </row>
        <row r="219">
          <cell r="J219">
            <v>27914.211769104004</v>
          </cell>
          <cell r="K219">
            <v>24204.688190460205</v>
          </cell>
          <cell r="L219">
            <v>1687.4999923706055</v>
          </cell>
          <cell r="M219">
            <v>12833.931621551514</v>
          </cell>
          <cell r="N219">
            <v>2099.5402679443359</v>
          </cell>
        </row>
        <row r="220">
          <cell r="J220">
            <v>4619.1762466430664</v>
          </cell>
          <cell r="K220">
            <v>6912.5750045776367</v>
          </cell>
          <cell r="L220">
            <v>529</v>
          </cell>
          <cell r="M220">
            <v>555</v>
          </cell>
          <cell r="N220">
            <v>270.83311462402344</v>
          </cell>
        </row>
        <row r="221">
          <cell r="J221">
            <v>4943.6666660308838</v>
          </cell>
          <cell r="K221">
            <v>23935.446659088135</v>
          </cell>
          <cell r="L221">
            <v>565.00000953674316</v>
          </cell>
          <cell r="M221">
            <v>2253.7666721343994</v>
          </cell>
          <cell r="N221">
            <v>360.5</v>
          </cell>
        </row>
        <row r="222">
          <cell r="J222">
            <v>2172.25</v>
          </cell>
          <cell r="K222">
            <v>8857.9901123046875</v>
          </cell>
          <cell r="M222">
            <v>389</v>
          </cell>
        </row>
        <row r="223">
          <cell r="J223">
            <v>18311.149971008301</v>
          </cell>
          <cell r="K223">
            <v>8479.7299728393555</v>
          </cell>
          <cell r="L223">
            <v>1670</v>
          </cell>
          <cell r="M223">
            <v>6222.5</v>
          </cell>
          <cell r="N223">
            <v>1275</v>
          </cell>
        </row>
        <row r="224">
          <cell r="J224">
            <v>2024.6600036621094</v>
          </cell>
          <cell r="K224">
            <v>2046.6600036621094</v>
          </cell>
          <cell r="L224">
            <v>73</v>
          </cell>
          <cell r="M224">
            <v>273</v>
          </cell>
          <cell r="N224">
            <v>540</v>
          </cell>
        </row>
        <row r="225">
          <cell r="J225">
            <v>1785</v>
          </cell>
          <cell r="K225">
            <v>970</v>
          </cell>
          <cell r="M225">
            <v>625</v>
          </cell>
        </row>
        <row r="226">
          <cell r="J226">
            <v>4954.8999938964844</v>
          </cell>
          <cell r="K226">
            <v>335</v>
          </cell>
          <cell r="M226">
            <v>1935</v>
          </cell>
        </row>
        <row r="227">
          <cell r="J227">
            <v>31971.7626953125</v>
          </cell>
          <cell r="K227">
            <v>200</v>
          </cell>
          <cell r="M227">
            <v>8256.8905639648438</v>
          </cell>
          <cell r="N227">
            <v>565</v>
          </cell>
        </row>
        <row r="228">
          <cell r="J228">
            <v>20878.171783447266</v>
          </cell>
          <cell r="K228">
            <v>1395</v>
          </cell>
          <cell r="L228">
            <v>475</v>
          </cell>
          <cell r="M228">
            <v>18587.478759765625</v>
          </cell>
          <cell r="N228">
            <v>425</v>
          </cell>
        </row>
        <row r="229">
          <cell r="J229">
            <v>17595.994888305664</v>
          </cell>
          <cell r="K229">
            <v>895</v>
          </cell>
          <cell r="L229">
            <v>1000</v>
          </cell>
          <cell r="M229">
            <v>1361.9429321289063</v>
          </cell>
        </row>
        <row r="243">
          <cell r="J243">
            <v>34090.266418457031</v>
          </cell>
          <cell r="K243">
            <v>13217.866504669189</v>
          </cell>
          <cell r="L243">
            <v>24.149999618530273</v>
          </cell>
          <cell r="M243">
            <v>22795.948329925537</v>
          </cell>
          <cell r="N243">
            <v>842.64666366577148</v>
          </cell>
        </row>
        <row r="244">
          <cell r="J244">
            <v>58353.531684875488</v>
          </cell>
          <cell r="K244">
            <v>18420.427541732788</v>
          </cell>
          <cell r="L244">
            <v>15470.841674804688</v>
          </cell>
          <cell r="M244">
            <v>37070.470630645752</v>
          </cell>
          <cell r="N244">
            <v>1358.6849365234375</v>
          </cell>
        </row>
        <row r="245">
          <cell r="J245">
            <v>72372.282930374146</v>
          </cell>
          <cell r="K245">
            <v>34171.995843887329</v>
          </cell>
          <cell r="L245">
            <v>34585.611511230469</v>
          </cell>
          <cell r="M245">
            <v>10478.257528305054</v>
          </cell>
          <cell r="N245">
            <v>2830.0812225341797</v>
          </cell>
        </row>
        <row r="246">
          <cell r="J246">
            <v>51749.080387115479</v>
          </cell>
          <cell r="K246">
            <v>22817.619928359985</v>
          </cell>
          <cell r="L246">
            <v>25747.167007446289</v>
          </cell>
          <cell r="M246">
            <v>7473.691743850708</v>
          </cell>
          <cell r="N246">
            <v>164.66666793823242</v>
          </cell>
        </row>
        <row r="247">
          <cell r="J247">
            <v>19899.47204208374</v>
          </cell>
          <cell r="K247">
            <v>12014.850143432617</v>
          </cell>
          <cell r="L247">
            <v>20602.341102600098</v>
          </cell>
          <cell r="M247">
            <v>2007.8158378601074</v>
          </cell>
          <cell r="N247">
            <v>250</v>
          </cell>
        </row>
        <row r="248">
          <cell r="J248">
            <v>58014.959293365479</v>
          </cell>
          <cell r="K248">
            <v>10895.956001281738</v>
          </cell>
          <cell r="L248">
            <v>4432.170539855957</v>
          </cell>
          <cell r="M248">
            <v>9812.7236938476563</v>
          </cell>
          <cell r="N248">
            <v>398.33334350585938</v>
          </cell>
        </row>
        <row r="249">
          <cell r="J249">
            <v>44526.449565887451</v>
          </cell>
          <cell r="K249">
            <v>6062.6460037231445</v>
          </cell>
          <cell r="L249">
            <v>1572.1666641235352</v>
          </cell>
          <cell r="M249">
            <v>7006.8615760803223</v>
          </cell>
          <cell r="N249">
            <v>2877.5258636474609</v>
          </cell>
        </row>
        <row r="250">
          <cell r="J250">
            <v>101276.78828239441</v>
          </cell>
          <cell r="K250">
            <v>15969.168560028076</v>
          </cell>
          <cell r="L250">
            <v>2020.832914352417</v>
          </cell>
          <cell r="M250">
            <v>13536.700958251953</v>
          </cell>
          <cell r="N250">
            <v>8981.6031494140625</v>
          </cell>
        </row>
        <row r="251">
          <cell r="J251">
            <v>88379.465991973877</v>
          </cell>
          <cell r="K251">
            <v>33408.257423400879</v>
          </cell>
          <cell r="L251">
            <v>1889.278434753418</v>
          </cell>
          <cell r="M251">
            <v>16396.574071884155</v>
          </cell>
          <cell r="N251">
            <v>19135.464967727661</v>
          </cell>
        </row>
        <row r="252">
          <cell r="J252">
            <v>53632.353915214539</v>
          </cell>
          <cell r="K252">
            <v>36936.948199272156</v>
          </cell>
          <cell r="L252">
            <v>1248.6879692077637</v>
          </cell>
          <cell r="M252">
            <v>14615.715606689453</v>
          </cell>
          <cell r="N252">
            <v>10344.911689758301</v>
          </cell>
        </row>
        <row r="253">
          <cell r="J253">
            <v>71854.604927062988</v>
          </cell>
          <cell r="K253">
            <v>60373.651473999023</v>
          </cell>
          <cell r="L253">
            <v>6192.9557342529297</v>
          </cell>
          <cell r="M253">
            <v>23349.853302001953</v>
          </cell>
          <cell r="N253">
            <v>10323.527530670166</v>
          </cell>
        </row>
        <row r="254">
          <cell r="J254">
            <v>51726.049543380737</v>
          </cell>
          <cell r="K254">
            <v>74541.386787414551</v>
          </cell>
          <cell r="L254">
            <v>4101.3566722869873</v>
          </cell>
          <cell r="M254">
            <v>24781.211404800415</v>
          </cell>
          <cell r="N254">
            <v>3333.3733825683594</v>
          </cell>
        </row>
        <row r="255">
          <cell r="J255">
            <v>24293.05997467041</v>
          </cell>
          <cell r="K255">
            <v>20354.380088806152</v>
          </cell>
          <cell r="L255">
            <v>1743</v>
          </cell>
          <cell r="M255">
            <v>7509.5</v>
          </cell>
          <cell r="N255">
            <v>1815</v>
          </cell>
        </row>
        <row r="256">
          <cell r="J256">
            <v>131789.46264197788</v>
          </cell>
          <cell r="K256">
            <v>14822.25</v>
          </cell>
          <cell r="L256">
            <v>610</v>
          </cell>
          <cell r="M256">
            <v>34050.852980905023</v>
          </cell>
          <cell r="N256">
            <v>3774.7325000000001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table"/>
      <sheetName val="issuance"/>
      <sheetName val="Global"/>
      <sheetName val="fallen angels"/>
      <sheetName val="flow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 ML_Model_Info"/>
      <sheetName val="iQ ML_Model_Summary"/>
      <sheetName val="ML_Model_Metadata"/>
      <sheetName val="TOC"/>
      <sheetName val="Index List"/>
      <sheetName val="1.01"/>
      <sheetName val="1.01a"/>
      <sheetName val="1.01b"/>
      <sheetName val="1.01c"/>
      <sheetName val="1.02"/>
      <sheetName val="1.03"/>
      <sheetName val="1.04"/>
      <sheetName val="1.04a"/>
      <sheetName val="1.05"/>
      <sheetName val="1.06"/>
      <sheetName val="1.06a"/>
      <sheetName val="1.07"/>
      <sheetName val="2.01"/>
      <sheetName val="2.02"/>
      <sheetName val="2.03"/>
      <sheetName val="2.04"/>
      <sheetName val="2.05"/>
      <sheetName val="2.06"/>
      <sheetName val="2.07"/>
      <sheetName val="2.08"/>
      <sheetName val="2.09"/>
      <sheetName val="3.01"/>
      <sheetName val="3.02"/>
      <sheetName val="3.03"/>
      <sheetName val="3.04"/>
      <sheetName val="3.04 (2)"/>
      <sheetName val="3.05"/>
      <sheetName val="3.06"/>
      <sheetName val="3.07"/>
      <sheetName val="3.08"/>
      <sheetName val="3.09"/>
      <sheetName val="4.01"/>
      <sheetName val="4.02"/>
      <sheetName val="4.03"/>
      <sheetName val="4.04"/>
      <sheetName val="4.05"/>
      <sheetName val="4.06"/>
      <sheetName val="4.07"/>
      <sheetName val="4.08"/>
      <sheetName val="4.09"/>
      <sheetName val="4.10"/>
      <sheetName val="4.11"/>
      <sheetName val="5.01"/>
      <sheetName val="5.02"/>
      <sheetName val="5.03a"/>
      <sheetName val="5.03"/>
      <sheetName val="5.04"/>
      <sheetName val="6.01"/>
      <sheetName val="6.02"/>
      <sheetName val="6.03"/>
      <sheetName val="6.01a"/>
      <sheetName val="7.01"/>
      <sheetName val="7.02"/>
      <sheetName val="7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"/>
      <sheetName val="ExhibitData"/>
      <sheetName val="WebDump"/>
      <sheetName val="Map"/>
    </sheetNames>
    <sheetDataSet>
      <sheetData sheetId="0"/>
      <sheetData sheetId="1"/>
      <sheetData sheetId="2"/>
      <sheetData sheetId="3">
        <row r="2">
          <cell r="A2" t="str">
            <v>Growth</v>
          </cell>
        </row>
        <row r="3">
          <cell r="A3" t="str">
            <v>Sector</v>
          </cell>
        </row>
        <row r="4">
          <cell r="A4" t="str">
            <v>Emerging Markets</v>
          </cell>
        </row>
        <row r="5">
          <cell r="A5" t="str">
            <v>Global Equity</v>
          </cell>
        </row>
        <row r="6">
          <cell r="A6" t="str">
            <v>International Equity</v>
          </cell>
        </row>
        <row r="7">
          <cell r="A7" t="str">
            <v>Regional Equity</v>
          </cell>
        </row>
        <row r="8">
          <cell r="A8" t="str">
            <v>Growth &amp; Income</v>
          </cell>
        </row>
        <row r="9">
          <cell r="A9" t="str">
            <v>Income Equity</v>
          </cell>
        </row>
        <row r="10">
          <cell r="A10" t="str">
            <v>Asset Allocation</v>
          </cell>
        </row>
        <row r="11">
          <cell r="A11" t="str">
            <v>Balanced</v>
          </cell>
        </row>
        <row r="12">
          <cell r="A12" t="str">
            <v>Flexible Port</v>
          </cell>
        </row>
        <row r="13">
          <cell r="A13" t="str">
            <v>Income Mixed</v>
          </cell>
        </row>
        <row r="14">
          <cell r="A14" t="str">
            <v>Corporate-General</v>
          </cell>
        </row>
        <row r="15">
          <cell r="A15" t="str">
            <v>Corporate-Intermediate</v>
          </cell>
        </row>
        <row r="16">
          <cell r="A16" t="str">
            <v>Corporate-Short Term</v>
          </cell>
        </row>
        <row r="17">
          <cell r="A17" t="str">
            <v>High Yield</v>
          </cell>
        </row>
        <row r="18">
          <cell r="A18" t="str">
            <v>Global Bond - General</v>
          </cell>
        </row>
        <row r="19">
          <cell r="A19" t="str">
            <v>Global Bond - Short Term</v>
          </cell>
        </row>
        <row r="20">
          <cell r="A20" t="str">
            <v>Other World Bond</v>
          </cell>
        </row>
        <row r="21">
          <cell r="A21" t="str">
            <v>Govt. Bond - General</v>
          </cell>
        </row>
        <row r="22">
          <cell r="A22" t="str">
            <v>Govt. Bond - Intermediate</v>
          </cell>
        </row>
        <row r="23">
          <cell r="A23" t="str">
            <v>Govt. Bond - Short Term</v>
          </cell>
        </row>
        <row r="24">
          <cell r="A24" t="str">
            <v>Mortgaged Backed</v>
          </cell>
        </row>
        <row r="25">
          <cell r="A25" t="str">
            <v>Strategic Income</v>
          </cell>
        </row>
        <row r="26">
          <cell r="A26" t="str">
            <v>State Muni Bond - General</v>
          </cell>
        </row>
        <row r="27">
          <cell r="A27" t="str">
            <v>State Muni Bond - Short Term</v>
          </cell>
        </row>
        <row r="28">
          <cell r="A28" t="str">
            <v>National Muni Bond - General</v>
          </cell>
        </row>
        <row r="29">
          <cell r="A29" t="str">
            <v>National Muni Bond - Short Term</v>
          </cell>
        </row>
        <row r="30">
          <cell r="A30" t="str">
            <v>Taxable Money Mkt/Govt</v>
          </cell>
        </row>
        <row r="31">
          <cell r="A31" t="str">
            <v>Taxable Money Mkt/Non-Govt</v>
          </cell>
        </row>
        <row r="32">
          <cell r="A32" t="str">
            <v>National Tax-Exempt Money Mkt</v>
          </cell>
        </row>
        <row r="33">
          <cell r="A33" t="str">
            <v>State Tax-Exempt Money Mkt</v>
          </cell>
        </row>
        <row r="35">
          <cell r="A35" t="str">
            <v>All Money Markets</v>
          </cell>
        </row>
        <row r="36">
          <cell r="A36" t="str">
            <v>All Conventional</v>
          </cell>
        </row>
        <row r="37">
          <cell r="A37" t="str">
            <v>All Equity Funds</v>
          </cell>
        </row>
        <row r="38">
          <cell r="A38" t="str">
            <v>All Hybrid Funds</v>
          </cell>
        </row>
        <row r="39">
          <cell r="A39" t="str">
            <v>All Bond &amp; Income Funds</v>
          </cell>
        </row>
        <row r="41">
          <cell r="A41" t="str">
            <v>FOFs - All Conventional</v>
          </cell>
        </row>
        <row r="42">
          <cell r="A42" t="str">
            <v>FOFs - Equity Funds</v>
          </cell>
        </row>
        <row r="43">
          <cell r="A43" t="str">
            <v>FOFs - Hybrid/Bond/Income</v>
          </cell>
        </row>
        <row r="45">
          <cell r="A45" t="str">
            <v>High Yield</v>
          </cell>
          <cell r="B45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"/>
      <sheetName val="Weekly Flows"/>
      <sheetName val="Annual Flows"/>
      <sheetName val="sqlDataDumpWeekly"/>
      <sheetName val="sqlDataDumpAnnual"/>
      <sheetName val="FullHistory"/>
      <sheetName val="Asset Managers"/>
      <sheetName val="Update"/>
      <sheetName val="maps"/>
      <sheetName val="Exhibits"/>
      <sheetName val="TempYuraWsDELETE"/>
      <sheetName val="ICI"/>
      <sheetName val="EPFR"/>
      <sheetName val="Manual"/>
      <sheetName val="YTD % manual"/>
    </sheetNames>
    <sheetDataSet>
      <sheetData sheetId="0" refreshError="1">
        <row r="5">
          <cell r="N5">
            <v>-42.573999999999998</v>
          </cell>
        </row>
        <row r="19">
          <cell r="N19">
            <v>61.801000000000002</v>
          </cell>
        </row>
      </sheetData>
      <sheetData sheetId="1" refreshError="1">
        <row r="5">
          <cell r="C5" t="str">
            <v>Corp-High Yield WO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M1">
            <v>40723</v>
          </cell>
        </row>
        <row r="4">
          <cell r="C4" t="str">
            <v>Invesco AIM</v>
          </cell>
        </row>
      </sheetData>
      <sheetData sheetId="7" refreshError="1">
        <row r="3">
          <cell r="C3" t="str">
            <v>\\corp\ds_dfs\GCIB Admin\Credit Research Technology\GMGRESEARCH\CMS\AMGfiles\</v>
          </cell>
          <cell r="J3" t="str">
            <v>SELECT SectorID, SectorName FROM tblHysFlowsAmgSectorMap WHERE ProcessingFlag=-1 ORDER BY SectorID;</v>
          </cell>
        </row>
        <row r="4">
          <cell r="C4">
            <v>20</v>
          </cell>
        </row>
        <row r="5">
          <cell r="C5" t="str">
            <v>W</v>
          </cell>
          <cell r="I5">
            <v>1031</v>
          </cell>
          <cell r="J5" t="str">
            <v>All Equity Funds</v>
          </cell>
          <cell r="K5" t="str">
            <v>MinDate=6/1/2011; MaxDate=10/12/2011; Count=20</v>
          </cell>
        </row>
        <row r="6">
          <cell r="C6" t="str">
            <v>.csv</v>
          </cell>
          <cell r="I6">
            <v>1034</v>
          </cell>
          <cell r="J6" t="str">
            <v>All Equity Funds WO</v>
          </cell>
          <cell r="K6" t="str">
            <v>MinDate=6/1/2011; MaxDate=10/12/2011; Count=20</v>
          </cell>
        </row>
        <row r="7">
          <cell r="C7" t="str">
            <v>tblHysFlowsAmgTimeSeries</v>
          </cell>
          <cell r="I7">
            <v>1036</v>
          </cell>
          <cell r="J7" t="str">
            <v>All Money Market Funds</v>
          </cell>
          <cell r="K7" t="str">
            <v>MinDate=6/1/2011; MaxDate=10/12/2011; Count=20</v>
          </cell>
        </row>
        <row r="8">
          <cell r="I8">
            <v>1037</v>
          </cell>
          <cell r="J8" t="str">
            <v>All Municipal Bond Funds WO</v>
          </cell>
          <cell r="K8" t="str">
            <v>MinDate=6/1/2011; MaxDate=10/12/2011; Count=20</v>
          </cell>
        </row>
        <row r="9">
          <cell r="C9" t="str">
            <v>SectorID</v>
          </cell>
          <cell r="I9">
            <v>1038</v>
          </cell>
          <cell r="J9" t="str">
            <v>All Municipal Bond Funds</v>
          </cell>
          <cell r="K9" t="str">
            <v>MinDate=6/1/2011; MaxDate=10/12/2011; Count=20</v>
          </cell>
        </row>
        <row r="10">
          <cell r="C10" t="str">
            <v>WeekOf</v>
          </cell>
          <cell r="I10">
            <v>1134</v>
          </cell>
          <cell r="J10" t="str">
            <v>Municipals-High Yield</v>
          </cell>
          <cell r="K10" t="str">
            <v>MinDate=6/1/2011; MaxDate=10/12/2011; Count=20</v>
          </cell>
        </row>
        <row r="11">
          <cell r="C11" t="str">
            <v>FlowChangeExDist</v>
          </cell>
          <cell r="I11">
            <v>1139</v>
          </cell>
          <cell r="J11" t="str">
            <v>Municipals-High Yield WO</v>
          </cell>
          <cell r="K11" t="str">
            <v>MinDate=6/1/2011; MaxDate=10/12/2011; Count=20</v>
          </cell>
        </row>
        <row r="12">
          <cell r="C12" t="str">
            <v>FlowChangeInDist</v>
          </cell>
          <cell r="I12">
            <v>1039</v>
          </cell>
          <cell r="J12" t="str">
            <v>All Taxable Bond Funds</v>
          </cell>
          <cell r="K12" t="str">
            <v>MinDate=6/1/2011; MaxDate=10/12/2011; Count=20</v>
          </cell>
        </row>
        <row r="13">
          <cell r="C13" t="str">
            <v>FlowChange4WkMvgAvg</v>
          </cell>
          <cell r="I13">
            <v>1041</v>
          </cell>
          <cell r="J13" t="str">
            <v>All Taxable Bond Funds WO</v>
          </cell>
          <cell r="K13" t="str">
            <v>MinDate=6/1/2011; MaxDate=10/12/2011; Count=20</v>
          </cell>
        </row>
        <row r="14">
          <cell r="C14" t="str">
            <v>MarketChange</v>
          </cell>
          <cell r="I14">
            <v>1054</v>
          </cell>
          <cell r="J14" t="str">
            <v>Convertible &amp; Pfd</v>
          </cell>
          <cell r="K14" t="str">
            <v>MinDate=6/1/2011; MaxDate=10/12/2011; Count=20</v>
          </cell>
        </row>
        <row r="15">
          <cell r="C15" t="str">
            <v>AssetChange</v>
          </cell>
          <cell r="I15">
            <v>1055</v>
          </cell>
          <cell r="J15" t="str">
            <v>Convertible &amp; Pfd WO</v>
          </cell>
          <cell r="K15" t="str">
            <v>MinDate=6/1/2011; MaxDate=10/12/2011; Count=20</v>
          </cell>
        </row>
        <row r="16">
          <cell r="C16" t="str">
            <v>Assets</v>
          </cell>
          <cell r="I16">
            <v>1059</v>
          </cell>
          <cell r="J16" t="str">
            <v>Corp-High Yield</v>
          </cell>
          <cell r="K16" t="str">
            <v>MinDate=6/1/2011; MaxDate=10/12/2011; Count=20</v>
          </cell>
        </row>
        <row r="17">
          <cell r="C17" t="str">
            <v>BreadthInflows</v>
          </cell>
          <cell r="I17">
            <v>1061</v>
          </cell>
          <cell r="J17" t="str">
            <v>Corp-High Yield WO</v>
          </cell>
          <cell r="K17" t="str">
            <v>MinDate=6/1/2011; MaxDate=10/12/2011; Count=20</v>
          </cell>
        </row>
        <row r="18">
          <cell r="C18" t="str">
            <v>BreadthZero</v>
          </cell>
          <cell r="I18">
            <v>1062</v>
          </cell>
          <cell r="J18" t="str">
            <v>Corp-Investment Grade</v>
          </cell>
          <cell r="K18" t="str">
            <v>MinDate=6/1/2011; MaxDate=10/12/2011; Count=20</v>
          </cell>
        </row>
        <row r="19">
          <cell r="C19" t="str">
            <v>BreadthOutflows</v>
          </cell>
          <cell r="I19">
            <v>1064</v>
          </cell>
          <cell r="J19" t="str">
            <v>Corp-Investment Grade WO</v>
          </cell>
          <cell r="K19" t="str">
            <v>MinDate=6/1/2011; MaxDate=10/12/2011; Count=20</v>
          </cell>
        </row>
        <row r="20">
          <cell r="C20" t="str">
            <v>BreadthTotal</v>
          </cell>
          <cell r="I20">
            <v>1083</v>
          </cell>
          <cell r="J20" t="str">
            <v>Govt-Treasury &amp; Mortgage</v>
          </cell>
          <cell r="K20" t="str">
            <v>MinDate=6/1/2011; MaxDate=10/12/2011; Count=20</v>
          </cell>
        </row>
        <row r="21">
          <cell r="C21" t="str">
            <v>BreadthRatio</v>
          </cell>
          <cell r="I21">
            <v>1085</v>
          </cell>
          <cell r="J21" t="str">
            <v>Govt-Treasury &amp; Mortgage WO</v>
          </cell>
          <cell r="K21" t="str">
            <v>MinDate=6/1/2011; MaxDate=10/12/2011; Count=20</v>
          </cell>
        </row>
        <row r="22">
          <cell r="C22" t="str">
            <v>PctChangeExDist</v>
          </cell>
          <cell r="I22">
            <v>1103</v>
          </cell>
          <cell r="J22" t="str">
            <v>Intl &amp; Global Debt</v>
          </cell>
          <cell r="K22" t="str">
            <v>MinDate=6/1/2011; MaxDate=10/12/2011; Count=20</v>
          </cell>
        </row>
        <row r="23">
          <cell r="C23" t="str">
            <v>PctChangeInDist</v>
          </cell>
          <cell r="I23">
            <v>1105</v>
          </cell>
          <cell r="J23" t="str">
            <v>Intl &amp; Global Debt WO</v>
          </cell>
          <cell r="K23" t="str">
            <v>MinDate=6/1/2011; MaxDate=10/12/2011; Count=20</v>
          </cell>
        </row>
        <row r="24">
          <cell r="C24" t="str">
            <v>PctChangeMkt</v>
          </cell>
          <cell r="I24">
            <v>1162</v>
          </cell>
          <cell r="J24" t="str">
            <v>Sector-Energy</v>
          </cell>
          <cell r="K24" t="str">
            <v>MinDate=6/1/2011; MaxDate=10/12/2011; Count=20</v>
          </cell>
        </row>
        <row r="25">
          <cell r="C25" t="str">
            <v>PctChange4WkMvgAvg</v>
          </cell>
          <cell r="I25">
            <v>1163</v>
          </cell>
          <cell r="J25" t="str">
            <v>Sector-Energy WO</v>
          </cell>
          <cell r="K25" t="str">
            <v>MinDate=6/1/2011; MaxDate=10/12/2011; Count=20</v>
          </cell>
        </row>
        <row r="26">
          <cell r="I26">
            <v>1164</v>
          </cell>
          <cell r="J26" t="str">
            <v>Sector-Healthcare/Biotech</v>
          </cell>
          <cell r="K26" t="str">
            <v>MinDate=6/1/2011; MaxDate=10/12/2011; Count=20</v>
          </cell>
        </row>
        <row r="27">
          <cell r="I27">
            <v>1165</v>
          </cell>
          <cell r="J27" t="str">
            <v>Sector-Healthcare/Biotech WO</v>
          </cell>
          <cell r="K27" t="str">
            <v>MinDate=6/1/2011; MaxDate=10/12/2011; Count=20</v>
          </cell>
        </row>
        <row r="28">
          <cell r="I28">
            <v>1166</v>
          </cell>
          <cell r="J28" t="str">
            <v>Sector-Other</v>
          </cell>
          <cell r="K28" t="str">
            <v>MinDate=6/1/2011; MaxDate=10/12/2011; Count=20</v>
          </cell>
        </row>
        <row r="29">
          <cell r="I29">
            <v>1167</v>
          </cell>
          <cell r="J29" t="str">
            <v>Sector-Other WO</v>
          </cell>
          <cell r="K29" t="str">
            <v>MinDate=6/1/2011; MaxDate=10/12/2011; Count=20</v>
          </cell>
        </row>
        <row r="30">
          <cell r="I30">
            <v>1168</v>
          </cell>
          <cell r="J30" t="str">
            <v>Sector-Real Estate</v>
          </cell>
          <cell r="K30" t="str">
            <v>MinDate=6/1/2011; MaxDate=10/12/2011; Count=20</v>
          </cell>
        </row>
        <row r="31">
          <cell r="I31">
            <v>1169</v>
          </cell>
          <cell r="J31" t="str">
            <v>Sector-Real Estate WO</v>
          </cell>
          <cell r="K31" t="str">
            <v>MinDate=6/1/2011; MaxDate=10/12/2011; Count=20</v>
          </cell>
        </row>
        <row r="32">
          <cell r="I32">
            <v>1170</v>
          </cell>
          <cell r="J32" t="str">
            <v>Sector-Technology</v>
          </cell>
          <cell r="K32" t="str">
            <v>MinDate=6/1/2011; MaxDate=10/12/2011; Count=20</v>
          </cell>
        </row>
        <row r="33">
          <cell r="I33">
            <v>1172</v>
          </cell>
          <cell r="J33" t="str">
            <v>Sector-Technology WO</v>
          </cell>
          <cell r="K33" t="str">
            <v>MinDate=6/1/2011; MaxDate=10/12/2011; Count=20</v>
          </cell>
        </row>
        <row r="34">
          <cell r="I34">
            <v>1173</v>
          </cell>
          <cell r="J34" t="str">
            <v>Sector-Utilities</v>
          </cell>
          <cell r="K34" t="str">
            <v>MinDate=6/1/2011; MaxDate=10/12/2011; Count=20</v>
          </cell>
        </row>
        <row r="35">
          <cell r="I35">
            <v>1174</v>
          </cell>
          <cell r="J35" t="str">
            <v>Sector-Utilities WO</v>
          </cell>
          <cell r="K35" t="str">
            <v>MinDate=6/1/2011; MaxDate=10/12/2011; Count=20</v>
          </cell>
        </row>
        <row r="36">
          <cell r="I36">
            <v>2038</v>
          </cell>
          <cell r="J36" t="str">
            <v>All Money Market Funds WO</v>
          </cell>
          <cell r="K36" t="str">
            <v>MinDate=6/1/2011; MaxDate=10/12/2011; Count=20</v>
          </cell>
        </row>
        <row r="37">
          <cell r="I37">
            <v>2785</v>
          </cell>
          <cell r="J37" t="str">
            <v>Sector-Financial/Banking</v>
          </cell>
          <cell r="K37" t="str">
            <v>MinDate=6/1/2011; MaxDate=10/12/2011; Count=20</v>
          </cell>
        </row>
        <row r="38">
          <cell r="I38">
            <v>2786</v>
          </cell>
          <cell r="J38" t="str">
            <v>Sector-Financial/Banking WO</v>
          </cell>
          <cell r="K38" t="str">
            <v>MinDate=6/1/2011; MaxDate=10/12/2011; Count=20</v>
          </cell>
        </row>
        <row r="39">
          <cell r="I39">
            <v>2939</v>
          </cell>
          <cell r="J39" t="str">
            <v xml:space="preserve">Emerging Mkts Debt </v>
          </cell>
          <cell r="K39" t="str">
            <v>MinDate=6/1/2011; MaxDate=10/12/2011; Count=20</v>
          </cell>
        </row>
        <row r="40">
          <cell r="I40">
            <v>2940</v>
          </cell>
          <cell r="J40" t="str">
            <v>Emerging Mkts Debt WO</v>
          </cell>
          <cell r="K40" t="str">
            <v>MinDate=6/1/2011; MaxDate=10/12/2011; Count=20</v>
          </cell>
        </row>
        <row r="41">
          <cell r="I41">
            <v>3939</v>
          </cell>
          <cell r="J41" t="str">
            <v>All Equity Funds WO ETF</v>
          </cell>
          <cell r="K41" t="str">
            <v>MinDate=5/25/2011; MaxDate=10/5/2011; Count=20</v>
          </cell>
        </row>
        <row r="42">
          <cell r="I42">
            <v>3631</v>
          </cell>
          <cell r="J42" t="str">
            <v>All Equity Funds WO xETF</v>
          </cell>
          <cell r="K42" t="str">
            <v>MinDate=5/25/2011; MaxDate=10/5/2011; Count=20</v>
          </cell>
        </row>
        <row r="43">
          <cell r="I43">
            <v>4752</v>
          </cell>
          <cell r="J43" t="str">
            <v>Corp-High Yield ETF WO</v>
          </cell>
          <cell r="K43" t="str">
            <v>MinDate=5/25/2011; MaxDate=10/5/2011; Count=20</v>
          </cell>
        </row>
        <row r="44">
          <cell r="I44">
            <v>4756</v>
          </cell>
          <cell r="J44" t="str">
            <v>Corp-High Yield xETF WO</v>
          </cell>
          <cell r="K44" t="str">
            <v>MinDate=5/25/2011; MaxDate=10/5/2011; Count=20</v>
          </cell>
        </row>
        <row r="45">
          <cell r="I45">
            <v>3945</v>
          </cell>
          <cell r="J45" t="str">
            <v>Corp-Investment Grade WO ETF</v>
          </cell>
          <cell r="K45" t="str">
            <v>MinDate=5/25/2011; MaxDate=10/5/2011; Count=20</v>
          </cell>
        </row>
        <row r="46">
          <cell r="I46">
            <v>3637</v>
          </cell>
          <cell r="J46" t="str">
            <v>Corp-Investment Grade WO xETF</v>
          </cell>
          <cell r="K46" t="str">
            <v>MinDate=5/25/2011; MaxDate=10/5/2011; Count=20</v>
          </cell>
        </row>
        <row r="47">
          <cell r="I47">
            <v>4811</v>
          </cell>
          <cell r="J47" t="str">
            <v>MStar Bank Loan</v>
          </cell>
          <cell r="K47" t="str">
            <v>MinDate=5/25/2011; MaxDate=10/5/2011; Count=20</v>
          </cell>
        </row>
        <row r="48">
          <cell r="I48">
            <v>4945</v>
          </cell>
          <cell r="J48" t="str">
            <v>MStar Bank Loan WO</v>
          </cell>
          <cell r="K48" t="str">
            <v>MinDate=5/25/2011; MaxDate=10/5/2011; Count=20</v>
          </cell>
        </row>
        <row r="49">
          <cell r="I49">
            <v>7267</v>
          </cell>
          <cell r="J49" t="str">
            <v>Lipper Commodities Funds</v>
          </cell>
          <cell r="K49" t="str">
            <v>MinDate=5/25/2011; MaxDate=10/5/2011; Count=20</v>
          </cell>
        </row>
        <row r="50">
          <cell r="I50">
            <v>7268</v>
          </cell>
          <cell r="J50" t="str">
            <v>Lipper Commodities Funds WO</v>
          </cell>
          <cell r="K50" t="str">
            <v>MinDate=5/25/2011; MaxDate=10/5/2011; Count=20</v>
          </cell>
        </row>
        <row r="51">
          <cell r="I51">
            <v>7735</v>
          </cell>
          <cell r="J51" t="str">
            <v>Lipper Loan Participation Funds</v>
          </cell>
          <cell r="K51" t="str">
            <v>MinDate=5/25/2011; MaxDate=10/5/2011; Count=20</v>
          </cell>
        </row>
        <row r="52">
          <cell r="I52">
            <v>7736</v>
          </cell>
          <cell r="J52" t="str">
            <v>Lipper Loan Participation Funds WO</v>
          </cell>
          <cell r="K52" t="str">
            <v>MinDate=5/25/2011; MaxDate=10/5/2011; Count=20</v>
          </cell>
        </row>
        <row r="53">
          <cell r="I53">
            <v>2949</v>
          </cell>
          <cell r="J53" t="str">
            <v>Emerging Mkts Equity</v>
          </cell>
          <cell r="K53" t="str">
            <v>MinDate=6/1/2011; MaxDate=10/12/2011; Count=20</v>
          </cell>
        </row>
        <row r="54">
          <cell r="I54">
            <v>2950</v>
          </cell>
          <cell r="J54" t="str">
            <v>Emerging Mkts Equity WO</v>
          </cell>
          <cell r="K54" t="str">
            <v>MinDate=6/1/2011; MaxDate=10/12/2011; Count=20</v>
          </cell>
        </row>
        <row r="55">
          <cell r="I55">
            <v>3169</v>
          </cell>
          <cell r="J55" t="str">
            <v>Domestic Equities</v>
          </cell>
          <cell r="K55" t="str">
            <v>MinDate=5/25/2011; MaxDate=10/5/2011; Count=20</v>
          </cell>
        </row>
        <row r="56">
          <cell r="I56">
            <v>3170</v>
          </cell>
          <cell r="J56" t="str">
            <v>Domestic Equities WO</v>
          </cell>
          <cell r="K56" t="str">
            <v>MinDate=5/25/2011; MaxDate=10/5/2011; Count=20</v>
          </cell>
        </row>
        <row r="57">
          <cell r="I57">
            <v>4693</v>
          </cell>
          <cell r="J57" t="str">
            <v>Non-Domestic Equities</v>
          </cell>
          <cell r="K57" t="str">
            <v>MinDate=5/25/2011; MaxDate=10/5/2011; Count=20</v>
          </cell>
        </row>
        <row r="58">
          <cell r="I58">
            <v>4785</v>
          </cell>
          <cell r="J58" t="str">
            <v>Non-Domestic Equities WO</v>
          </cell>
          <cell r="K58" t="str">
            <v>MinDate=5/25/2011; MaxDate=10/5/2011; Count=20</v>
          </cell>
        </row>
      </sheetData>
      <sheetData sheetId="8">
        <row r="2">
          <cell r="B2" t="str">
            <v>All Equity Funds</v>
          </cell>
          <cell r="F2" t="str">
            <v>Corp-High Yield</v>
          </cell>
        </row>
        <row r="3">
          <cell r="B3" t="str">
            <v>All Equity Funds MO</v>
          </cell>
          <cell r="F3" t="str">
            <v>Corp-High Yield WO</v>
          </cell>
        </row>
        <row r="4">
          <cell r="B4" t="str">
            <v>All Equity Funds WO</v>
          </cell>
          <cell r="F4" t="str">
            <v>Lipper Loan Participation Funds</v>
          </cell>
        </row>
        <row r="5">
          <cell r="B5" t="str">
            <v>Convertible Pfd</v>
          </cell>
          <cell r="F5" t="str">
            <v>Lipper Loan Participation Funds WO</v>
          </cell>
        </row>
        <row r="6">
          <cell r="B6" t="str">
            <v>Convertible Pfd WO</v>
          </cell>
          <cell r="F6" t="str">
            <v>Corp-Investment Grade</v>
          </cell>
        </row>
        <row r="7">
          <cell r="B7" t="str">
            <v>Domestic Equity</v>
          </cell>
          <cell r="F7" t="str">
            <v>Corp-Investment Grade WO</v>
          </cell>
        </row>
        <row r="8">
          <cell r="B8" t="str">
            <v>Domestic Equity WO</v>
          </cell>
          <cell r="F8" t="str">
            <v>All Equity Funds</v>
          </cell>
        </row>
        <row r="9">
          <cell r="B9" t="str">
            <v>Equity Income Funds</v>
          </cell>
          <cell r="F9" t="str">
            <v>All Equity Funds WO</v>
          </cell>
        </row>
        <row r="10">
          <cell r="B10" t="str">
            <v>Equity Income Funds WO</v>
          </cell>
          <cell r="F10" t="str">
            <v>All Money Market Funds</v>
          </cell>
        </row>
        <row r="11">
          <cell r="B11" t="str">
            <v>Global Equity</v>
          </cell>
          <cell r="F11" t="str">
            <v>All Money Market Funds WO</v>
          </cell>
        </row>
        <row r="12">
          <cell r="B12" t="str">
            <v>Global Equity WO</v>
          </cell>
          <cell r="F12" t="str">
            <v>All Taxable Bond Funds</v>
          </cell>
        </row>
        <row r="13">
          <cell r="B13" t="str">
            <v>Gold Nat Resources</v>
          </cell>
          <cell r="F13" t="str">
            <v>All Taxable Bond Funds WO</v>
          </cell>
        </row>
        <row r="14">
          <cell r="B14" t="str">
            <v>Gold Nat Resources WO</v>
          </cell>
          <cell r="F14" t="str">
            <v xml:space="preserve">Emerging Mkts Debt </v>
          </cell>
        </row>
        <row r="15">
          <cell r="B15" t="str">
            <v>Growth and Income Funds</v>
          </cell>
          <cell r="F15" t="str">
            <v>Emerging Mkts Debt WO</v>
          </cell>
        </row>
        <row r="16">
          <cell r="B16" t="str">
            <v>Growth and Income Funds WO</v>
          </cell>
          <cell r="F16" t="str">
            <v>Govt-Treasury &amp; Mortgage</v>
          </cell>
        </row>
        <row r="17">
          <cell r="B17" t="str">
            <v>Growth+Value-Aggressive</v>
          </cell>
          <cell r="F17" t="str">
            <v>Govt-Treasury &amp; Mortgage WO</v>
          </cell>
        </row>
        <row r="18">
          <cell r="B18" t="str">
            <v>Growth+Value-Aggressive WO</v>
          </cell>
          <cell r="F18" t="str">
            <v>Intl &amp; Global Debt</v>
          </cell>
        </row>
        <row r="19">
          <cell r="B19" t="str">
            <v>Growth+Value-Large Cap</v>
          </cell>
          <cell r="F19" t="str">
            <v>Intl &amp; Global Debt WO</v>
          </cell>
        </row>
        <row r="20">
          <cell r="B20" t="str">
            <v>Growth+Value-Large Cap WO</v>
          </cell>
          <cell r="F20" t="str">
            <v>Convertible &amp; Pfd</v>
          </cell>
        </row>
        <row r="21">
          <cell r="B21" t="str">
            <v>Growth+Value-NotAgg or SmCap</v>
          </cell>
          <cell r="F21" t="str">
            <v>Convertible &amp; Pfd WO</v>
          </cell>
        </row>
        <row r="22">
          <cell r="B22" t="str">
            <v>Growth+Value-NotAgg or SmCap WO</v>
          </cell>
          <cell r="F22" t="str">
            <v>Corp-High Yield ETF WO</v>
          </cell>
        </row>
        <row r="23">
          <cell r="B23" t="str">
            <v>Growth+Value-Small Cap</v>
          </cell>
          <cell r="F23" t="str">
            <v>Corp-High Yield xETF WO</v>
          </cell>
        </row>
        <row r="24">
          <cell r="B24" t="str">
            <v>Growth+Value-Small Cap WO</v>
          </cell>
          <cell r="F24" t="str">
            <v>All Equity Funds WO xETF</v>
          </cell>
        </row>
        <row r="25">
          <cell r="B25" t="str">
            <v>International Equity</v>
          </cell>
          <cell r="F25" t="str">
            <v>All Equity Funds WO ETF</v>
          </cell>
        </row>
        <row r="26">
          <cell r="B26" t="str">
            <v>International Equity WO</v>
          </cell>
          <cell r="F26" t="str">
            <v>Corp-Investment Grade ETF</v>
          </cell>
        </row>
        <row r="27">
          <cell r="B27" t="str">
            <v>Sector-Energy</v>
          </cell>
          <cell r="F27" t="str">
            <v>Corp-Investment Grade xETF</v>
          </cell>
        </row>
        <row r="28">
          <cell r="B28" t="str">
            <v>Sector-Energy WO</v>
          </cell>
          <cell r="F28" t="str">
            <v>All Municipal Bond Funds</v>
          </cell>
        </row>
        <row r="29">
          <cell r="B29" t="str">
            <v>Sector-Financial</v>
          </cell>
          <cell r="F29" t="str">
            <v>All Municipal Bond Funds WO</v>
          </cell>
        </row>
        <row r="30">
          <cell r="B30" t="str">
            <v>Sector-Financial WO</v>
          </cell>
          <cell r="F30" t="str">
            <v>Emerging Mkts Equity</v>
          </cell>
        </row>
        <row r="31">
          <cell r="B31" t="str">
            <v>Sector-HealthCare Biotech</v>
          </cell>
          <cell r="F31" t="str">
            <v>Emerging Mkts Equity WO</v>
          </cell>
        </row>
        <row r="32">
          <cell r="B32" t="str">
            <v>Sector-HealthCare Biotech WO</v>
          </cell>
          <cell r="F32" t="str">
            <v>Domestic Equities</v>
          </cell>
        </row>
        <row r="33">
          <cell r="B33" t="str">
            <v>Sector-Other</v>
          </cell>
          <cell r="F33" t="str">
            <v>Domestic Equities WO</v>
          </cell>
        </row>
        <row r="34">
          <cell r="B34" t="str">
            <v xml:space="preserve">Sector-Other WO </v>
          </cell>
          <cell r="F34" t="str">
            <v>Non-Domestic Equities</v>
          </cell>
        </row>
        <row r="35">
          <cell r="B35" t="str">
            <v>Sector-Real Estate</v>
          </cell>
          <cell r="F35" t="str">
            <v>Non-Domestic Equities WO</v>
          </cell>
        </row>
        <row r="36">
          <cell r="B36" t="str">
            <v>Sector-Real Estate WO</v>
          </cell>
          <cell r="F36" t="str">
            <v>Municipals-High Yield</v>
          </cell>
        </row>
        <row r="37">
          <cell r="B37" t="str">
            <v>Sector-Technology</v>
          </cell>
          <cell r="F37" t="str">
            <v>Municipals-High Yield WO</v>
          </cell>
        </row>
        <row r="38">
          <cell r="B38" t="str">
            <v>Sector-Technology WO</v>
          </cell>
        </row>
        <row r="39">
          <cell r="B39" t="str">
            <v>Sector-Utilities</v>
          </cell>
        </row>
        <row r="40">
          <cell r="B40" t="str">
            <v>Sector-Utilities WO</v>
          </cell>
        </row>
        <row r="41">
          <cell r="B41" t="str">
            <v>All Money Market Funds</v>
          </cell>
        </row>
        <row r="42">
          <cell r="B42" t="str">
            <v>All Money Markets WO</v>
          </cell>
        </row>
        <row r="43">
          <cell r="B43" t="str">
            <v>Money Market Funds-General</v>
          </cell>
        </row>
        <row r="44">
          <cell r="B44" t="str">
            <v>Money Market Funds-Government</v>
          </cell>
        </row>
        <row r="45">
          <cell r="B45" t="str">
            <v>Money Market Funds-Tax Exempt</v>
          </cell>
        </row>
        <row r="46">
          <cell r="B46" t="str">
            <v>Money Market Funds-Taxable</v>
          </cell>
        </row>
        <row r="47">
          <cell r="B47" t="str">
            <v>All Municipal Bond Funds</v>
          </cell>
        </row>
        <row r="48">
          <cell r="B48" t="str">
            <v>Municipals LT</v>
          </cell>
        </row>
        <row r="49">
          <cell r="B49" t="str">
            <v>Municipals LT WO</v>
          </cell>
        </row>
        <row r="50">
          <cell r="B50" t="str">
            <v>Municipals WO</v>
          </cell>
        </row>
        <row r="51">
          <cell r="B51" t="str">
            <v>Municipals WO LT No Load</v>
          </cell>
        </row>
        <row r="52">
          <cell r="B52" t="str">
            <v>Municipals-High Yield</v>
          </cell>
        </row>
        <row r="53">
          <cell r="B53" t="str">
            <v>Municipals-High Yield WO</v>
          </cell>
        </row>
        <row r="54">
          <cell r="B54" t="str">
            <v>Municipals-Insured</v>
          </cell>
        </row>
        <row r="55">
          <cell r="B55" t="str">
            <v>Municipals-Insured WO</v>
          </cell>
        </row>
        <row r="56">
          <cell r="B56" t="str">
            <v>Municipals-Int</v>
          </cell>
        </row>
        <row r="57">
          <cell r="B57" t="str">
            <v>Municipals-Int WO</v>
          </cell>
        </row>
        <row r="58">
          <cell r="B58" t="str">
            <v>Municipals-National</v>
          </cell>
        </row>
        <row r="59">
          <cell r="B59" t="str">
            <v>Municipals-National WO</v>
          </cell>
        </row>
        <row r="60">
          <cell r="B60" t="str">
            <v>All Taxable Bond Funds</v>
          </cell>
        </row>
        <row r="61">
          <cell r="B61" t="str">
            <v>All Taxable Bond Funds WO</v>
          </cell>
        </row>
        <row r="62">
          <cell r="B62" t="str">
            <v>Balanced Funds</v>
          </cell>
        </row>
        <row r="63">
          <cell r="B63" t="str">
            <v>Corp-High Quality</v>
          </cell>
        </row>
        <row r="64">
          <cell r="B64" t="str">
            <v>Corp-High Quality WO</v>
          </cell>
        </row>
        <row r="65">
          <cell r="B65" t="str">
            <v>Corp-High Yield</v>
          </cell>
        </row>
        <row r="66">
          <cell r="B66" t="str">
            <v>Corp-High Yield MO</v>
          </cell>
        </row>
        <row r="67">
          <cell r="B67" t="str">
            <v>Corp-High Yield WO</v>
          </cell>
        </row>
        <row r="68">
          <cell r="B68" t="str">
            <v>Corp-Investment Grade</v>
          </cell>
        </row>
        <row r="69">
          <cell r="B69" t="str">
            <v>Corp-Investment Grade WO</v>
          </cell>
        </row>
        <row r="70">
          <cell r="B70" t="str">
            <v>Emerg Mkts Debt</v>
          </cell>
        </row>
        <row r="71">
          <cell r="B71" t="str">
            <v>Emerg Mkts Debt WO</v>
          </cell>
        </row>
        <row r="72">
          <cell r="B72" t="str">
            <v>Flexible Funds</v>
          </cell>
        </row>
        <row r="73">
          <cell r="B73" t="str">
            <v>Govt-Mortgage</v>
          </cell>
        </row>
        <row r="74">
          <cell r="B74" t="str">
            <v>Govt-Mortgage WO</v>
          </cell>
        </row>
        <row r="75">
          <cell r="B75" t="str">
            <v>Govt-Treasury</v>
          </cell>
        </row>
        <row r="76">
          <cell r="B76" t="str">
            <v>Govt-Treasury Mortgage</v>
          </cell>
        </row>
        <row r="77">
          <cell r="B77" t="str">
            <v>Govt-Treasury Mortgage WO</v>
          </cell>
        </row>
        <row r="78">
          <cell r="B78" t="str">
            <v>Govt-Treasury WO</v>
          </cell>
        </row>
        <row r="79">
          <cell r="B79" t="str">
            <v>International and Global Debt</v>
          </cell>
        </row>
        <row r="80">
          <cell r="B80" t="str">
            <v>Intl and Global Debt WO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ash_Screen"/>
      <sheetName val="Letter Numerators"/>
      <sheetName val="Letter Denominators"/>
      <sheetName val="Letter Marginal Default Rates"/>
      <sheetName val="Letter Cumulative Default Rates"/>
      <sheetName val="Letter WACD Rates"/>
      <sheetName val="Alpha Numeric Numerators"/>
      <sheetName val="Alpha Numeric Denominators"/>
      <sheetName val="Alpha Num Marginal Def Rate"/>
      <sheetName val="Alpha Num Cumulative  DR"/>
      <sheetName val="module1"/>
      <sheetName val="wParm"/>
      <sheetName val="Alpha Numeric WACD Rates"/>
      <sheetName val="Default Rate Time S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24">
          <cell r="C24">
            <v>25569</v>
          </cell>
        </row>
        <row r="25">
          <cell r="C25">
            <v>36892</v>
          </cell>
        </row>
      </sheetData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 Numeric DefRate"/>
      <sheetName val="Alpha Numeric Numerators"/>
      <sheetName val="Alpha Numeric Denominators"/>
    </sheetNames>
    <sheetDataSet>
      <sheetData sheetId="0" refreshError="1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"/>
      <sheetName val="Weekly Flows"/>
      <sheetName val="Annual Flows"/>
      <sheetName val="sqlDataDumpWeekly"/>
      <sheetName val="sqlDataDumpAnnual"/>
      <sheetName val="FullHistory"/>
      <sheetName val="Asset Managers"/>
      <sheetName val="Update"/>
      <sheetName val="maps"/>
      <sheetName val="Exhibits"/>
      <sheetName val="TempYuraWsDELETE"/>
      <sheetName val="ICI"/>
      <sheetName val="EPFR"/>
      <sheetName val="Manual"/>
      <sheetName val="YTD % ma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Corp-High Yield</v>
          </cell>
        </row>
        <row r="3">
          <cell r="D3" t="str">
            <v>Lipper Loan Participation Funds</v>
          </cell>
        </row>
        <row r="4">
          <cell r="D4" t="str">
            <v>Corp-Investment Grade</v>
          </cell>
        </row>
        <row r="5">
          <cell r="D5" t="str">
            <v xml:space="preserve">Emerging Mkts Debt </v>
          </cell>
        </row>
        <row r="6">
          <cell r="D6" t="str">
            <v>All Equity Funds</v>
          </cell>
        </row>
        <row r="7">
          <cell r="D7" t="str">
            <v>All Money Market Funds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 ML_Model_Info"/>
      <sheetName val="iQ ML_Model_Summary"/>
      <sheetName val="ML_Model_Metadata"/>
      <sheetName val="TOC"/>
      <sheetName val="e1.01.01"/>
      <sheetName val="e1.01.02"/>
      <sheetName val="e1.01.03"/>
      <sheetName val="e1.01.04"/>
      <sheetName val="e1.01.05"/>
      <sheetName val="e1.01.06"/>
      <sheetName val="e1.01.07"/>
      <sheetName val="e1.01.08"/>
      <sheetName val="e1.01.09"/>
      <sheetName val="e1.01.10"/>
      <sheetName val="e1.02.01"/>
      <sheetName val="e1.02.02"/>
      <sheetName val="e1.02.03"/>
      <sheetName val="e1.02.04"/>
      <sheetName val="e1.02.05"/>
      <sheetName val="e1.02.06"/>
      <sheetName val="e1.02.07"/>
      <sheetName val="e1.02.08"/>
      <sheetName val="e1.02.09"/>
      <sheetName val="e1.02.10"/>
      <sheetName val="e1.02.11"/>
      <sheetName val="e1.03.01"/>
      <sheetName val="e1.03.02"/>
      <sheetName val="e1.03.03"/>
      <sheetName val="e1.03.04"/>
      <sheetName val="e1.03.05"/>
      <sheetName val="e1.03.06"/>
      <sheetName val="e1.03.07"/>
      <sheetName val="e1.03.08"/>
      <sheetName val="e1.03.09"/>
      <sheetName val="e1.04.01"/>
      <sheetName val="e1.04.02"/>
      <sheetName val="e1.04.03"/>
      <sheetName val="e1.04.04"/>
      <sheetName val="1.04.05"/>
      <sheetName val="1.04.06"/>
      <sheetName val="1.04.07"/>
      <sheetName val="1.04.08"/>
      <sheetName val="1.04.09"/>
      <sheetName val="1.05.01"/>
    </sheetNames>
    <sheetDataSet>
      <sheetData sheetId="0" refreshError="1"/>
      <sheetData sheetId="1">
        <row r="3">
          <cell r="C3" t="str">
            <v>AWA</v>
          </cell>
        </row>
      </sheetData>
      <sheetData sheetId="2">
        <row r="1">
          <cell r="A1" t="str">
            <v>&lt;ArrayOfXLMetadataRef xmlns:xsi="http://www.w3.org/2001/XMLSchema-instance" xmlns:xsd="http://www.w3.org/2001/XMLSchema"&gt;&lt;XLMetadataRef Id="21" Name="MD_21" RngName="A21" /&gt;&lt;/ArrayOfXLMetadataRef&gt;</v>
          </cell>
        </row>
        <row r="9">
          <cell r="A9" t="str">
            <v>&lt;Team xmlns:xsi="http://www.w3.org/2001/XMLSchema-instance" xmlns:xsd="http://www.w3.org/2001/XMLSchema" Id="147e7daa-afa7-4a52-bcd2-6c2dded89492" Name="Melentyev, Oleg" SiteUrl="Analyst/Femac/Team1341"&gt;&lt;TimeZone Id="10" Name="Eastern Standard Time" Displ</v>
          </cell>
        </row>
        <row r="10">
          <cell r="A10" t="str">
            <v>&lt;ArrayOfComponentLandingArea xmlns:xsi="http://www.w3.org/2001/XMLSchema-instance" xmlns:xsd="http://www.w3.org/2001/XMLSchema"&gt;&lt;ComponentLandingArea&gt;&lt;RefreshableComponents&gt;&lt;RefreshableComponent Id="377" Name="DisclaimerFront.xml" FamilyId="2" FamilyName=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"/>
      <sheetName val="Loans"/>
      <sheetName val="CDX"/>
      <sheetName val="EM"/>
      <sheetName val="Returns"/>
      <sheetName val="Old Model"/>
      <sheetName val="regression"/>
      <sheetName val="Mode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>
            <v>39082</v>
          </cell>
          <cell r="I3">
            <v>39082</v>
          </cell>
          <cell r="S3">
            <v>40724</v>
          </cell>
        </row>
        <row r="4">
          <cell r="S4" t="e">
            <v>#NAME?</v>
          </cell>
        </row>
        <row r="5">
          <cell r="S5" t="e">
            <v>#NAME?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EU"/>
      <sheetName val="EM"/>
      <sheetName val="Quality Pairs"/>
      <sheetName val="Seniority Pairs"/>
      <sheetName val="Disclosures"/>
    </sheetNames>
    <sheetDataSet>
      <sheetData sheetId="0"/>
      <sheetData sheetId="1"/>
      <sheetData sheetId="2"/>
      <sheetData sheetId="3"/>
      <sheetData sheetId="4">
        <row r="1">
          <cell r="A1" t="str">
            <v>Sr-Sub, Sr-Secured Spreads</v>
          </cell>
        </row>
        <row r="5">
          <cell r="A5" t="str">
            <v/>
          </cell>
          <cell r="B5" t="str">
            <v>HY Sr vs Secured</v>
          </cell>
          <cell r="C5" t="str">
            <v>Pair Count</v>
          </cell>
          <cell r="F5" t="str">
            <v>HY Sr vs Sub</v>
          </cell>
          <cell r="G5" t="str">
            <v>Pair Count</v>
          </cell>
        </row>
        <row r="6">
          <cell r="A6">
            <v>38383</v>
          </cell>
          <cell r="E6">
            <v>38383</v>
          </cell>
        </row>
        <row r="7">
          <cell r="A7">
            <v>38411</v>
          </cell>
          <cell r="E7">
            <v>38411</v>
          </cell>
        </row>
        <row r="8">
          <cell r="A8">
            <v>38442</v>
          </cell>
          <cell r="E8">
            <v>38442</v>
          </cell>
        </row>
        <row r="9">
          <cell r="A9">
            <v>38472</v>
          </cell>
          <cell r="E9">
            <v>38472</v>
          </cell>
        </row>
        <row r="10">
          <cell r="A10">
            <v>38503</v>
          </cell>
          <cell r="E10">
            <v>38503</v>
          </cell>
        </row>
        <row r="11">
          <cell r="A11">
            <v>38533</v>
          </cell>
          <cell r="E11">
            <v>38533</v>
          </cell>
        </row>
        <row r="12">
          <cell r="A12">
            <v>38564</v>
          </cell>
          <cell r="E12">
            <v>38564</v>
          </cell>
        </row>
        <row r="13">
          <cell r="A13">
            <v>38595</v>
          </cell>
          <cell r="E13">
            <v>38595</v>
          </cell>
        </row>
        <row r="14">
          <cell r="A14">
            <v>38625</v>
          </cell>
          <cell r="E14">
            <v>38625</v>
          </cell>
        </row>
        <row r="15">
          <cell r="A15">
            <v>38656</v>
          </cell>
          <cell r="E15">
            <v>38656</v>
          </cell>
        </row>
        <row r="16">
          <cell r="A16">
            <v>38686</v>
          </cell>
          <cell r="E16">
            <v>38686</v>
          </cell>
        </row>
        <row r="17">
          <cell r="A17">
            <v>38717</v>
          </cell>
          <cell r="E17">
            <v>38717</v>
          </cell>
        </row>
        <row r="18">
          <cell r="A18">
            <v>38748</v>
          </cell>
          <cell r="E18">
            <v>38748</v>
          </cell>
        </row>
        <row r="19">
          <cell r="A19">
            <v>38776</v>
          </cell>
          <cell r="E19">
            <v>38776</v>
          </cell>
        </row>
        <row r="20">
          <cell r="A20">
            <v>38807</v>
          </cell>
          <cell r="E20">
            <v>38807</v>
          </cell>
        </row>
        <row r="21">
          <cell r="A21">
            <v>38837</v>
          </cell>
          <cell r="E21">
            <v>38837</v>
          </cell>
        </row>
        <row r="22">
          <cell r="A22">
            <v>38868</v>
          </cell>
          <cell r="E22">
            <v>38868</v>
          </cell>
        </row>
        <row r="23">
          <cell r="A23">
            <v>38898</v>
          </cell>
          <cell r="E23">
            <v>38898</v>
          </cell>
        </row>
        <row r="24">
          <cell r="A24">
            <v>38929</v>
          </cell>
          <cell r="E24">
            <v>38929</v>
          </cell>
        </row>
        <row r="25">
          <cell r="A25">
            <v>38960</v>
          </cell>
          <cell r="E25">
            <v>38960</v>
          </cell>
        </row>
        <row r="26">
          <cell r="A26">
            <v>38990</v>
          </cell>
          <cell r="E26">
            <v>38990</v>
          </cell>
        </row>
        <row r="27">
          <cell r="A27">
            <v>39021</v>
          </cell>
          <cell r="E27">
            <v>39021</v>
          </cell>
        </row>
        <row r="28">
          <cell r="A28">
            <v>39051</v>
          </cell>
          <cell r="E28">
            <v>39051</v>
          </cell>
        </row>
        <row r="29">
          <cell r="A29">
            <v>39082</v>
          </cell>
          <cell r="E29">
            <v>39082</v>
          </cell>
        </row>
        <row r="30">
          <cell r="A30">
            <v>39113</v>
          </cell>
          <cell r="E30">
            <v>39113</v>
          </cell>
        </row>
        <row r="31">
          <cell r="A31">
            <v>39141</v>
          </cell>
          <cell r="E31">
            <v>39141</v>
          </cell>
        </row>
        <row r="32">
          <cell r="A32">
            <v>39172</v>
          </cell>
          <cell r="E32">
            <v>39172</v>
          </cell>
        </row>
        <row r="33">
          <cell r="A33">
            <v>39202</v>
          </cell>
          <cell r="E33">
            <v>39202</v>
          </cell>
        </row>
        <row r="34">
          <cell r="A34">
            <v>39233</v>
          </cell>
          <cell r="E34">
            <v>39233</v>
          </cell>
        </row>
        <row r="35">
          <cell r="A35">
            <v>39263</v>
          </cell>
          <cell r="E35">
            <v>39263</v>
          </cell>
        </row>
        <row r="36">
          <cell r="A36">
            <v>39294</v>
          </cell>
          <cell r="E36">
            <v>39294</v>
          </cell>
        </row>
        <row r="37">
          <cell r="A37">
            <v>39325</v>
          </cell>
          <cell r="E37">
            <v>39325</v>
          </cell>
        </row>
        <row r="38">
          <cell r="A38">
            <v>39355</v>
          </cell>
          <cell r="E38">
            <v>39355</v>
          </cell>
        </row>
        <row r="39">
          <cell r="A39">
            <v>39386</v>
          </cell>
          <cell r="E39">
            <v>39386</v>
          </cell>
        </row>
        <row r="40">
          <cell r="A40">
            <v>39416</v>
          </cell>
          <cell r="E40">
            <v>39416</v>
          </cell>
        </row>
        <row r="41">
          <cell r="A41">
            <v>39447</v>
          </cell>
          <cell r="E41">
            <v>39447</v>
          </cell>
        </row>
        <row r="42">
          <cell r="A42">
            <v>39478</v>
          </cell>
          <cell r="E42">
            <v>39478</v>
          </cell>
        </row>
        <row r="43">
          <cell r="A43">
            <v>39507</v>
          </cell>
          <cell r="E43">
            <v>39507</v>
          </cell>
        </row>
        <row r="44">
          <cell r="A44">
            <v>39538</v>
          </cell>
          <cell r="E44">
            <v>39538</v>
          </cell>
        </row>
        <row r="45">
          <cell r="A45">
            <v>39568</v>
          </cell>
          <cell r="E45">
            <v>39568</v>
          </cell>
        </row>
        <row r="46">
          <cell r="A46">
            <v>39599</v>
          </cell>
          <cell r="E46">
            <v>39599</v>
          </cell>
        </row>
        <row r="47">
          <cell r="A47">
            <v>39629</v>
          </cell>
          <cell r="E47">
            <v>39629</v>
          </cell>
        </row>
        <row r="48">
          <cell r="A48">
            <v>39660</v>
          </cell>
          <cell r="E48">
            <v>39660</v>
          </cell>
        </row>
        <row r="49">
          <cell r="A49">
            <v>39691</v>
          </cell>
          <cell r="E49">
            <v>39691</v>
          </cell>
        </row>
        <row r="50">
          <cell r="A50">
            <v>39721</v>
          </cell>
          <cell r="E50">
            <v>39721</v>
          </cell>
        </row>
        <row r="51">
          <cell r="A51">
            <v>39752</v>
          </cell>
          <cell r="E51">
            <v>39752</v>
          </cell>
        </row>
        <row r="52">
          <cell r="A52">
            <v>39782</v>
          </cell>
          <cell r="E52">
            <v>39782</v>
          </cell>
        </row>
        <row r="53">
          <cell r="A53">
            <v>39813</v>
          </cell>
          <cell r="E53">
            <v>39813</v>
          </cell>
        </row>
        <row r="54">
          <cell r="A54">
            <v>39844</v>
          </cell>
          <cell r="E54">
            <v>39844</v>
          </cell>
        </row>
        <row r="55">
          <cell r="A55">
            <v>39872</v>
          </cell>
          <cell r="E55">
            <v>39872</v>
          </cell>
        </row>
        <row r="56">
          <cell r="A56">
            <v>39903</v>
          </cell>
          <cell r="E56">
            <v>39903</v>
          </cell>
        </row>
        <row r="57">
          <cell r="A57">
            <v>39933</v>
          </cell>
          <cell r="E57">
            <v>39933</v>
          </cell>
        </row>
        <row r="58">
          <cell r="A58">
            <v>39964</v>
          </cell>
          <cell r="E58">
            <v>39964</v>
          </cell>
        </row>
        <row r="59">
          <cell r="A59">
            <v>39994</v>
          </cell>
          <cell r="E59">
            <v>39994</v>
          </cell>
        </row>
        <row r="60">
          <cell r="A60">
            <v>40025</v>
          </cell>
          <cell r="E60">
            <v>40025</v>
          </cell>
        </row>
        <row r="61">
          <cell r="A61">
            <v>40056</v>
          </cell>
          <cell r="E61">
            <v>40056</v>
          </cell>
        </row>
        <row r="62">
          <cell r="A62">
            <v>40086</v>
          </cell>
          <cell r="E62">
            <v>40086</v>
          </cell>
        </row>
        <row r="63">
          <cell r="A63">
            <v>40117</v>
          </cell>
          <cell r="E63">
            <v>40117</v>
          </cell>
        </row>
        <row r="64">
          <cell r="A64">
            <v>40147</v>
          </cell>
          <cell r="E64">
            <v>40147</v>
          </cell>
        </row>
        <row r="65">
          <cell r="A65">
            <v>40178</v>
          </cell>
          <cell r="E65">
            <v>40178</v>
          </cell>
        </row>
        <row r="66">
          <cell r="A66">
            <v>40209</v>
          </cell>
          <cell r="E66">
            <v>40209</v>
          </cell>
        </row>
        <row r="67">
          <cell r="A67">
            <v>40237</v>
          </cell>
          <cell r="E67">
            <v>40237</v>
          </cell>
        </row>
        <row r="68">
          <cell r="A68">
            <v>40268</v>
          </cell>
          <cell r="E68">
            <v>40268</v>
          </cell>
        </row>
        <row r="69">
          <cell r="A69">
            <v>40298</v>
          </cell>
          <cell r="E69">
            <v>40298</v>
          </cell>
        </row>
        <row r="70">
          <cell r="A70">
            <v>40329</v>
          </cell>
          <cell r="E70">
            <v>40329</v>
          </cell>
        </row>
        <row r="71">
          <cell r="A71">
            <v>40359</v>
          </cell>
          <cell r="E71">
            <v>40359</v>
          </cell>
        </row>
        <row r="72">
          <cell r="A72">
            <v>40390</v>
          </cell>
          <cell r="E72">
            <v>40390</v>
          </cell>
        </row>
        <row r="73">
          <cell r="A73">
            <v>40421</v>
          </cell>
          <cell r="E73">
            <v>40421</v>
          </cell>
        </row>
        <row r="74">
          <cell r="A74">
            <v>40451</v>
          </cell>
          <cell r="E74">
            <v>40451</v>
          </cell>
        </row>
        <row r="75">
          <cell r="A75">
            <v>40482</v>
          </cell>
          <cell r="E75">
            <v>40482</v>
          </cell>
        </row>
        <row r="76">
          <cell r="A76">
            <v>40512</v>
          </cell>
          <cell r="E76">
            <v>40512</v>
          </cell>
        </row>
        <row r="77">
          <cell r="A77">
            <v>40543</v>
          </cell>
          <cell r="E77">
            <v>40543</v>
          </cell>
        </row>
        <row r="78">
          <cell r="A78">
            <v>40574</v>
          </cell>
          <cell r="E78">
            <v>40574</v>
          </cell>
        </row>
        <row r="79">
          <cell r="A79">
            <v>40602</v>
          </cell>
          <cell r="E79">
            <v>40602</v>
          </cell>
        </row>
        <row r="80">
          <cell r="A80">
            <v>40633</v>
          </cell>
          <cell r="E80">
            <v>40633</v>
          </cell>
        </row>
        <row r="81">
          <cell r="A81">
            <v>40663</v>
          </cell>
          <cell r="E81">
            <v>40663</v>
          </cell>
        </row>
        <row r="82">
          <cell r="A82">
            <v>40694</v>
          </cell>
          <cell r="E82">
            <v>40694</v>
          </cell>
        </row>
        <row r="83">
          <cell r="A83">
            <v>40724</v>
          </cell>
          <cell r="E83">
            <v>40724</v>
          </cell>
        </row>
        <row r="84">
          <cell r="A84">
            <v>40755</v>
          </cell>
          <cell r="E84">
            <v>40755</v>
          </cell>
        </row>
        <row r="85">
          <cell r="A85">
            <v>40786</v>
          </cell>
          <cell r="E85">
            <v>40786</v>
          </cell>
        </row>
        <row r="86">
          <cell r="A86">
            <v>40816</v>
          </cell>
          <cell r="E86">
            <v>40816</v>
          </cell>
        </row>
        <row r="87">
          <cell r="A87">
            <v>40847</v>
          </cell>
          <cell r="E87">
            <v>40847</v>
          </cell>
        </row>
        <row r="88">
          <cell r="A88">
            <v>40877</v>
          </cell>
          <cell r="E88">
            <v>40877</v>
          </cell>
        </row>
        <row r="89">
          <cell r="A89">
            <v>40908</v>
          </cell>
          <cell r="E89">
            <v>40908</v>
          </cell>
        </row>
      </sheetData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Charts"/>
      <sheetName val="Bbgs"/>
      <sheetName val="Best &amp; Worst Performers"/>
      <sheetName val="data"/>
      <sheetName val="chartdata"/>
      <sheetName val="map"/>
    </sheetNames>
    <sheetDataSet>
      <sheetData sheetId="0">
        <row r="3">
          <cell r="B3" t="str">
            <v>June 19th -- present</v>
          </cell>
        </row>
      </sheetData>
      <sheetData sheetId="1"/>
      <sheetData sheetId="2"/>
      <sheetData sheetId="3"/>
      <sheetData sheetId="4"/>
      <sheetData sheetId="5">
        <row r="2">
          <cell r="A2" t="str">
            <v>1D</v>
          </cell>
          <cell r="B2">
            <v>41473</v>
          </cell>
        </row>
        <row r="3">
          <cell r="A3" t="str">
            <v>WTD</v>
          </cell>
        </row>
        <row r="4">
          <cell r="A4" t="str">
            <v>WOW</v>
          </cell>
        </row>
        <row r="5">
          <cell r="A5" t="str">
            <v>MTD</v>
          </cell>
        </row>
        <row r="6">
          <cell r="A6" t="str">
            <v>MOM</v>
          </cell>
        </row>
        <row r="7">
          <cell r="A7" t="str">
            <v>June</v>
          </cell>
        </row>
        <row r="8">
          <cell r="A8" t="str">
            <v>May</v>
          </cell>
        </row>
        <row r="9">
          <cell r="A9" t="str">
            <v>QTD</v>
          </cell>
        </row>
        <row r="10">
          <cell r="A10" t="str">
            <v>QOQ</v>
          </cell>
        </row>
        <row r="11">
          <cell r="A11" t="str">
            <v>YTD</v>
          </cell>
        </row>
        <row r="13">
          <cell r="B13">
            <v>41395</v>
          </cell>
        </row>
        <row r="14">
          <cell r="A14" t="str">
            <v>May 22nd -- present</v>
          </cell>
        </row>
        <row r="15">
          <cell r="A15" t="str">
            <v>Q2 2013</v>
          </cell>
        </row>
        <row r="16">
          <cell r="A16" t="str">
            <v>Q1 2013</v>
          </cell>
        </row>
        <row r="17">
          <cell r="A17" t="str">
            <v>Q4 2012</v>
          </cell>
        </row>
        <row r="18">
          <cell r="A18" t="str">
            <v>Q3 2012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recovery rates"/>
      <sheetName val="Defaulted Issuers"/>
      <sheetName val="Altman DE list"/>
      <sheetName val="Defaulted Issuers Q1"/>
      <sheetName val="Defaulted Issuers Q2"/>
      <sheetName val="Pivot Tables"/>
      <sheetName val="Potential Defaulters"/>
      <sheetName val="Index Exit Prices"/>
      <sheetName val="Distribution by Type"/>
      <sheetName val="LookupTables"/>
      <sheetName val="PricingData"/>
      <sheetName val="Defaults Weekly"/>
      <sheetName val="Other Events"/>
    </sheetNames>
    <sheetDataSet>
      <sheetData sheetId="0">
        <row r="6">
          <cell r="B6" t="str">
            <v>LTM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ReportDate</v>
          </cell>
        </row>
        <row r="2">
          <cell r="A2">
            <v>40008</v>
          </cell>
        </row>
        <row r="3">
          <cell r="A3">
            <v>40008</v>
          </cell>
        </row>
        <row r="4">
          <cell r="A4">
            <v>40008</v>
          </cell>
        </row>
        <row r="5">
          <cell r="A5">
            <v>40008</v>
          </cell>
        </row>
        <row r="6">
          <cell r="A6">
            <v>40008</v>
          </cell>
        </row>
        <row r="7">
          <cell r="A7">
            <v>40008</v>
          </cell>
        </row>
        <row r="8">
          <cell r="A8">
            <v>40008</v>
          </cell>
        </row>
        <row r="9">
          <cell r="A9">
            <v>40008</v>
          </cell>
        </row>
        <row r="10">
          <cell r="A10">
            <v>40008</v>
          </cell>
        </row>
        <row r="11">
          <cell r="A11">
            <v>40008</v>
          </cell>
        </row>
        <row r="12">
          <cell r="A12">
            <v>40008</v>
          </cell>
        </row>
        <row r="13">
          <cell r="A13">
            <v>40008</v>
          </cell>
        </row>
        <row r="14">
          <cell r="A14">
            <v>40008</v>
          </cell>
        </row>
        <row r="15">
          <cell r="A15">
            <v>40008</v>
          </cell>
        </row>
        <row r="16">
          <cell r="A16">
            <v>40008</v>
          </cell>
        </row>
        <row r="17">
          <cell r="A17">
            <v>40008</v>
          </cell>
        </row>
        <row r="18">
          <cell r="A18">
            <v>40008</v>
          </cell>
        </row>
        <row r="19">
          <cell r="A19">
            <v>40008</v>
          </cell>
        </row>
        <row r="20">
          <cell r="A20">
            <v>40008</v>
          </cell>
        </row>
        <row r="21">
          <cell r="A21">
            <v>40008</v>
          </cell>
        </row>
        <row r="22">
          <cell r="A22">
            <v>40008</v>
          </cell>
        </row>
        <row r="23">
          <cell r="A23">
            <v>40008</v>
          </cell>
        </row>
        <row r="24">
          <cell r="A24">
            <v>40008</v>
          </cell>
        </row>
        <row r="25">
          <cell r="A25">
            <v>40008</v>
          </cell>
        </row>
        <row r="26">
          <cell r="A26">
            <v>40008</v>
          </cell>
        </row>
        <row r="27">
          <cell r="A27">
            <v>40008</v>
          </cell>
        </row>
        <row r="28">
          <cell r="A28">
            <v>40008</v>
          </cell>
        </row>
        <row r="29">
          <cell r="A29">
            <v>40008</v>
          </cell>
        </row>
        <row r="30">
          <cell r="A30">
            <v>40008</v>
          </cell>
        </row>
        <row r="31">
          <cell r="A31">
            <v>40008</v>
          </cell>
        </row>
        <row r="32">
          <cell r="A32">
            <v>40008</v>
          </cell>
        </row>
        <row r="33">
          <cell r="A33">
            <v>40008</v>
          </cell>
        </row>
        <row r="34">
          <cell r="A34">
            <v>40008</v>
          </cell>
        </row>
        <row r="35">
          <cell r="A35">
            <v>40008</v>
          </cell>
        </row>
        <row r="36">
          <cell r="A36">
            <v>40008</v>
          </cell>
        </row>
        <row r="37">
          <cell r="A37">
            <v>40008</v>
          </cell>
        </row>
        <row r="38">
          <cell r="A38">
            <v>40008</v>
          </cell>
        </row>
        <row r="39">
          <cell r="A39">
            <v>40008</v>
          </cell>
        </row>
        <row r="40">
          <cell r="A40">
            <v>40008</v>
          </cell>
        </row>
        <row r="41">
          <cell r="A41">
            <v>40008</v>
          </cell>
        </row>
        <row r="42">
          <cell r="A42">
            <v>40008</v>
          </cell>
        </row>
        <row r="43">
          <cell r="A43">
            <v>40008</v>
          </cell>
        </row>
        <row r="44">
          <cell r="A44">
            <v>40008</v>
          </cell>
        </row>
        <row r="45">
          <cell r="A45">
            <v>40008</v>
          </cell>
        </row>
        <row r="46">
          <cell r="A46">
            <v>40008</v>
          </cell>
        </row>
        <row r="47">
          <cell r="A47">
            <v>40008</v>
          </cell>
        </row>
        <row r="48">
          <cell r="A48">
            <v>40008</v>
          </cell>
        </row>
        <row r="49">
          <cell r="A49">
            <v>40008</v>
          </cell>
        </row>
        <row r="50">
          <cell r="A50">
            <v>40008</v>
          </cell>
        </row>
        <row r="51">
          <cell r="A51">
            <v>40008</v>
          </cell>
        </row>
        <row r="52">
          <cell r="A52">
            <v>40008</v>
          </cell>
        </row>
        <row r="53">
          <cell r="A53">
            <v>40008</v>
          </cell>
        </row>
        <row r="54">
          <cell r="A54">
            <v>40008</v>
          </cell>
        </row>
        <row r="55">
          <cell r="A55">
            <v>40008</v>
          </cell>
        </row>
        <row r="56">
          <cell r="A56">
            <v>40008</v>
          </cell>
        </row>
        <row r="57">
          <cell r="A57">
            <v>40008</v>
          </cell>
        </row>
        <row r="58">
          <cell r="A58">
            <v>40008</v>
          </cell>
        </row>
        <row r="59">
          <cell r="A59">
            <v>40008</v>
          </cell>
        </row>
        <row r="60">
          <cell r="A60">
            <v>40008</v>
          </cell>
        </row>
        <row r="61">
          <cell r="A61">
            <v>40008</v>
          </cell>
        </row>
        <row r="62">
          <cell r="A62">
            <v>40008</v>
          </cell>
        </row>
        <row r="63">
          <cell r="A63">
            <v>40008</v>
          </cell>
        </row>
        <row r="64">
          <cell r="A64">
            <v>40008</v>
          </cell>
        </row>
        <row r="65">
          <cell r="A65">
            <v>40008</v>
          </cell>
        </row>
        <row r="66">
          <cell r="A66">
            <v>40008</v>
          </cell>
        </row>
        <row r="67">
          <cell r="A67">
            <v>40008</v>
          </cell>
        </row>
        <row r="68">
          <cell r="A68">
            <v>40008</v>
          </cell>
        </row>
        <row r="69">
          <cell r="A69">
            <v>40008</v>
          </cell>
        </row>
        <row r="70">
          <cell r="A70">
            <v>40008</v>
          </cell>
        </row>
        <row r="71">
          <cell r="A71">
            <v>40008</v>
          </cell>
        </row>
        <row r="72">
          <cell r="A72">
            <v>40008</v>
          </cell>
        </row>
        <row r="73">
          <cell r="A73">
            <v>40008</v>
          </cell>
        </row>
        <row r="74">
          <cell r="A74">
            <v>40008</v>
          </cell>
        </row>
        <row r="75">
          <cell r="A75">
            <v>40008</v>
          </cell>
        </row>
        <row r="76">
          <cell r="A76">
            <v>40008</v>
          </cell>
        </row>
        <row r="77">
          <cell r="A77">
            <v>40008</v>
          </cell>
        </row>
        <row r="78">
          <cell r="A78">
            <v>40008</v>
          </cell>
        </row>
        <row r="79">
          <cell r="A79">
            <v>40008</v>
          </cell>
        </row>
        <row r="80">
          <cell r="A80">
            <v>40008</v>
          </cell>
        </row>
        <row r="81">
          <cell r="A81">
            <v>40008</v>
          </cell>
        </row>
        <row r="82">
          <cell r="A82">
            <v>40008</v>
          </cell>
        </row>
        <row r="83">
          <cell r="A83">
            <v>40008</v>
          </cell>
        </row>
        <row r="84">
          <cell r="A84">
            <v>40008</v>
          </cell>
        </row>
        <row r="85">
          <cell r="A85">
            <v>40008</v>
          </cell>
        </row>
        <row r="86">
          <cell r="A86">
            <v>40008</v>
          </cell>
        </row>
        <row r="87">
          <cell r="A87">
            <v>40008</v>
          </cell>
        </row>
        <row r="88">
          <cell r="A88">
            <v>40008</v>
          </cell>
        </row>
        <row r="89">
          <cell r="A89">
            <v>40008</v>
          </cell>
        </row>
        <row r="90">
          <cell r="A90">
            <v>40008</v>
          </cell>
        </row>
        <row r="91">
          <cell r="A91">
            <v>40008</v>
          </cell>
        </row>
        <row r="92">
          <cell r="A92">
            <v>40008</v>
          </cell>
        </row>
        <row r="93">
          <cell r="A93">
            <v>40008</v>
          </cell>
        </row>
        <row r="94">
          <cell r="A94">
            <v>40008</v>
          </cell>
        </row>
        <row r="95">
          <cell r="A95">
            <v>40008</v>
          </cell>
        </row>
        <row r="96">
          <cell r="A96">
            <v>40008</v>
          </cell>
        </row>
        <row r="97">
          <cell r="A97">
            <v>40008</v>
          </cell>
        </row>
        <row r="98">
          <cell r="A98">
            <v>40008</v>
          </cell>
        </row>
        <row r="99">
          <cell r="A99">
            <v>40008</v>
          </cell>
        </row>
        <row r="100">
          <cell r="A100">
            <v>40008</v>
          </cell>
        </row>
        <row r="101">
          <cell r="A101">
            <v>40008</v>
          </cell>
        </row>
        <row r="102">
          <cell r="A102">
            <v>40008</v>
          </cell>
        </row>
        <row r="103">
          <cell r="A103">
            <v>40008</v>
          </cell>
        </row>
        <row r="104">
          <cell r="A104">
            <v>40008</v>
          </cell>
        </row>
        <row r="105">
          <cell r="A105">
            <v>40008</v>
          </cell>
        </row>
        <row r="106">
          <cell r="A106">
            <v>40008</v>
          </cell>
        </row>
        <row r="107">
          <cell r="A107">
            <v>40008</v>
          </cell>
        </row>
        <row r="108">
          <cell r="A108">
            <v>40008</v>
          </cell>
        </row>
        <row r="109">
          <cell r="A109">
            <v>40008</v>
          </cell>
        </row>
        <row r="110">
          <cell r="A110">
            <v>40008</v>
          </cell>
        </row>
        <row r="111">
          <cell r="A111">
            <v>40008</v>
          </cell>
        </row>
        <row r="112">
          <cell r="A112">
            <v>40008</v>
          </cell>
        </row>
        <row r="113">
          <cell r="A113">
            <v>40008</v>
          </cell>
        </row>
        <row r="114">
          <cell r="A114">
            <v>40008</v>
          </cell>
        </row>
        <row r="115">
          <cell r="A115">
            <v>40008</v>
          </cell>
        </row>
        <row r="116">
          <cell r="A116">
            <v>40008</v>
          </cell>
        </row>
        <row r="117">
          <cell r="A117">
            <v>40008</v>
          </cell>
        </row>
        <row r="118">
          <cell r="A118">
            <v>40008</v>
          </cell>
        </row>
        <row r="119">
          <cell r="A119">
            <v>40008</v>
          </cell>
        </row>
        <row r="120">
          <cell r="A120">
            <v>40008</v>
          </cell>
        </row>
        <row r="121">
          <cell r="A121">
            <v>40008</v>
          </cell>
        </row>
        <row r="122">
          <cell r="A122">
            <v>40008</v>
          </cell>
        </row>
        <row r="123">
          <cell r="A123">
            <v>40008</v>
          </cell>
        </row>
        <row r="124">
          <cell r="A124">
            <v>40008</v>
          </cell>
        </row>
        <row r="125">
          <cell r="A125">
            <v>40008</v>
          </cell>
        </row>
        <row r="126">
          <cell r="A126">
            <v>40008</v>
          </cell>
        </row>
        <row r="127">
          <cell r="A127">
            <v>40008</v>
          </cell>
        </row>
        <row r="128">
          <cell r="A128">
            <v>40008</v>
          </cell>
        </row>
        <row r="129">
          <cell r="A129">
            <v>40008</v>
          </cell>
        </row>
        <row r="130">
          <cell r="A130">
            <v>40008</v>
          </cell>
        </row>
        <row r="131">
          <cell r="A131">
            <v>40008</v>
          </cell>
        </row>
        <row r="132">
          <cell r="A132">
            <v>40008</v>
          </cell>
        </row>
        <row r="133">
          <cell r="A133">
            <v>40008</v>
          </cell>
        </row>
        <row r="134">
          <cell r="A134">
            <v>40008</v>
          </cell>
        </row>
        <row r="135">
          <cell r="A135">
            <v>40008</v>
          </cell>
        </row>
        <row r="136">
          <cell r="A136">
            <v>40008</v>
          </cell>
        </row>
        <row r="137">
          <cell r="A137">
            <v>40008</v>
          </cell>
        </row>
        <row r="138">
          <cell r="A138">
            <v>40008</v>
          </cell>
        </row>
        <row r="139">
          <cell r="A139">
            <v>40008</v>
          </cell>
        </row>
        <row r="140">
          <cell r="A140">
            <v>40008</v>
          </cell>
        </row>
        <row r="141">
          <cell r="A141">
            <v>40008</v>
          </cell>
        </row>
        <row r="142">
          <cell r="A142">
            <v>40008</v>
          </cell>
        </row>
        <row r="143">
          <cell r="A143">
            <v>40008</v>
          </cell>
        </row>
        <row r="144">
          <cell r="A144">
            <v>40008</v>
          </cell>
        </row>
        <row r="145">
          <cell r="A145">
            <v>40008</v>
          </cell>
        </row>
        <row r="146">
          <cell r="A146">
            <v>40008</v>
          </cell>
        </row>
        <row r="147">
          <cell r="A147">
            <v>40008</v>
          </cell>
        </row>
        <row r="148">
          <cell r="A148">
            <v>40008</v>
          </cell>
        </row>
        <row r="149">
          <cell r="A149">
            <v>40008</v>
          </cell>
        </row>
        <row r="150">
          <cell r="A150">
            <v>40008</v>
          </cell>
        </row>
        <row r="151">
          <cell r="A151">
            <v>40008</v>
          </cell>
        </row>
        <row r="152">
          <cell r="A152">
            <v>40008</v>
          </cell>
        </row>
        <row r="153">
          <cell r="A153">
            <v>40008</v>
          </cell>
        </row>
        <row r="154">
          <cell r="A154">
            <v>40008</v>
          </cell>
        </row>
        <row r="155">
          <cell r="A155">
            <v>40008</v>
          </cell>
        </row>
        <row r="156">
          <cell r="A156">
            <v>40008</v>
          </cell>
        </row>
        <row r="157">
          <cell r="A157">
            <v>40008</v>
          </cell>
        </row>
        <row r="158">
          <cell r="A158">
            <v>40008</v>
          </cell>
        </row>
        <row r="159">
          <cell r="A159">
            <v>40008</v>
          </cell>
        </row>
        <row r="160">
          <cell r="A160">
            <v>40008</v>
          </cell>
        </row>
        <row r="161">
          <cell r="A161">
            <v>40008</v>
          </cell>
        </row>
        <row r="162">
          <cell r="A162">
            <v>40008</v>
          </cell>
        </row>
        <row r="163">
          <cell r="A163">
            <v>40008</v>
          </cell>
        </row>
        <row r="164">
          <cell r="A164">
            <v>40008</v>
          </cell>
        </row>
        <row r="165">
          <cell r="A165">
            <v>40008</v>
          </cell>
        </row>
        <row r="166">
          <cell r="A166">
            <v>40008</v>
          </cell>
        </row>
        <row r="167">
          <cell r="A167">
            <v>40008</v>
          </cell>
        </row>
        <row r="168">
          <cell r="A168">
            <v>40008</v>
          </cell>
        </row>
        <row r="169">
          <cell r="A169">
            <v>40008</v>
          </cell>
        </row>
        <row r="170">
          <cell r="A170">
            <v>40008</v>
          </cell>
        </row>
        <row r="171">
          <cell r="A171">
            <v>40008</v>
          </cell>
        </row>
        <row r="172">
          <cell r="A172">
            <v>40008</v>
          </cell>
        </row>
        <row r="173">
          <cell r="A173">
            <v>40008</v>
          </cell>
        </row>
        <row r="174">
          <cell r="A174">
            <v>40008</v>
          </cell>
        </row>
        <row r="175">
          <cell r="A175">
            <v>40008</v>
          </cell>
        </row>
        <row r="176">
          <cell r="A176">
            <v>40008</v>
          </cell>
        </row>
        <row r="177">
          <cell r="A177">
            <v>40008</v>
          </cell>
        </row>
        <row r="178">
          <cell r="A178">
            <v>40008</v>
          </cell>
        </row>
        <row r="179">
          <cell r="A179">
            <v>40008</v>
          </cell>
        </row>
        <row r="180">
          <cell r="A180">
            <v>40008</v>
          </cell>
        </row>
        <row r="181">
          <cell r="A181">
            <v>40008</v>
          </cell>
        </row>
        <row r="182">
          <cell r="A182">
            <v>40008</v>
          </cell>
        </row>
        <row r="183">
          <cell r="A183">
            <v>40008</v>
          </cell>
        </row>
        <row r="184">
          <cell r="A184">
            <v>40008</v>
          </cell>
        </row>
        <row r="185">
          <cell r="A185">
            <v>40008</v>
          </cell>
        </row>
        <row r="186">
          <cell r="A186">
            <v>40008</v>
          </cell>
        </row>
        <row r="187">
          <cell r="A187">
            <v>40008</v>
          </cell>
        </row>
        <row r="188">
          <cell r="A188">
            <v>40008</v>
          </cell>
        </row>
        <row r="189">
          <cell r="A189">
            <v>40008</v>
          </cell>
        </row>
        <row r="190">
          <cell r="A190">
            <v>40008</v>
          </cell>
        </row>
        <row r="191">
          <cell r="A191">
            <v>40008</v>
          </cell>
        </row>
        <row r="192">
          <cell r="A192">
            <v>40008</v>
          </cell>
        </row>
        <row r="193">
          <cell r="A193">
            <v>40008</v>
          </cell>
        </row>
        <row r="194">
          <cell r="A194">
            <v>40008</v>
          </cell>
        </row>
        <row r="195">
          <cell r="A195">
            <v>40008</v>
          </cell>
        </row>
        <row r="196">
          <cell r="A196">
            <v>40008</v>
          </cell>
        </row>
        <row r="197">
          <cell r="A197">
            <v>40008</v>
          </cell>
        </row>
        <row r="198">
          <cell r="A198">
            <v>40008</v>
          </cell>
        </row>
        <row r="199">
          <cell r="A199">
            <v>40008</v>
          </cell>
        </row>
        <row r="200">
          <cell r="A200">
            <v>40008</v>
          </cell>
        </row>
        <row r="201">
          <cell r="A201">
            <v>40008</v>
          </cell>
        </row>
        <row r="202">
          <cell r="A202">
            <v>40008</v>
          </cell>
        </row>
        <row r="203">
          <cell r="A203">
            <v>40008</v>
          </cell>
        </row>
        <row r="204">
          <cell r="A204">
            <v>40008</v>
          </cell>
        </row>
        <row r="205">
          <cell r="A205">
            <v>40008</v>
          </cell>
        </row>
        <row r="206">
          <cell r="A206">
            <v>40008</v>
          </cell>
        </row>
        <row r="207">
          <cell r="A207">
            <v>40008</v>
          </cell>
        </row>
        <row r="208">
          <cell r="A208">
            <v>40008</v>
          </cell>
        </row>
        <row r="209">
          <cell r="A209">
            <v>40008</v>
          </cell>
        </row>
        <row r="210">
          <cell r="A210">
            <v>40008</v>
          </cell>
        </row>
        <row r="211">
          <cell r="A211">
            <v>40008</v>
          </cell>
        </row>
        <row r="212">
          <cell r="A212">
            <v>40008</v>
          </cell>
        </row>
        <row r="213">
          <cell r="A213">
            <v>40008</v>
          </cell>
        </row>
        <row r="214">
          <cell r="A214">
            <v>40008</v>
          </cell>
        </row>
        <row r="215">
          <cell r="A215">
            <v>40008</v>
          </cell>
        </row>
        <row r="216">
          <cell r="A216">
            <v>40008</v>
          </cell>
        </row>
        <row r="217">
          <cell r="A217">
            <v>40008</v>
          </cell>
        </row>
        <row r="218">
          <cell r="A218">
            <v>40008</v>
          </cell>
        </row>
        <row r="219">
          <cell r="A219">
            <v>40008</v>
          </cell>
        </row>
        <row r="220">
          <cell r="A220">
            <v>40008</v>
          </cell>
        </row>
        <row r="221">
          <cell r="A221">
            <v>40008</v>
          </cell>
        </row>
        <row r="222">
          <cell r="A222">
            <v>40008</v>
          </cell>
        </row>
        <row r="223">
          <cell r="A223">
            <v>40008</v>
          </cell>
        </row>
        <row r="224">
          <cell r="A224">
            <v>40008</v>
          </cell>
        </row>
        <row r="225">
          <cell r="A225">
            <v>40008</v>
          </cell>
        </row>
        <row r="226">
          <cell r="A226">
            <v>40008</v>
          </cell>
        </row>
        <row r="227">
          <cell r="A227">
            <v>40008</v>
          </cell>
        </row>
        <row r="228">
          <cell r="A228">
            <v>40008</v>
          </cell>
        </row>
        <row r="229">
          <cell r="A229">
            <v>40008</v>
          </cell>
        </row>
        <row r="230">
          <cell r="A230">
            <v>40008</v>
          </cell>
        </row>
        <row r="231">
          <cell r="A231">
            <v>40008</v>
          </cell>
        </row>
        <row r="232">
          <cell r="A232">
            <v>40008</v>
          </cell>
        </row>
        <row r="233">
          <cell r="A233">
            <v>40008</v>
          </cell>
        </row>
        <row r="234">
          <cell r="A234">
            <v>40008</v>
          </cell>
        </row>
        <row r="235">
          <cell r="A235">
            <v>40008</v>
          </cell>
        </row>
        <row r="236">
          <cell r="A236">
            <v>40008</v>
          </cell>
        </row>
        <row r="237">
          <cell r="A237">
            <v>40008</v>
          </cell>
        </row>
        <row r="238">
          <cell r="A238">
            <v>40008</v>
          </cell>
        </row>
        <row r="239">
          <cell r="A239">
            <v>40008</v>
          </cell>
        </row>
        <row r="240">
          <cell r="A240">
            <v>40008</v>
          </cell>
        </row>
        <row r="241">
          <cell r="A241">
            <v>40008</v>
          </cell>
        </row>
        <row r="242">
          <cell r="A242">
            <v>40008</v>
          </cell>
        </row>
        <row r="243">
          <cell r="A243">
            <v>40008</v>
          </cell>
        </row>
        <row r="244">
          <cell r="A244">
            <v>40008</v>
          </cell>
        </row>
        <row r="245">
          <cell r="A245">
            <v>40008</v>
          </cell>
        </row>
        <row r="246">
          <cell r="A246">
            <v>40008</v>
          </cell>
        </row>
        <row r="247">
          <cell r="A247">
            <v>40008</v>
          </cell>
        </row>
        <row r="248">
          <cell r="A248">
            <v>40008</v>
          </cell>
        </row>
        <row r="249">
          <cell r="A249">
            <v>40008</v>
          </cell>
        </row>
        <row r="250">
          <cell r="A250">
            <v>40008</v>
          </cell>
        </row>
        <row r="251">
          <cell r="A251">
            <v>40008</v>
          </cell>
        </row>
        <row r="252">
          <cell r="A252">
            <v>40008</v>
          </cell>
        </row>
        <row r="253">
          <cell r="A253">
            <v>40008</v>
          </cell>
        </row>
        <row r="254">
          <cell r="A254">
            <v>40008</v>
          </cell>
        </row>
        <row r="255">
          <cell r="A255">
            <v>40008</v>
          </cell>
        </row>
        <row r="256">
          <cell r="A256">
            <v>40008</v>
          </cell>
        </row>
        <row r="257">
          <cell r="A257">
            <v>40008</v>
          </cell>
        </row>
        <row r="258">
          <cell r="A258">
            <v>40008</v>
          </cell>
        </row>
        <row r="259">
          <cell r="A259">
            <v>40008</v>
          </cell>
        </row>
        <row r="260">
          <cell r="A260">
            <v>40008</v>
          </cell>
        </row>
        <row r="261">
          <cell r="A261">
            <v>40008</v>
          </cell>
        </row>
        <row r="262">
          <cell r="A262">
            <v>40008</v>
          </cell>
        </row>
        <row r="263">
          <cell r="A263">
            <v>40008</v>
          </cell>
        </row>
        <row r="264">
          <cell r="A264">
            <v>40008</v>
          </cell>
        </row>
        <row r="265">
          <cell r="A265">
            <v>40008</v>
          </cell>
        </row>
        <row r="266">
          <cell r="A266">
            <v>40008</v>
          </cell>
        </row>
        <row r="267">
          <cell r="A267">
            <v>40008</v>
          </cell>
        </row>
        <row r="268">
          <cell r="A268">
            <v>40008</v>
          </cell>
        </row>
        <row r="269">
          <cell r="A269">
            <v>40008</v>
          </cell>
        </row>
        <row r="270">
          <cell r="A270">
            <v>40008</v>
          </cell>
        </row>
        <row r="271">
          <cell r="A271">
            <v>40008</v>
          </cell>
        </row>
        <row r="272">
          <cell r="A272">
            <v>40008</v>
          </cell>
        </row>
        <row r="273">
          <cell r="A273">
            <v>40008</v>
          </cell>
        </row>
        <row r="274">
          <cell r="A274">
            <v>40008</v>
          </cell>
        </row>
        <row r="275">
          <cell r="A275">
            <v>40008</v>
          </cell>
        </row>
        <row r="276">
          <cell r="A276">
            <v>40008</v>
          </cell>
        </row>
        <row r="277">
          <cell r="A277">
            <v>40008</v>
          </cell>
        </row>
        <row r="278">
          <cell r="A278">
            <v>40008</v>
          </cell>
        </row>
        <row r="279">
          <cell r="A279">
            <v>40008</v>
          </cell>
        </row>
        <row r="280">
          <cell r="A280">
            <v>40008</v>
          </cell>
        </row>
        <row r="281">
          <cell r="A281">
            <v>40008</v>
          </cell>
        </row>
        <row r="282">
          <cell r="A282">
            <v>40008</v>
          </cell>
        </row>
        <row r="283">
          <cell r="A283">
            <v>40008</v>
          </cell>
        </row>
        <row r="284">
          <cell r="A284">
            <v>40008</v>
          </cell>
        </row>
        <row r="285">
          <cell r="A285">
            <v>40008</v>
          </cell>
        </row>
        <row r="286">
          <cell r="A286">
            <v>40008</v>
          </cell>
        </row>
        <row r="287">
          <cell r="A287">
            <v>40008</v>
          </cell>
        </row>
        <row r="288">
          <cell r="A288">
            <v>40008</v>
          </cell>
        </row>
        <row r="289">
          <cell r="A289">
            <v>40008</v>
          </cell>
        </row>
        <row r="290">
          <cell r="A290">
            <v>40008</v>
          </cell>
        </row>
        <row r="291">
          <cell r="A291">
            <v>40008</v>
          </cell>
        </row>
        <row r="292">
          <cell r="A292">
            <v>40008</v>
          </cell>
        </row>
        <row r="293">
          <cell r="A293">
            <v>40008</v>
          </cell>
        </row>
        <row r="294">
          <cell r="A294">
            <v>40008</v>
          </cell>
        </row>
        <row r="295">
          <cell r="A295">
            <v>40008</v>
          </cell>
        </row>
        <row r="296">
          <cell r="A296">
            <v>40008</v>
          </cell>
        </row>
        <row r="297">
          <cell r="A297">
            <v>40008</v>
          </cell>
        </row>
        <row r="298">
          <cell r="A298">
            <v>40008</v>
          </cell>
        </row>
        <row r="299">
          <cell r="A299">
            <v>40008</v>
          </cell>
        </row>
        <row r="300">
          <cell r="A300">
            <v>40008</v>
          </cell>
        </row>
        <row r="301">
          <cell r="A301">
            <v>40008</v>
          </cell>
        </row>
        <row r="302">
          <cell r="A302">
            <v>40008</v>
          </cell>
        </row>
        <row r="303">
          <cell r="A303">
            <v>40008</v>
          </cell>
        </row>
        <row r="304">
          <cell r="A304">
            <v>40008</v>
          </cell>
        </row>
        <row r="305">
          <cell r="A305">
            <v>40008</v>
          </cell>
        </row>
        <row r="306">
          <cell r="A306">
            <v>40008</v>
          </cell>
        </row>
        <row r="307">
          <cell r="A307">
            <v>40008</v>
          </cell>
        </row>
        <row r="308">
          <cell r="A308">
            <v>40008</v>
          </cell>
        </row>
        <row r="309">
          <cell r="A309">
            <v>40008</v>
          </cell>
        </row>
        <row r="310">
          <cell r="A310">
            <v>40008</v>
          </cell>
        </row>
        <row r="311">
          <cell r="A311">
            <v>40008</v>
          </cell>
        </row>
        <row r="312">
          <cell r="A312">
            <v>40008</v>
          </cell>
        </row>
        <row r="313">
          <cell r="A313">
            <v>40008</v>
          </cell>
        </row>
        <row r="314">
          <cell r="A314">
            <v>40008</v>
          </cell>
        </row>
        <row r="315">
          <cell r="A315">
            <v>40008</v>
          </cell>
        </row>
        <row r="316">
          <cell r="A316">
            <v>40008</v>
          </cell>
        </row>
        <row r="317">
          <cell r="A317">
            <v>40008</v>
          </cell>
        </row>
        <row r="318">
          <cell r="A318">
            <v>40008</v>
          </cell>
        </row>
        <row r="319">
          <cell r="A319">
            <v>40008</v>
          </cell>
        </row>
        <row r="320">
          <cell r="A320">
            <v>40008</v>
          </cell>
        </row>
        <row r="321">
          <cell r="A321">
            <v>40008</v>
          </cell>
        </row>
        <row r="322">
          <cell r="A322">
            <v>40008</v>
          </cell>
        </row>
        <row r="323">
          <cell r="A323">
            <v>40008</v>
          </cell>
        </row>
        <row r="324">
          <cell r="A324">
            <v>40008</v>
          </cell>
        </row>
        <row r="325">
          <cell r="A325">
            <v>40008</v>
          </cell>
        </row>
        <row r="326">
          <cell r="A326">
            <v>40008</v>
          </cell>
        </row>
        <row r="327">
          <cell r="A327">
            <v>40008</v>
          </cell>
        </row>
        <row r="328">
          <cell r="A328">
            <v>40008</v>
          </cell>
        </row>
        <row r="329">
          <cell r="A329">
            <v>40008</v>
          </cell>
        </row>
        <row r="330">
          <cell r="A330">
            <v>40008</v>
          </cell>
        </row>
        <row r="331">
          <cell r="A331">
            <v>40008</v>
          </cell>
        </row>
        <row r="332">
          <cell r="A332">
            <v>40008</v>
          </cell>
        </row>
        <row r="333">
          <cell r="A333">
            <v>40008</v>
          </cell>
        </row>
        <row r="334">
          <cell r="A334">
            <v>40008</v>
          </cell>
        </row>
        <row r="335">
          <cell r="A335">
            <v>40008</v>
          </cell>
        </row>
        <row r="336">
          <cell r="A336">
            <v>40008</v>
          </cell>
        </row>
        <row r="337">
          <cell r="A337">
            <v>40008</v>
          </cell>
        </row>
        <row r="338">
          <cell r="A338">
            <v>40008</v>
          </cell>
        </row>
        <row r="339">
          <cell r="A339">
            <v>40008</v>
          </cell>
        </row>
        <row r="340">
          <cell r="A340">
            <v>40008</v>
          </cell>
        </row>
        <row r="341">
          <cell r="A341">
            <v>40008</v>
          </cell>
        </row>
        <row r="342">
          <cell r="A342">
            <v>40008</v>
          </cell>
        </row>
        <row r="343">
          <cell r="A343">
            <v>40008</v>
          </cell>
        </row>
        <row r="344">
          <cell r="A344">
            <v>40008</v>
          </cell>
        </row>
        <row r="345">
          <cell r="A345">
            <v>40008</v>
          </cell>
        </row>
        <row r="346">
          <cell r="A346">
            <v>40008</v>
          </cell>
        </row>
        <row r="347">
          <cell r="A347">
            <v>40008</v>
          </cell>
        </row>
        <row r="348">
          <cell r="A348">
            <v>40008</v>
          </cell>
        </row>
        <row r="349">
          <cell r="A349">
            <v>40008</v>
          </cell>
        </row>
        <row r="350">
          <cell r="A350">
            <v>40008</v>
          </cell>
        </row>
        <row r="351">
          <cell r="A351">
            <v>40008</v>
          </cell>
        </row>
        <row r="352">
          <cell r="A352">
            <v>40008</v>
          </cell>
        </row>
        <row r="353">
          <cell r="A353">
            <v>40008</v>
          </cell>
        </row>
        <row r="354">
          <cell r="A354">
            <v>40008</v>
          </cell>
        </row>
        <row r="355">
          <cell r="A355">
            <v>40008</v>
          </cell>
        </row>
        <row r="356">
          <cell r="A356">
            <v>40008</v>
          </cell>
        </row>
        <row r="357">
          <cell r="A357">
            <v>40008</v>
          </cell>
        </row>
        <row r="358">
          <cell r="A358">
            <v>40008</v>
          </cell>
        </row>
        <row r="359">
          <cell r="A359">
            <v>40008</v>
          </cell>
        </row>
        <row r="360">
          <cell r="A360">
            <v>40008</v>
          </cell>
        </row>
        <row r="361">
          <cell r="A361">
            <v>40008</v>
          </cell>
        </row>
        <row r="362">
          <cell r="A362">
            <v>40008</v>
          </cell>
        </row>
        <row r="363">
          <cell r="A363">
            <v>40008</v>
          </cell>
        </row>
        <row r="364">
          <cell r="A364">
            <v>40008</v>
          </cell>
        </row>
        <row r="365">
          <cell r="A365">
            <v>40008</v>
          </cell>
        </row>
        <row r="366">
          <cell r="A366">
            <v>40008</v>
          </cell>
        </row>
        <row r="367">
          <cell r="A367">
            <v>40008</v>
          </cell>
        </row>
        <row r="368">
          <cell r="A368">
            <v>40008</v>
          </cell>
        </row>
        <row r="369">
          <cell r="A369">
            <v>40008</v>
          </cell>
        </row>
        <row r="370">
          <cell r="A370">
            <v>40008</v>
          </cell>
        </row>
        <row r="371">
          <cell r="A371">
            <v>40008</v>
          </cell>
        </row>
        <row r="372">
          <cell r="A372">
            <v>40008</v>
          </cell>
        </row>
        <row r="373">
          <cell r="A373">
            <v>40008</v>
          </cell>
        </row>
        <row r="374">
          <cell r="A374">
            <v>40008</v>
          </cell>
        </row>
        <row r="375">
          <cell r="A375">
            <v>40008</v>
          </cell>
        </row>
        <row r="376">
          <cell r="A376">
            <v>40008</v>
          </cell>
        </row>
        <row r="377">
          <cell r="A377">
            <v>40008</v>
          </cell>
        </row>
        <row r="378">
          <cell r="A378">
            <v>40008</v>
          </cell>
        </row>
        <row r="379">
          <cell r="A379">
            <v>40008</v>
          </cell>
        </row>
        <row r="380">
          <cell r="A380">
            <v>40008</v>
          </cell>
        </row>
        <row r="381">
          <cell r="A381">
            <v>40008</v>
          </cell>
        </row>
        <row r="382">
          <cell r="A382">
            <v>40008</v>
          </cell>
        </row>
        <row r="383">
          <cell r="A383">
            <v>40008</v>
          </cell>
        </row>
        <row r="384">
          <cell r="A384">
            <v>40008</v>
          </cell>
        </row>
        <row r="385">
          <cell r="A385">
            <v>40008</v>
          </cell>
        </row>
        <row r="386">
          <cell r="A386">
            <v>40008</v>
          </cell>
        </row>
        <row r="387">
          <cell r="A387">
            <v>40008</v>
          </cell>
        </row>
        <row r="388">
          <cell r="A388">
            <v>40008</v>
          </cell>
        </row>
        <row r="389">
          <cell r="A389">
            <v>40008</v>
          </cell>
        </row>
        <row r="390">
          <cell r="A390">
            <v>40008</v>
          </cell>
        </row>
        <row r="391">
          <cell r="A391">
            <v>40008</v>
          </cell>
        </row>
        <row r="392">
          <cell r="A392">
            <v>40008</v>
          </cell>
        </row>
        <row r="393">
          <cell r="A393">
            <v>40008</v>
          </cell>
        </row>
        <row r="394">
          <cell r="A394">
            <v>40008</v>
          </cell>
        </row>
        <row r="395">
          <cell r="A395">
            <v>40008</v>
          </cell>
        </row>
        <row r="396">
          <cell r="A396">
            <v>40008</v>
          </cell>
        </row>
        <row r="397">
          <cell r="A397">
            <v>40008</v>
          </cell>
        </row>
        <row r="398">
          <cell r="A398">
            <v>40008</v>
          </cell>
        </row>
        <row r="399">
          <cell r="A399">
            <v>40008</v>
          </cell>
        </row>
        <row r="400">
          <cell r="A400">
            <v>40008</v>
          </cell>
        </row>
        <row r="401">
          <cell r="A401">
            <v>40008</v>
          </cell>
        </row>
        <row r="402">
          <cell r="A402">
            <v>40008</v>
          </cell>
        </row>
        <row r="403">
          <cell r="A403">
            <v>40008</v>
          </cell>
        </row>
        <row r="404">
          <cell r="A404">
            <v>40008</v>
          </cell>
        </row>
        <row r="405">
          <cell r="A405">
            <v>40008</v>
          </cell>
        </row>
        <row r="406">
          <cell r="A406">
            <v>40008</v>
          </cell>
        </row>
        <row r="407">
          <cell r="A407">
            <v>40008</v>
          </cell>
        </row>
        <row r="408">
          <cell r="A408">
            <v>40008</v>
          </cell>
        </row>
        <row r="409">
          <cell r="A409">
            <v>40008</v>
          </cell>
        </row>
        <row r="410">
          <cell r="A410">
            <v>40008</v>
          </cell>
        </row>
        <row r="411">
          <cell r="A411">
            <v>40008</v>
          </cell>
        </row>
        <row r="412">
          <cell r="A412">
            <v>40008</v>
          </cell>
        </row>
        <row r="413">
          <cell r="A413">
            <v>40008</v>
          </cell>
        </row>
        <row r="414">
          <cell r="A414">
            <v>40008</v>
          </cell>
        </row>
        <row r="415">
          <cell r="A415">
            <v>40008</v>
          </cell>
        </row>
        <row r="416">
          <cell r="A416">
            <v>40008</v>
          </cell>
        </row>
        <row r="417">
          <cell r="A417">
            <v>40008</v>
          </cell>
        </row>
        <row r="418">
          <cell r="A418">
            <v>40008</v>
          </cell>
        </row>
        <row r="419">
          <cell r="A419">
            <v>40008</v>
          </cell>
        </row>
        <row r="420">
          <cell r="A420">
            <v>40008</v>
          </cell>
        </row>
        <row r="421">
          <cell r="A421">
            <v>40008</v>
          </cell>
        </row>
        <row r="422">
          <cell r="A422">
            <v>40008</v>
          </cell>
        </row>
        <row r="423">
          <cell r="A423">
            <v>40008</v>
          </cell>
        </row>
        <row r="424">
          <cell r="A424">
            <v>40008</v>
          </cell>
        </row>
        <row r="425">
          <cell r="A425">
            <v>40008</v>
          </cell>
        </row>
        <row r="426">
          <cell r="A426">
            <v>40008</v>
          </cell>
        </row>
        <row r="427">
          <cell r="A427">
            <v>40008</v>
          </cell>
        </row>
        <row r="428">
          <cell r="A428">
            <v>40008</v>
          </cell>
        </row>
        <row r="429">
          <cell r="A429">
            <v>40008</v>
          </cell>
        </row>
        <row r="430">
          <cell r="A430">
            <v>40008</v>
          </cell>
        </row>
        <row r="431">
          <cell r="A431">
            <v>40008</v>
          </cell>
        </row>
        <row r="432">
          <cell r="A432">
            <v>40008</v>
          </cell>
        </row>
        <row r="433">
          <cell r="A433">
            <v>40008</v>
          </cell>
        </row>
        <row r="434">
          <cell r="A434">
            <v>40008</v>
          </cell>
        </row>
        <row r="435">
          <cell r="A435">
            <v>40008</v>
          </cell>
        </row>
        <row r="436">
          <cell r="A436">
            <v>40008</v>
          </cell>
        </row>
        <row r="437">
          <cell r="A437">
            <v>40008</v>
          </cell>
        </row>
        <row r="438">
          <cell r="A438">
            <v>40008</v>
          </cell>
        </row>
        <row r="439">
          <cell r="A439">
            <v>40008</v>
          </cell>
        </row>
        <row r="440">
          <cell r="A440">
            <v>40008</v>
          </cell>
        </row>
        <row r="441">
          <cell r="A441">
            <v>40008</v>
          </cell>
        </row>
        <row r="442">
          <cell r="A442">
            <v>40008</v>
          </cell>
        </row>
        <row r="443">
          <cell r="A443">
            <v>40008</v>
          </cell>
        </row>
        <row r="444">
          <cell r="A444">
            <v>40008</v>
          </cell>
        </row>
        <row r="445">
          <cell r="A445">
            <v>40008</v>
          </cell>
        </row>
        <row r="446">
          <cell r="A446">
            <v>40008</v>
          </cell>
        </row>
        <row r="447">
          <cell r="A447">
            <v>40008</v>
          </cell>
        </row>
        <row r="448">
          <cell r="A448">
            <v>40008</v>
          </cell>
        </row>
        <row r="449">
          <cell r="A449">
            <v>40008</v>
          </cell>
        </row>
        <row r="450">
          <cell r="A450">
            <v>40008</v>
          </cell>
        </row>
        <row r="451">
          <cell r="A451">
            <v>40008</v>
          </cell>
        </row>
        <row r="452">
          <cell r="A452">
            <v>40008</v>
          </cell>
        </row>
        <row r="453">
          <cell r="A453">
            <v>40008</v>
          </cell>
        </row>
        <row r="454">
          <cell r="A454">
            <v>40008</v>
          </cell>
        </row>
        <row r="455">
          <cell r="A455">
            <v>40008</v>
          </cell>
        </row>
        <row r="456">
          <cell r="A456">
            <v>40008</v>
          </cell>
        </row>
        <row r="457">
          <cell r="A457">
            <v>40008</v>
          </cell>
        </row>
        <row r="458">
          <cell r="A458">
            <v>40008</v>
          </cell>
        </row>
        <row r="459">
          <cell r="A459">
            <v>40008</v>
          </cell>
        </row>
        <row r="460">
          <cell r="A460">
            <v>40008</v>
          </cell>
        </row>
        <row r="461">
          <cell r="A461">
            <v>40008</v>
          </cell>
        </row>
        <row r="462">
          <cell r="A462">
            <v>40008</v>
          </cell>
        </row>
        <row r="463">
          <cell r="A463">
            <v>40008</v>
          </cell>
        </row>
        <row r="464">
          <cell r="A464">
            <v>40008</v>
          </cell>
        </row>
        <row r="465">
          <cell r="A465">
            <v>40008</v>
          </cell>
        </row>
        <row r="466">
          <cell r="A466">
            <v>40008</v>
          </cell>
        </row>
        <row r="467">
          <cell r="A467">
            <v>40008</v>
          </cell>
        </row>
        <row r="468">
          <cell r="A468">
            <v>40008</v>
          </cell>
        </row>
        <row r="469">
          <cell r="A469">
            <v>40008</v>
          </cell>
        </row>
        <row r="470">
          <cell r="A470">
            <v>40008</v>
          </cell>
        </row>
        <row r="471">
          <cell r="A471">
            <v>40008</v>
          </cell>
        </row>
        <row r="472">
          <cell r="A472">
            <v>40008</v>
          </cell>
        </row>
        <row r="473">
          <cell r="A473">
            <v>40008</v>
          </cell>
        </row>
        <row r="474">
          <cell r="A474">
            <v>40008</v>
          </cell>
        </row>
        <row r="475">
          <cell r="A475">
            <v>40008</v>
          </cell>
        </row>
        <row r="476">
          <cell r="A476">
            <v>40008</v>
          </cell>
        </row>
        <row r="477">
          <cell r="A477">
            <v>40008</v>
          </cell>
        </row>
        <row r="478">
          <cell r="A478">
            <v>40008</v>
          </cell>
        </row>
        <row r="479">
          <cell r="A479">
            <v>40008</v>
          </cell>
        </row>
        <row r="480">
          <cell r="A480">
            <v>40008</v>
          </cell>
        </row>
        <row r="481">
          <cell r="A481">
            <v>40008</v>
          </cell>
        </row>
        <row r="482">
          <cell r="A482">
            <v>40008</v>
          </cell>
        </row>
        <row r="483">
          <cell r="A483">
            <v>40008</v>
          </cell>
        </row>
        <row r="484">
          <cell r="A484">
            <v>40008</v>
          </cell>
        </row>
        <row r="485">
          <cell r="A485">
            <v>40008</v>
          </cell>
        </row>
        <row r="486">
          <cell r="A486">
            <v>40008</v>
          </cell>
        </row>
        <row r="487">
          <cell r="A487">
            <v>40008</v>
          </cell>
        </row>
        <row r="488">
          <cell r="A488">
            <v>40008</v>
          </cell>
        </row>
        <row r="489">
          <cell r="A489">
            <v>40008</v>
          </cell>
        </row>
        <row r="490">
          <cell r="A490">
            <v>40008</v>
          </cell>
        </row>
        <row r="491">
          <cell r="A491">
            <v>40008</v>
          </cell>
        </row>
        <row r="492">
          <cell r="A492">
            <v>40008</v>
          </cell>
        </row>
        <row r="493">
          <cell r="A493">
            <v>40008</v>
          </cell>
        </row>
        <row r="494">
          <cell r="A494">
            <v>40008</v>
          </cell>
        </row>
        <row r="495">
          <cell r="A495">
            <v>40008</v>
          </cell>
        </row>
        <row r="496">
          <cell r="A496">
            <v>40008</v>
          </cell>
        </row>
        <row r="497">
          <cell r="A497">
            <v>40008</v>
          </cell>
        </row>
        <row r="498">
          <cell r="A498">
            <v>40008</v>
          </cell>
        </row>
        <row r="499">
          <cell r="A499">
            <v>40008</v>
          </cell>
        </row>
        <row r="500">
          <cell r="A500">
            <v>40008</v>
          </cell>
        </row>
        <row r="501">
          <cell r="A501">
            <v>40008</v>
          </cell>
        </row>
        <row r="502">
          <cell r="A502">
            <v>40008</v>
          </cell>
        </row>
        <row r="503">
          <cell r="A503">
            <v>40008</v>
          </cell>
        </row>
        <row r="504">
          <cell r="A504">
            <v>40008</v>
          </cell>
        </row>
        <row r="505">
          <cell r="A505">
            <v>40008</v>
          </cell>
        </row>
        <row r="506">
          <cell r="A506">
            <v>40008</v>
          </cell>
        </row>
        <row r="507">
          <cell r="A507">
            <v>40008</v>
          </cell>
        </row>
        <row r="508">
          <cell r="A508">
            <v>40008</v>
          </cell>
        </row>
        <row r="509">
          <cell r="A509">
            <v>40008</v>
          </cell>
        </row>
        <row r="510">
          <cell r="A510">
            <v>40008</v>
          </cell>
        </row>
        <row r="511">
          <cell r="A511">
            <v>40008</v>
          </cell>
        </row>
        <row r="512">
          <cell r="A512">
            <v>40008</v>
          </cell>
        </row>
        <row r="513">
          <cell r="A513">
            <v>40008</v>
          </cell>
        </row>
        <row r="514">
          <cell r="A514">
            <v>40008</v>
          </cell>
        </row>
        <row r="515">
          <cell r="A515">
            <v>40008</v>
          </cell>
        </row>
        <row r="516">
          <cell r="A516">
            <v>40008</v>
          </cell>
        </row>
        <row r="517">
          <cell r="A517">
            <v>40008</v>
          </cell>
        </row>
        <row r="518">
          <cell r="A518">
            <v>40008</v>
          </cell>
        </row>
        <row r="519">
          <cell r="A519">
            <v>40008</v>
          </cell>
        </row>
        <row r="520">
          <cell r="A520">
            <v>40008</v>
          </cell>
        </row>
        <row r="521">
          <cell r="A521">
            <v>40008</v>
          </cell>
        </row>
        <row r="522">
          <cell r="A522">
            <v>40008</v>
          </cell>
        </row>
        <row r="523">
          <cell r="A523">
            <v>40008</v>
          </cell>
        </row>
        <row r="524">
          <cell r="A524">
            <v>40008</v>
          </cell>
        </row>
        <row r="525">
          <cell r="A525">
            <v>40008</v>
          </cell>
        </row>
        <row r="526">
          <cell r="A526">
            <v>40008</v>
          </cell>
        </row>
        <row r="527">
          <cell r="A527">
            <v>40008</v>
          </cell>
        </row>
        <row r="528">
          <cell r="A528">
            <v>40008</v>
          </cell>
        </row>
        <row r="529">
          <cell r="A529">
            <v>40008</v>
          </cell>
        </row>
        <row r="530">
          <cell r="A530">
            <v>40008</v>
          </cell>
        </row>
        <row r="531">
          <cell r="A531">
            <v>40008</v>
          </cell>
        </row>
        <row r="532">
          <cell r="A532">
            <v>40008</v>
          </cell>
        </row>
        <row r="533">
          <cell r="A533">
            <v>40008</v>
          </cell>
        </row>
        <row r="534">
          <cell r="A534">
            <v>40008</v>
          </cell>
        </row>
        <row r="535">
          <cell r="A535">
            <v>40008</v>
          </cell>
        </row>
        <row r="536">
          <cell r="A536">
            <v>40008</v>
          </cell>
        </row>
        <row r="537">
          <cell r="A537">
            <v>40008</v>
          </cell>
        </row>
        <row r="538">
          <cell r="A538">
            <v>40008</v>
          </cell>
        </row>
        <row r="539">
          <cell r="A539">
            <v>40008</v>
          </cell>
        </row>
        <row r="540">
          <cell r="A540">
            <v>40008</v>
          </cell>
        </row>
        <row r="541">
          <cell r="A541">
            <v>40008</v>
          </cell>
        </row>
        <row r="542">
          <cell r="A542">
            <v>40008</v>
          </cell>
        </row>
        <row r="543">
          <cell r="A543">
            <v>40008</v>
          </cell>
        </row>
        <row r="544">
          <cell r="A544">
            <v>40008</v>
          </cell>
        </row>
        <row r="545">
          <cell r="A545">
            <v>40008</v>
          </cell>
        </row>
        <row r="546">
          <cell r="A546">
            <v>40008</v>
          </cell>
        </row>
        <row r="547">
          <cell r="A547">
            <v>40008</v>
          </cell>
        </row>
        <row r="548">
          <cell r="A548">
            <v>40008</v>
          </cell>
        </row>
        <row r="549">
          <cell r="A549">
            <v>40008</v>
          </cell>
        </row>
        <row r="550">
          <cell r="A550">
            <v>40008</v>
          </cell>
        </row>
        <row r="551">
          <cell r="A551">
            <v>40008</v>
          </cell>
        </row>
        <row r="552">
          <cell r="A552">
            <v>40008</v>
          </cell>
        </row>
        <row r="553">
          <cell r="A553">
            <v>40008</v>
          </cell>
        </row>
        <row r="554">
          <cell r="A554">
            <v>40008</v>
          </cell>
        </row>
        <row r="555">
          <cell r="A555">
            <v>40008</v>
          </cell>
        </row>
        <row r="556">
          <cell r="A556">
            <v>40008</v>
          </cell>
        </row>
        <row r="557">
          <cell r="A557">
            <v>40008</v>
          </cell>
        </row>
        <row r="558">
          <cell r="A558">
            <v>40008</v>
          </cell>
        </row>
        <row r="559">
          <cell r="A559">
            <v>40008</v>
          </cell>
        </row>
        <row r="560">
          <cell r="A560">
            <v>40008</v>
          </cell>
        </row>
        <row r="561">
          <cell r="A561">
            <v>40008</v>
          </cell>
        </row>
        <row r="562">
          <cell r="A562">
            <v>40008</v>
          </cell>
        </row>
        <row r="563">
          <cell r="A563">
            <v>40008</v>
          </cell>
        </row>
        <row r="564">
          <cell r="A564">
            <v>40008</v>
          </cell>
        </row>
        <row r="565">
          <cell r="A565">
            <v>40008</v>
          </cell>
        </row>
        <row r="566">
          <cell r="A566">
            <v>40008</v>
          </cell>
        </row>
        <row r="567">
          <cell r="A567">
            <v>40008</v>
          </cell>
        </row>
        <row r="568">
          <cell r="A568">
            <v>40008</v>
          </cell>
        </row>
        <row r="569">
          <cell r="A569">
            <v>40008</v>
          </cell>
        </row>
        <row r="570">
          <cell r="A570">
            <v>40008</v>
          </cell>
        </row>
        <row r="571">
          <cell r="A571">
            <v>40008</v>
          </cell>
        </row>
        <row r="572">
          <cell r="A572">
            <v>40008</v>
          </cell>
        </row>
        <row r="573">
          <cell r="A573">
            <v>40008</v>
          </cell>
        </row>
        <row r="574">
          <cell r="A574">
            <v>40008</v>
          </cell>
        </row>
        <row r="575">
          <cell r="A575">
            <v>40008</v>
          </cell>
        </row>
        <row r="576">
          <cell r="A576">
            <v>40008</v>
          </cell>
        </row>
        <row r="577">
          <cell r="A577">
            <v>40008</v>
          </cell>
        </row>
        <row r="578">
          <cell r="A578">
            <v>40008</v>
          </cell>
        </row>
        <row r="579">
          <cell r="A579">
            <v>40008</v>
          </cell>
        </row>
        <row r="580">
          <cell r="A580">
            <v>40008</v>
          </cell>
        </row>
        <row r="581">
          <cell r="A581">
            <v>40008</v>
          </cell>
        </row>
        <row r="582">
          <cell r="A582">
            <v>40008</v>
          </cell>
        </row>
        <row r="583">
          <cell r="A583">
            <v>40008</v>
          </cell>
        </row>
        <row r="584">
          <cell r="A584">
            <v>40008</v>
          </cell>
        </row>
        <row r="585">
          <cell r="A585">
            <v>40008</v>
          </cell>
        </row>
        <row r="586">
          <cell r="A586">
            <v>40008</v>
          </cell>
        </row>
        <row r="587">
          <cell r="A587">
            <v>40008</v>
          </cell>
        </row>
        <row r="588">
          <cell r="A588">
            <v>40008</v>
          </cell>
        </row>
        <row r="589">
          <cell r="A589">
            <v>40008</v>
          </cell>
        </row>
        <row r="590">
          <cell r="A590">
            <v>40008</v>
          </cell>
        </row>
        <row r="591">
          <cell r="A591">
            <v>40008</v>
          </cell>
        </row>
        <row r="592">
          <cell r="A592">
            <v>40008</v>
          </cell>
        </row>
        <row r="593">
          <cell r="A593">
            <v>40008</v>
          </cell>
        </row>
        <row r="594">
          <cell r="A594">
            <v>40008</v>
          </cell>
        </row>
        <row r="595">
          <cell r="A595">
            <v>40008</v>
          </cell>
        </row>
        <row r="596">
          <cell r="A596">
            <v>40008</v>
          </cell>
        </row>
        <row r="597">
          <cell r="A597">
            <v>40008</v>
          </cell>
        </row>
        <row r="598">
          <cell r="A598">
            <v>40008</v>
          </cell>
        </row>
        <row r="599">
          <cell r="A599">
            <v>40008</v>
          </cell>
        </row>
        <row r="600">
          <cell r="A600">
            <v>40008</v>
          </cell>
        </row>
        <row r="601">
          <cell r="A601">
            <v>40008</v>
          </cell>
        </row>
        <row r="602">
          <cell r="A602">
            <v>40008</v>
          </cell>
        </row>
        <row r="603">
          <cell r="A603">
            <v>40008</v>
          </cell>
        </row>
        <row r="604">
          <cell r="A604">
            <v>40008</v>
          </cell>
        </row>
        <row r="605">
          <cell r="A605">
            <v>40008</v>
          </cell>
        </row>
        <row r="606">
          <cell r="A606">
            <v>40008</v>
          </cell>
        </row>
        <row r="607">
          <cell r="A607">
            <v>40008</v>
          </cell>
        </row>
        <row r="608">
          <cell r="A608">
            <v>40008</v>
          </cell>
        </row>
        <row r="609">
          <cell r="A609">
            <v>40008</v>
          </cell>
        </row>
        <row r="610">
          <cell r="A610">
            <v>40008</v>
          </cell>
        </row>
        <row r="611">
          <cell r="A611">
            <v>40008</v>
          </cell>
        </row>
        <row r="612">
          <cell r="A612">
            <v>40008</v>
          </cell>
        </row>
        <row r="613">
          <cell r="A613">
            <v>40008</v>
          </cell>
        </row>
        <row r="614">
          <cell r="A614">
            <v>40008</v>
          </cell>
        </row>
        <row r="615">
          <cell r="A615">
            <v>40008</v>
          </cell>
        </row>
        <row r="616">
          <cell r="A616">
            <v>40008</v>
          </cell>
        </row>
        <row r="617">
          <cell r="A617">
            <v>40008</v>
          </cell>
        </row>
        <row r="618">
          <cell r="A618">
            <v>40008</v>
          </cell>
        </row>
        <row r="619">
          <cell r="A619">
            <v>40008</v>
          </cell>
        </row>
        <row r="620">
          <cell r="A620">
            <v>40008</v>
          </cell>
        </row>
        <row r="621">
          <cell r="A621">
            <v>40008</v>
          </cell>
        </row>
        <row r="622">
          <cell r="A622">
            <v>40008</v>
          </cell>
        </row>
        <row r="623">
          <cell r="A623">
            <v>40008</v>
          </cell>
        </row>
        <row r="624">
          <cell r="A624">
            <v>40008</v>
          </cell>
        </row>
        <row r="625">
          <cell r="A625">
            <v>40008</v>
          </cell>
        </row>
        <row r="626">
          <cell r="A626">
            <v>40008</v>
          </cell>
        </row>
        <row r="627">
          <cell r="A627">
            <v>40008</v>
          </cell>
        </row>
        <row r="628">
          <cell r="A628">
            <v>40008</v>
          </cell>
        </row>
        <row r="629">
          <cell r="A629">
            <v>40008</v>
          </cell>
        </row>
        <row r="630">
          <cell r="A630">
            <v>40008</v>
          </cell>
        </row>
        <row r="631">
          <cell r="A631">
            <v>40008</v>
          </cell>
        </row>
        <row r="632">
          <cell r="A632">
            <v>40008</v>
          </cell>
        </row>
        <row r="633">
          <cell r="A633">
            <v>40008</v>
          </cell>
        </row>
        <row r="634">
          <cell r="A634">
            <v>40008</v>
          </cell>
        </row>
        <row r="635">
          <cell r="A635">
            <v>40008</v>
          </cell>
        </row>
        <row r="636">
          <cell r="A636">
            <v>40008</v>
          </cell>
        </row>
        <row r="637">
          <cell r="A637">
            <v>40008</v>
          </cell>
        </row>
        <row r="638">
          <cell r="A638">
            <v>40008</v>
          </cell>
        </row>
        <row r="639">
          <cell r="A639">
            <v>40008</v>
          </cell>
        </row>
        <row r="640">
          <cell r="A640">
            <v>40008</v>
          </cell>
        </row>
        <row r="641">
          <cell r="A641">
            <v>40008</v>
          </cell>
        </row>
        <row r="642">
          <cell r="A642">
            <v>40008</v>
          </cell>
        </row>
        <row r="643">
          <cell r="A643">
            <v>40008</v>
          </cell>
        </row>
        <row r="644">
          <cell r="A644">
            <v>40008</v>
          </cell>
        </row>
        <row r="645">
          <cell r="A645">
            <v>40008</v>
          </cell>
        </row>
        <row r="646">
          <cell r="A646">
            <v>40008</v>
          </cell>
        </row>
        <row r="647">
          <cell r="A647">
            <v>40008</v>
          </cell>
        </row>
        <row r="648">
          <cell r="A648">
            <v>40008</v>
          </cell>
        </row>
        <row r="649">
          <cell r="A649">
            <v>40008</v>
          </cell>
        </row>
        <row r="650">
          <cell r="A650">
            <v>40008</v>
          </cell>
        </row>
        <row r="651">
          <cell r="A651">
            <v>40008</v>
          </cell>
        </row>
        <row r="652">
          <cell r="A652">
            <v>40008</v>
          </cell>
        </row>
        <row r="653">
          <cell r="A653">
            <v>40008</v>
          </cell>
        </row>
        <row r="654">
          <cell r="A654">
            <v>40008</v>
          </cell>
        </row>
        <row r="655">
          <cell r="A655">
            <v>40008</v>
          </cell>
        </row>
        <row r="656">
          <cell r="A656">
            <v>40008</v>
          </cell>
        </row>
        <row r="657">
          <cell r="A657">
            <v>40008</v>
          </cell>
        </row>
        <row r="658">
          <cell r="A658">
            <v>40008</v>
          </cell>
        </row>
        <row r="659">
          <cell r="A659">
            <v>40008</v>
          </cell>
        </row>
        <row r="660">
          <cell r="A660">
            <v>40008</v>
          </cell>
        </row>
        <row r="661">
          <cell r="A661">
            <v>40008</v>
          </cell>
        </row>
        <row r="662">
          <cell r="A662">
            <v>40008</v>
          </cell>
        </row>
        <row r="663">
          <cell r="A663">
            <v>40008</v>
          </cell>
        </row>
        <row r="664">
          <cell r="A664">
            <v>40008</v>
          </cell>
        </row>
        <row r="665">
          <cell r="A665">
            <v>40008</v>
          </cell>
        </row>
        <row r="666">
          <cell r="A666">
            <v>40008</v>
          </cell>
        </row>
        <row r="667">
          <cell r="A667">
            <v>40008</v>
          </cell>
        </row>
        <row r="668">
          <cell r="A668">
            <v>40008</v>
          </cell>
        </row>
        <row r="669">
          <cell r="A669">
            <v>40008</v>
          </cell>
        </row>
        <row r="670">
          <cell r="A670">
            <v>40008</v>
          </cell>
        </row>
        <row r="671">
          <cell r="A671">
            <v>40008</v>
          </cell>
        </row>
        <row r="672">
          <cell r="A672">
            <v>40008</v>
          </cell>
        </row>
        <row r="673">
          <cell r="A673">
            <v>40008</v>
          </cell>
        </row>
        <row r="674">
          <cell r="A674">
            <v>40008</v>
          </cell>
        </row>
        <row r="675">
          <cell r="A675">
            <v>40008</v>
          </cell>
        </row>
        <row r="676">
          <cell r="A676">
            <v>40008</v>
          </cell>
        </row>
        <row r="677">
          <cell r="A677">
            <v>40008</v>
          </cell>
        </row>
        <row r="678">
          <cell r="A678">
            <v>40008</v>
          </cell>
        </row>
        <row r="679">
          <cell r="A679">
            <v>40008</v>
          </cell>
        </row>
        <row r="680">
          <cell r="A680">
            <v>40008</v>
          </cell>
        </row>
        <row r="681">
          <cell r="A681">
            <v>40008</v>
          </cell>
        </row>
        <row r="682">
          <cell r="A682">
            <v>40008</v>
          </cell>
        </row>
        <row r="683">
          <cell r="A683">
            <v>40008</v>
          </cell>
        </row>
        <row r="684">
          <cell r="A684">
            <v>40008</v>
          </cell>
        </row>
        <row r="685">
          <cell r="A685">
            <v>40008</v>
          </cell>
        </row>
        <row r="686">
          <cell r="A686">
            <v>40008</v>
          </cell>
        </row>
        <row r="687">
          <cell r="A687">
            <v>40008</v>
          </cell>
        </row>
        <row r="688">
          <cell r="A688">
            <v>40008</v>
          </cell>
        </row>
        <row r="689">
          <cell r="A689">
            <v>40008</v>
          </cell>
        </row>
        <row r="690">
          <cell r="A690">
            <v>40008</v>
          </cell>
        </row>
        <row r="691">
          <cell r="A691">
            <v>40008</v>
          </cell>
        </row>
        <row r="692">
          <cell r="A692">
            <v>40008</v>
          </cell>
        </row>
        <row r="693">
          <cell r="A693">
            <v>40008</v>
          </cell>
        </row>
        <row r="694">
          <cell r="A694">
            <v>40008</v>
          </cell>
        </row>
        <row r="695">
          <cell r="A695">
            <v>40008</v>
          </cell>
        </row>
        <row r="696">
          <cell r="A696">
            <v>40008</v>
          </cell>
        </row>
        <row r="697">
          <cell r="A697">
            <v>40008</v>
          </cell>
        </row>
        <row r="698">
          <cell r="A698">
            <v>40008</v>
          </cell>
        </row>
        <row r="699">
          <cell r="A699">
            <v>40008</v>
          </cell>
        </row>
        <row r="700">
          <cell r="A700">
            <v>40008</v>
          </cell>
        </row>
        <row r="701">
          <cell r="A701">
            <v>40008</v>
          </cell>
        </row>
        <row r="702">
          <cell r="A702">
            <v>40008</v>
          </cell>
        </row>
        <row r="703">
          <cell r="A703">
            <v>40008</v>
          </cell>
        </row>
        <row r="704">
          <cell r="A704">
            <v>40008</v>
          </cell>
        </row>
        <row r="705">
          <cell r="A705">
            <v>40008</v>
          </cell>
        </row>
        <row r="706">
          <cell r="A706">
            <v>40008</v>
          </cell>
        </row>
        <row r="707">
          <cell r="A707">
            <v>40008</v>
          </cell>
        </row>
        <row r="708">
          <cell r="A708">
            <v>40008</v>
          </cell>
        </row>
        <row r="709">
          <cell r="A709">
            <v>40008</v>
          </cell>
        </row>
        <row r="710">
          <cell r="A710">
            <v>40008</v>
          </cell>
        </row>
        <row r="711">
          <cell r="A711">
            <v>40008</v>
          </cell>
        </row>
        <row r="712">
          <cell r="A712">
            <v>40008</v>
          </cell>
        </row>
        <row r="713">
          <cell r="A713">
            <v>40008</v>
          </cell>
        </row>
        <row r="714">
          <cell r="A714">
            <v>40008</v>
          </cell>
        </row>
        <row r="715">
          <cell r="A715">
            <v>40008</v>
          </cell>
        </row>
        <row r="716">
          <cell r="A716">
            <v>40008</v>
          </cell>
        </row>
        <row r="717">
          <cell r="A717">
            <v>40008</v>
          </cell>
        </row>
        <row r="718">
          <cell r="A718">
            <v>40008</v>
          </cell>
        </row>
        <row r="719">
          <cell r="A719">
            <v>40008</v>
          </cell>
        </row>
        <row r="720">
          <cell r="A720">
            <v>40008</v>
          </cell>
        </row>
        <row r="721">
          <cell r="A721">
            <v>40008</v>
          </cell>
        </row>
        <row r="722">
          <cell r="A722">
            <v>40008</v>
          </cell>
        </row>
        <row r="723">
          <cell r="A723">
            <v>40008</v>
          </cell>
        </row>
        <row r="724">
          <cell r="A724">
            <v>40008</v>
          </cell>
        </row>
        <row r="725">
          <cell r="A725">
            <v>40008</v>
          </cell>
        </row>
        <row r="726">
          <cell r="A726">
            <v>40008</v>
          </cell>
        </row>
        <row r="727">
          <cell r="A727">
            <v>40008</v>
          </cell>
        </row>
        <row r="728">
          <cell r="A728">
            <v>40008</v>
          </cell>
        </row>
        <row r="729">
          <cell r="A729">
            <v>40008</v>
          </cell>
        </row>
        <row r="730">
          <cell r="A730">
            <v>40008</v>
          </cell>
        </row>
        <row r="731">
          <cell r="A731">
            <v>40008</v>
          </cell>
        </row>
        <row r="732">
          <cell r="A732">
            <v>40008</v>
          </cell>
        </row>
        <row r="733">
          <cell r="A733">
            <v>40008</v>
          </cell>
        </row>
        <row r="734">
          <cell r="A734">
            <v>40008</v>
          </cell>
        </row>
        <row r="735">
          <cell r="A735">
            <v>40008</v>
          </cell>
        </row>
        <row r="736">
          <cell r="A736">
            <v>40008</v>
          </cell>
        </row>
        <row r="737">
          <cell r="A737">
            <v>40008</v>
          </cell>
        </row>
        <row r="738">
          <cell r="A738">
            <v>40008</v>
          </cell>
        </row>
        <row r="739">
          <cell r="A739">
            <v>40008</v>
          </cell>
        </row>
        <row r="740">
          <cell r="A740">
            <v>40008</v>
          </cell>
        </row>
        <row r="741">
          <cell r="A741">
            <v>40008</v>
          </cell>
        </row>
        <row r="742">
          <cell r="A742">
            <v>40008</v>
          </cell>
        </row>
        <row r="743">
          <cell r="A743">
            <v>40008</v>
          </cell>
        </row>
        <row r="744">
          <cell r="A744">
            <v>40008</v>
          </cell>
        </row>
        <row r="745">
          <cell r="A745">
            <v>40008</v>
          </cell>
        </row>
        <row r="746">
          <cell r="A746">
            <v>40008</v>
          </cell>
        </row>
        <row r="747">
          <cell r="A747">
            <v>40008</v>
          </cell>
        </row>
        <row r="748">
          <cell r="A748">
            <v>40008</v>
          </cell>
        </row>
        <row r="749">
          <cell r="A749">
            <v>40008</v>
          </cell>
        </row>
        <row r="750">
          <cell r="A750">
            <v>40008</v>
          </cell>
        </row>
        <row r="751">
          <cell r="A751">
            <v>40008</v>
          </cell>
        </row>
        <row r="752">
          <cell r="A752">
            <v>40008</v>
          </cell>
        </row>
        <row r="753">
          <cell r="A753">
            <v>40008</v>
          </cell>
        </row>
        <row r="754">
          <cell r="A754">
            <v>40008</v>
          </cell>
        </row>
        <row r="755">
          <cell r="A755">
            <v>40008</v>
          </cell>
        </row>
        <row r="756">
          <cell r="A756">
            <v>40008</v>
          </cell>
        </row>
        <row r="757">
          <cell r="A757">
            <v>40008</v>
          </cell>
        </row>
        <row r="758">
          <cell r="A758">
            <v>40008</v>
          </cell>
        </row>
        <row r="759">
          <cell r="A759">
            <v>40008</v>
          </cell>
        </row>
        <row r="760">
          <cell r="A760">
            <v>40008</v>
          </cell>
        </row>
        <row r="761">
          <cell r="A761">
            <v>40008</v>
          </cell>
        </row>
        <row r="762">
          <cell r="A762">
            <v>40008</v>
          </cell>
        </row>
        <row r="763">
          <cell r="A763">
            <v>40008</v>
          </cell>
        </row>
        <row r="764">
          <cell r="A764">
            <v>40008</v>
          </cell>
        </row>
        <row r="765">
          <cell r="A765">
            <v>40008</v>
          </cell>
        </row>
        <row r="766">
          <cell r="A766">
            <v>40008</v>
          </cell>
        </row>
        <row r="767">
          <cell r="A767">
            <v>40008</v>
          </cell>
        </row>
        <row r="768">
          <cell r="A768">
            <v>40008</v>
          </cell>
        </row>
        <row r="769">
          <cell r="A769">
            <v>40008</v>
          </cell>
        </row>
        <row r="770">
          <cell r="A770">
            <v>40008</v>
          </cell>
        </row>
        <row r="771">
          <cell r="A771">
            <v>40008</v>
          </cell>
        </row>
        <row r="772">
          <cell r="A772">
            <v>40008</v>
          </cell>
        </row>
        <row r="773">
          <cell r="A773">
            <v>40008</v>
          </cell>
        </row>
        <row r="774">
          <cell r="A774">
            <v>40008</v>
          </cell>
        </row>
        <row r="775">
          <cell r="A775">
            <v>40008</v>
          </cell>
        </row>
        <row r="776">
          <cell r="A776">
            <v>40008</v>
          </cell>
        </row>
        <row r="777">
          <cell r="A777">
            <v>40008</v>
          </cell>
        </row>
        <row r="778">
          <cell r="A778">
            <v>40008</v>
          </cell>
        </row>
        <row r="779">
          <cell r="A779">
            <v>40008</v>
          </cell>
        </row>
        <row r="780">
          <cell r="A780">
            <v>40008</v>
          </cell>
        </row>
        <row r="781">
          <cell r="A781">
            <v>40008</v>
          </cell>
        </row>
        <row r="782">
          <cell r="A782">
            <v>40008</v>
          </cell>
        </row>
        <row r="783">
          <cell r="A783">
            <v>40008</v>
          </cell>
        </row>
        <row r="784">
          <cell r="A784">
            <v>40008</v>
          </cell>
        </row>
        <row r="785">
          <cell r="A785">
            <v>40008</v>
          </cell>
        </row>
        <row r="786">
          <cell r="A786">
            <v>40008</v>
          </cell>
        </row>
        <row r="787">
          <cell r="A787">
            <v>40008</v>
          </cell>
        </row>
        <row r="788">
          <cell r="A788">
            <v>40008</v>
          </cell>
        </row>
        <row r="789">
          <cell r="A789">
            <v>40008</v>
          </cell>
        </row>
        <row r="790">
          <cell r="A790">
            <v>40008</v>
          </cell>
        </row>
        <row r="791">
          <cell r="A791">
            <v>40008</v>
          </cell>
        </row>
        <row r="792">
          <cell r="A792">
            <v>40008</v>
          </cell>
        </row>
        <row r="793">
          <cell r="A793">
            <v>40008</v>
          </cell>
        </row>
        <row r="794">
          <cell r="A794">
            <v>40008</v>
          </cell>
        </row>
        <row r="795">
          <cell r="A795">
            <v>40008</v>
          </cell>
        </row>
        <row r="796">
          <cell r="A796">
            <v>40008</v>
          </cell>
        </row>
        <row r="797">
          <cell r="A797">
            <v>40008</v>
          </cell>
        </row>
        <row r="798">
          <cell r="A798">
            <v>40008</v>
          </cell>
        </row>
        <row r="799">
          <cell r="A799">
            <v>40008</v>
          </cell>
        </row>
        <row r="800">
          <cell r="A800">
            <v>40008</v>
          </cell>
        </row>
        <row r="801">
          <cell r="A801">
            <v>40008</v>
          </cell>
        </row>
        <row r="802">
          <cell r="A802">
            <v>40008</v>
          </cell>
        </row>
        <row r="803">
          <cell r="A803">
            <v>40008</v>
          </cell>
        </row>
        <row r="804">
          <cell r="A804">
            <v>40008</v>
          </cell>
        </row>
        <row r="805">
          <cell r="A805">
            <v>40008</v>
          </cell>
        </row>
        <row r="806">
          <cell r="A806">
            <v>40008</v>
          </cell>
        </row>
        <row r="807">
          <cell r="A807">
            <v>40008</v>
          </cell>
        </row>
        <row r="808">
          <cell r="A808">
            <v>40008</v>
          </cell>
        </row>
        <row r="809">
          <cell r="A809">
            <v>40008</v>
          </cell>
        </row>
        <row r="810">
          <cell r="A810">
            <v>40008</v>
          </cell>
        </row>
        <row r="811">
          <cell r="A811">
            <v>40008</v>
          </cell>
        </row>
        <row r="812">
          <cell r="A812">
            <v>40008</v>
          </cell>
        </row>
        <row r="813">
          <cell r="A813">
            <v>40008</v>
          </cell>
        </row>
        <row r="814">
          <cell r="A814">
            <v>40008</v>
          </cell>
        </row>
        <row r="815">
          <cell r="A815">
            <v>40008</v>
          </cell>
        </row>
        <row r="816">
          <cell r="A816">
            <v>40008</v>
          </cell>
        </row>
        <row r="817">
          <cell r="A817">
            <v>40008</v>
          </cell>
        </row>
        <row r="818">
          <cell r="A818">
            <v>40008</v>
          </cell>
        </row>
        <row r="819">
          <cell r="A819">
            <v>40008</v>
          </cell>
        </row>
        <row r="820">
          <cell r="A820">
            <v>40008</v>
          </cell>
        </row>
        <row r="821">
          <cell r="A821">
            <v>40008</v>
          </cell>
        </row>
        <row r="822">
          <cell r="A822">
            <v>40008</v>
          </cell>
        </row>
        <row r="823">
          <cell r="A823">
            <v>40008</v>
          </cell>
        </row>
        <row r="824">
          <cell r="A824">
            <v>40008</v>
          </cell>
        </row>
        <row r="825">
          <cell r="A825">
            <v>40008</v>
          </cell>
        </row>
        <row r="826">
          <cell r="A826">
            <v>40008</v>
          </cell>
        </row>
        <row r="827">
          <cell r="A827">
            <v>40008</v>
          </cell>
        </row>
        <row r="828">
          <cell r="A828">
            <v>40008</v>
          </cell>
        </row>
        <row r="829">
          <cell r="A829">
            <v>40008</v>
          </cell>
        </row>
        <row r="830">
          <cell r="A830">
            <v>40008</v>
          </cell>
        </row>
        <row r="831">
          <cell r="A831">
            <v>40008</v>
          </cell>
        </row>
        <row r="832">
          <cell r="A832">
            <v>40008</v>
          </cell>
        </row>
        <row r="833">
          <cell r="A833">
            <v>40008</v>
          </cell>
        </row>
        <row r="834">
          <cell r="A834">
            <v>40008</v>
          </cell>
        </row>
        <row r="835">
          <cell r="A835">
            <v>40008</v>
          </cell>
        </row>
        <row r="836">
          <cell r="A836">
            <v>40008</v>
          </cell>
        </row>
        <row r="837">
          <cell r="A837">
            <v>40008</v>
          </cell>
        </row>
        <row r="838">
          <cell r="A838">
            <v>40008</v>
          </cell>
        </row>
        <row r="839">
          <cell r="A839">
            <v>40008</v>
          </cell>
        </row>
        <row r="840">
          <cell r="A840">
            <v>40008</v>
          </cell>
        </row>
        <row r="841">
          <cell r="A841">
            <v>40008</v>
          </cell>
        </row>
        <row r="842">
          <cell r="A842">
            <v>40008</v>
          </cell>
        </row>
        <row r="843">
          <cell r="A843">
            <v>40008</v>
          </cell>
        </row>
        <row r="844">
          <cell r="A844">
            <v>40008</v>
          </cell>
        </row>
        <row r="845">
          <cell r="A845">
            <v>40008</v>
          </cell>
        </row>
        <row r="846">
          <cell r="A846">
            <v>40008</v>
          </cell>
        </row>
        <row r="847">
          <cell r="A847">
            <v>40008</v>
          </cell>
        </row>
        <row r="848">
          <cell r="A848">
            <v>40008</v>
          </cell>
        </row>
        <row r="849">
          <cell r="A849">
            <v>40008</v>
          </cell>
        </row>
        <row r="850">
          <cell r="A850">
            <v>40008</v>
          </cell>
        </row>
        <row r="851">
          <cell r="A851">
            <v>40008</v>
          </cell>
        </row>
        <row r="852">
          <cell r="A852">
            <v>40008</v>
          </cell>
        </row>
        <row r="853">
          <cell r="A853">
            <v>40008</v>
          </cell>
        </row>
        <row r="854">
          <cell r="A854">
            <v>40008</v>
          </cell>
        </row>
        <row r="855">
          <cell r="A855">
            <v>40008</v>
          </cell>
        </row>
        <row r="856">
          <cell r="A856">
            <v>40008</v>
          </cell>
        </row>
        <row r="857">
          <cell r="A857">
            <v>40008</v>
          </cell>
        </row>
        <row r="858">
          <cell r="A858">
            <v>40008</v>
          </cell>
        </row>
        <row r="859">
          <cell r="A859">
            <v>40008</v>
          </cell>
        </row>
        <row r="860">
          <cell r="A860">
            <v>40008</v>
          </cell>
        </row>
        <row r="861">
          <cell r="A861">
            <v>40008</v>
          </cell>
        </row>
        <row r="862">
          <cell r="A862">
            <v>40008</v>
          </cell>
        </row>
        <row r="863">
          <cell r="A863">
            <v>40008</v>
          </cell>
        </row>
        <row r="864">
          <cell r="A864">
            <v>40008</v>
          </cell>
        </row>
        <row r="865">
          <cell r="A865">
            <v>40008</v>
          </cell>
        </row>
        <row r="866">
          <cell r="A866">
            <v>40008</v>
          </cell>
        </row>
        <row r="867">
          <cell r="A867">
            <v>40008</v>
          </cell>
        </row>
        <row r="868">
          <cell r="A868">
            <v>40008</v>
          </cell>
        </row>
        <row r="869">
          <cell r="A869">
            <v>40008</v>
          </cell>
        </row>
        <row r="870">
          <cell r="A870">
            <v>40008</v>
          </cell>
        </row>
        <row r="871">
          <cell r="A871">
            <v>40008</v>
          </cell>
        </row>
        <row r="872">
          <cell r="A872">
            <v>40008</v>
          </cell>
        </row>
        <row r="873">
          <cell r="A873">
            <v>40008</v>
          </cell>
        </row>
        <row r="874">
          <cell r="A874">
            <v>40008</v>
          </cell>
        </row>
        <row r="875">
          <cell r="A875">
            <v>40008</v>
          </cell>
        </row>
        <row r="876">
          <cell r="A876">
            <v>40008</v>
          </cell>
        </row>
        <row r="877">
          <cell r="A877">
            <v>40008</v>
          </cell>
        </row>
        <row r="878">
          <cell r="A878">
            <v>40008</v>
          </cell>
        </row>
        <row r="879">
          <cell r="A879">
            <v>40008</v>
          </cell>
        </row>
        <row r="880">
          <cell r="A880">
            <v>40008</v>
          </cell>
        </row>
        <row r="881">
          <cell r="A881">
            <v>40008</v>
          </cell>
        </row>
        <row r="882">
          <cell r="A882">
            <v>40008</v>
          </cell>
        </row>
        <row r="883">
          <cell r="A883">
            <v>40008</v>
          </cell>
        </row>
        <row r="884">
          <cell r="A884">
            <v>40008</v>
          </cell>
        </row>
        <row r="885">
          <cell r="A885">
            <v>40008</v>
          </cell>
        </row>
        <row r="886">
          <cell r="A886">
            <v>40008</v>
          </cell>
        </row>
        <row r="887">
          <cell r="A887">
            <v>40008</v>
          </cell>
        </row>
        <row r="888">
          <cell r="A888">
            <v>40008</v>
          </cell>
        </row>
        <row r="889">
          <cell r="A889">
            <v>40008</v>
          </cell>
        </row>
        <row r="890">
          <cell r="A890">
            <v>40008</v>
          </cell>
        </row>
        <row r="891">
          <cell r="A891">
            <v>40008</v>
          </cell>
        </row>
        <row r="892">
          <cell r="A892">
            <v>40008</v>
          </cell>
        </row>
        <row r="893">
          <cell r="A893">
            <v>40008</v>
          </cell>
        </row>
        <row r="894">
          <cell r="A894">
            <v>40008</v>
          </cell>
        </row>
        <row r="895">
          <cell r="A895">
            <v>40008</v>
          </cell>
        </row>
        <row r="896">
          <cell r="A896">
            <v>40008</v>
          </cell>
        </row>
        <row r="897">
          <cell r="A897">
            <v>40008</v>
          </cell>
        </row>
        <row r="898">
          <cell r="A898">
            <v>40008</v>
          </cell>
        </row>
        <row r="899">
          <cell r="A899">
            <v>40008</v>
          </cell>
        </row>
        <row r="900">
          <cell r="A900">
            <v>40008</v>
          </cell>
        </row>
        <row r="901">
          <cell r="A901">
            <v>40008</v>
          </cell>
        </row>
        <row r="902">
          <cell r="A902">
            <v>40008</v>
          </cell>
        </row>
        <row r="903">
          <cell r="A903">
            <v>40008</v>
          </cell>
        </row>
        <row r="904">
          <cell r="A904">
            <v>40008</v>
          </cell>
        </row>
        <row r="905">
          <cell r="A905">
            <v>40008</v>
          </cell>
        </row>
        <row r="906">
          <cell r="A906">
            <v>40008</v>
          </cell>
        </row>
        <row r="907">
          <cell r="A907">
            <v>40008</v>
          </cell>
        </row>
        <row r="908">
          <cell r="A908">
            <v>40008</v>
          </cell>
        </row>
        <row r="909">
          <cell r="A909">
            <v>40008</v>
          </cell>
        </row>
        <row r="910">
          <cell r="A910">
            <v>40008</v>
          </cell>
        </row>
        <row r="911">
          <cell r="A911">
            <v>40008</v>
          </cell>
        </row>
        <row r="912">
          <cell r="A912">
            <v>40008</v>
          </cell>
        </row>
        <row r="913">
          <cell r="A913">
            <v>40008</v>
          </cell>
        </row>
        <row r="914">
          <cell r="A914">
            <v>40008</v>
          </cell>
        </row>
        <row r="915">
          <cell r="A915">
            <v>40008</v>
          </cell>
        </row>
        <row r="916">
          <cell r="A916">
            <v>40008</v>
          </cell>
        </row>
        <row r="917">
          <cell r="A917">
            <v>40008</v>
          </cell>
        </row>
        <row r="918">
          <cell r="A918">
            <v>40008</v>
          </cell>
        </row>
        <row r="919">
          <cell r="A919">
            <v>40008</v>
          </cell>
        </row>
        <row r="920">
          <cell r="A920">
            <v>40008</v>
          </cell>
        </row>
        <row r="921">
          <cell r="A921">
            <v>40008</v>
          </cell>
        </row>
        <row r="922">
          <cell r="A922">
            <v>40008</v>
          </cell>
        </row>
        <row r="923">
          <cell r="A923">
            <v>40008</v>
          </cell>
        </row>
        <row r="924">
          <cell r="A924">
            <v>40008</v>
          </cell>
        </row>
        <row r="925">
          <cell r="A925">
            <v>40008</v>
          </cell>
        </row>
        <row r="926">
          <cell r="A926">
            <v>40008</v>
          </cell>
        </row>
        <row r="927">
          <cell r="A927">
            <v>40008</v>
          </cell>
        </row>
        <row r="928">
          <cell r="A928">
            <v>40008</v>
          </cell>
        </row>
        <row r="929">
          <cell r="A929">
            <v>40008</v>
          </cell>
        </row>
        <row r="930">
          <cell r="A930">
            <v>40008</v>
          </cell>
        </row>
        <row r="931">
          <cell r="A931">
            <v>40008</v>
          </cell>
        </row>
        <row r="932">
          <cell r="A932">
            <v>40008</v>
          </cell>
        </row>
        <row r="933">
          <cell r="A933">
            <v>40008</v>
          </cell>
        </row>
        <row r="934">
          <cell r="A934">
            <v>40008</v>
          </cell>
        </row>
        <row r="935">
          <cell r="A935">
            <v>40008</v>
          </cell>
        </row>
        <row r="936">
          <cell r="A936">
            <v>40008</v>
          </cell>
        </row>
        <row r="937">
          <cell r="A937">
            <v>40008</v>
          </cell>
        </row>
        <row r="938">
          <cell r="A938">
            <v>40008</v>
          </cell>
        </row>
        <row r="939">
          <cell r="A939">
            <v>40008</v>
          </cell>
        </row>
        <row r="940">
          <cell r="A940">
            <v>40008</v>
          </cell>
        </row>
        <row r="941">
          <cell r="A941">
            <v>40008</v>
          </cell>
        </row>
        <row r="942">
          <cell r="A942">
            <v>40008</v>
          </cell>
        </row>
        <row r="943">
          <cell r="A943">
            <v>40008</v>
          </cell>
        </row>
        <row r="944">
          <cell r="A944">
            <v>40008</v>
          </cell>
        </row>
        <row r="945">
          <cell r="A945">
            <v>40008</v>
          </cell>
        </row>
        <row r="946">
          <cell r="A946">
            <v>40008</v>
          </cell>
        </row>
        <row r="947">
          <cell r="A947">
            <v>40008</v>
          </cell>
        </row>
        <row r="948">
          <cell r="A948">
            <v>40008</v>
          </cell>
        </row>
        <row r="949">
          <cell r="A949">
            <v>40008</v>
          </cell>
        </row>
        <row r="950">
          <cell r="A950">
            <v>40008</v>
          </cell>
        </row>
        <row r="951">
          <cell r="A951">
            <v>40008</v>
          </cell>
        </row>
        <row r="952">
          <cell r="A952">
            <v>40008</v>
          </cell>
        </row>
        <row r="953">
          <cell r="A953">
            <v>40008</v>
          </cell>
        </row>
        <row r="954">
          <cell r="A954">
            <v>40008</v>
          </cell>
        </row>
        <row r="955">
          <cell r="A955">
            <v>40008</v>
          </cell>
        </row>
        <row r="956">
          <cell r="A956">
            <v>40008</v>
          </cell>
        </row>
        <row r="957">
          <cell r="A957">
            <v>40008</v>
          </cell>
        </row>
        <row r="958">
          <cell r="A958">
            <v>40008</v>
          </cell>
        </row>
        <row r="959">
          <cell r="A959">
            <v>40008</v>
          </cell>
        </row>
        <row r="960">
          <cell r="A960">
            <v>40008</v>
          </cell>
        </row>
        <row r="961">
          <cell r="A961">
            <v>40008</v>
          </cell>
        </row>
        <row r="962">
          <cell r="A962">
            <v>40008</v>
          </cell>
        </row>
        <row r="963">
          <cell r="A963">
            <v>40008</v>
          </cell>
        </row>
        <row r="964">
          <cell r="A964">
            <v>40008</v>
          </cell>
        </row>
        <row r="965">
          <cell r="A965">
            <v>40008</v>
          </cell>
        </row>
        <row r="966">
          <cell r="A966">
            <v>40008</v>
          </cell>
        </row>
        <row r="967">
          <cell r="A967">
            <v>40008</v>
          </cell>
        </row>
        <row r="968">
          <cell r="A968">
            <v>40008</v>
          </cell>
        </row>
        <row r="969">
          <cell r="A969">
            <v>40008</v>
          </cell>
        </row>
        <row r="970">
          <cell r="A970">
            <v>40008</v>
          </cell>
        </row>
        <row r="971">
          <cell r="A971">
            <v>40008</v>
          </cell>
        </row>
        <row r="972">
          <cell r="A972">
            <v>40008</v>
          </cell>
        </row>
        <row r="973">
          <cell r="A973">
            <v>40008</v>
          </cell>
        </row>
        <row r="974">
          <cell r="A974">
            <v>40008</v>
          </cell>
        </row>
        <row r="975">
          <cell r="A975">
            <v>40008</v>
          </cell>
        </row>
        <row r="976">
          <cell r="A976">
            <v>40008</v>
          </cell>
        </row>
        <row r="977">
          <cell r="A977">
            <v>40008</v>
          </cell>
        </row>
        <row r="978">
          <cell r="A978">
            <v>40008</v>
          </cell>
        </row>
        <row r="979">
          <cell r="A979">
            <v>40008</v>
          </cell>
        </row>
        <row r="980">
          <cell r="A980">
            <v>40008</v>
          </cell>
        </row>
        <row r="981">
          <cell r="A981">
            <v>40008</v>
          </cell>
        </row>
        <row r="982">
          <cell r="A982">
            <v>40008</v>
          </cell>
        </row>
        <row r="983">
          <cell r="A983">
            <v>40008</v>
          </cell>
        </row>
        <row r="984">
          <cell r="A984">
            <v>40008</v>
          </cell>
        </row>
        <row r="985">
          <cell r="A985">
            <v>40008</v>
          </cell>
        </row>
        <row r="986">
          <cell r="A986">
            <v>40008</v>
          </cell>
        </row>
        <row r="987">
          <cell r="A987">
            <v>40008</v>
          </cell>
        </row>
        <row r="988">
          <cell r="A988">
            <v>40008</v>
          </cell>
        </row>
        <row r="989">
          <cell r="A989">
            <v>40008</v>
          </cell>
        </row>
        <row r="990">
          <cell r="A990">
            <v>40008</v>
          </cell>
        </row>
        <row r="991">
          <cell r="A991">
            <v>40008</v>
          </cell>
        </row>
        <row r="992">
          <cell r="A992">
            <v>40008</v>
          </cell>
        </row>
        <row r="993">
          <cell r="A993">
            <v>40008</v>
          </cell>
        </row>
        <row r="994">
          <cell r="A994">
            <v>40008</v>
          </cell>
        </row>
        <row r="995">
          <cell r="A995">
            <v>40008</v>
          </cell>
        </row>
        <row r="996">
          <cell r="A996">
            <v>40008</v>
          </cell>
        </row>
        <row r="997">
          <cell r="A997">
            <v>40008</v>
          </cell>
        </row>
        <row r="998">
          <cell r="A998">
            <v>40008</v>
          </cell>
        </row>
        <row r="999">
          <cell r="A999">
            <v>40008</v>
          </cell>
        </row>
        <row r="1000">
          <cell r="A1000">
            <v>40008</v>
          </cell>
        </row>
        <row r="1001">
          <cell r="A1001">
            <v>40008</v>
          </cell>
        </row>
        <row r="1002">
          <cell r="A1002">
            <v>40008</v>
          </cell>
        </row>
        <row r="1003">
          <cell r="A1003">
            <v>40008</v>
          </cell>
        </row>
        <row r="1004">
          <cell r="A1004">
            <v>40008</v>
          </cell>
        </row>
        <row r="1005">
          <cell r="A1005">
            <v>40008</v>
          </cell>
        </row>
        <row r="1006">
          <cell r="A1006">
            <v>40008</v>
          </cell>
        </row>
        <row r="1007">
          <cell r="A1007">
            <v>40008</v>
          </cell>
        </row>
        <row r="1008">
          <cell r="A1008">
            <v>40008</v>
          </cell>
        </row>
        <row r="1009">
          <cell r="A1009">
            <v>40008</v>
          </cell>
        </row>
        <row r="1010">
          <cell r="A1010">
            <v>40008</v>
          </cell>
        </row>
        <row r="1011">
          <cell r="A1011">
            <v>40008</v>
          </cell>
        </row>
        <row r="1012">
          <cell r="A1012">
            <v>40008</v>
          </cell>
        </row>
        <row r="1013">
          <cell r="A1013">
            <v>40008</v>
          </cell>
        </row>
        <row r="1014">
          <cell r="A1014">
            <v>40008</v>
          </cell>
        </row>
        <row r="1015">
          <cell r="A1015">
            <v>40008</v>
          </cell>
        </row>
        <row r="1016">
          <cell r="A1016">
            <v>40008</v>
          </cell>
        </row>
        <row r="1017">
          <cell r="A1017">
            <v>40008</v>
          </cell>
        </row>
        <row r="1018">
          <cell r="A1018">
            <v>40008</v>
          </cell>
        </row>
        <row r="1019">
          <cell r="A1019">
            <v>40008</v>
          </cell>
        </row>
        <row r="1020">
          <cell r="A1020">
            <v>40008</v>
          </cell>
        </row>
        <row r="1021">
          <cell r="A1021">
            <v>40008</v>
          </cell>
        </row>
        <row r="1022">
          <cell r="A1022">
            <v>40008</v>
          </cell>
        </row>
        <row r="1023">
          <cell r="A1023">
            <v>40008</v>
          </cell>
        </row>
        <row r="1024">
          <cell r="A1024">
            <v>40008</v>
          </cell>
        </row>
        <row r="1025">
          <cell r="A1025">
            <v>40008</v>
          </cell>
        </row>
        <row r="1026">
          <cell r="A1026">
            <v>40008</v>
          </cell>
        </row>
        <row r="1027">
          <cell r="A1027">
            <v>40008</v>
          </cell>
        </row>
        <row r="1028">
          <cell r="A1028">
            <v>40008</v>
          </cell>
        </row>
        <row r="1029">
          <cell r="A1029">
            <v>40008</v>
          </cell>
        </row>
        <row r="1030">
          <cell r="A1030">
            <v>40008</v>
          </cell>
        </row>
        <row r="1031">
          <cell r="A1031">
            <v>40008</v>
          </cell>
        </row>
        <row r="1032">
          <cell r="A1032">
            <v>40008</v>
          </cell>
        </row>
        <row r="1033">
          <cell r="A1033">
            <v>40008</v>
          </cell>
        </row>
        <row r="1034">
          <cell r="A1034">
            <v>40008</v>
          </cell>
        </row>
        <row r="1035">
          <cell r="A1035">
            <v>40008</v>
          </cell>
        </row>
        <row r="1036">
          <cell r="A1036">
            <v>40008</v>
          </cell>
        </row>
        <row r="1037">
          <cell r="A1037">
            <v>40008</v>
          </cell>
        </row>
        <row r="1038">
          <cell r="A1038">
            <v>40008</v>
          </cell>
        </row>
        <row r="1039">
          <cell r="A1039">
            <v>40008</v>
          </cell>
        </row>
        <row r="1040">
          <cell r="A1040">
            <v>40008</v>
          </cell>
        </row>
        <row r="1041">
          <cell r="A1041">
            <v>40008</v>
          </cell>
        </row>
        <row r="1042">
          <cell r="A1042">
            <v>40008</v>
          </cell>
        </row>
        <row r="1043">
          <cell r="A1043">
            <v>40008</v>
          </cell>
        </row>
        <row r="1044">
          <cell r="A1044">
            <v>40008</v>
          </cell>
        </row>
        <row r="1045">
          <cell r="A1045">
            <v>40008</v>
          </cell>
        </row>
        <row r="1046">
          <cell r="A1046">
            <v>40008</v>
          </cell>
        </row>
        <row r="1047">
          <cell r="A1047">
            <v>40008</v>
          </cell>
        </row>
        <row r="1048">
          <cell r="A1048">
            <v>40008</v>
          </cell>
        </row>
        <row r="1049">
          <cell r="A1049">
            <v>40008</v>
          </cell>
        </row>
        <row r="1050">
          <cell r="A1050">
            <v>40008</v>
          </cell>
        </row>
        <row r="1051">
          <cell r="A1051">
            <v>40008</v>
          </cell>
        </row>
        <row r="1052">
          <cell r="A1052">
            <v>40008</v>
          </cell>
        </row>
        <row r="1053">
          <cell r="A1053">
            <v>40008</v>
          </cell>
        </row>
        <row r="1054">
          <cell r="A1054">
            <v>40008</v>
          </cell>
        </row>
        <row r="1055">
          <cell r="A1055">
            <v>40008</v>
          </cell>
        </row>
        <row r="1056">
          <cell r="A1056">
            <v>40008</v>
          </cell>
        </row>
        <row r="1057">
          <cell r="A1057">
            <v>40008</v>
          </cell>
        </row>
        <row r="1058">
          <cell r="A1058">
            <v>40008</v>
          </cell>
        </row>
        <row r="1059">
          <cell r="A1059">
            <v>40008</v>
          </cell>
        </row>
        <row r="1060">
          <cell r="A1060">
            <v>40008</v>
          </cell>
        </row>
        <row r="1061">
          <cell r="A1061">
            <v>40008</v>
          </cell>
        </row>
        <row r="1062">
          <cell r="A1062">
            <v>40008</v>
          </cell>
        </row>
        <row r="1063">
          <cell r="A1063">
            <v>40008</v>
          </cell>
        </row>
        <row r="1064">
          <cell r="A1064">
            <v>40008</v>
          </cell>
        </row>
        <row r="1065">
          <cell r="A1065">
            <v>40008</v>
          </cell>
        </row>
        <row r="1066">
          <cell r="A1066">
            <v>40008</v>
          </cell>
        </row>
        <row r="1067">
          <cell r="A1067">
            <v>40008</v>
          </cell>
        </row>
        <row r="1068">
          <cell r="A1068">
            <v>40008</v>
          </cell>
        </row>
        <row r="1069">
          <cell r="A1069">
            <v>40008</v>
          </cell>
        </row>
        <row r="1070">
          <cell r="A1070">
            <v>40008</v>
          </cell>
        </row>
        <row r="1071">
          <cell r="A1071">
            <v>40008</v>
          </cell>
        </row>
        <row r="1072">
          <cell r="A1072">
            <v>40008</v>
          </cell>
        </row>
        <row r="1073">
          <cell r="A1073">
            <v>40008</v>
          </cell>
        </row>
        <row r="1074">
          <cell r="A1074">
            <v>40008</v>
          </cell>
        </row>
        <row r="1075">
          <cell r="A1075">
            <v>40008</v>
          </cell>
        </row>
        <row r="1076">
          <cell r="A1076">
            <v>40008</v>
          </cell>
        </row>
        <row r="1077">
          <cell r="A1077">
            <v>40008</v>
          </cell>
        </row>
        <row r="1078">
          <cell r="A1078">
            <v>40008</v>
          </cell>
        </row>
        <row r="1079">
          <cell r="A1079">
            <v>40008</v>
          </cell>
        </row>
        <row r="1080">
          <cell r="A1080">
            <v>40008</v>
          </cell>
        </row>
        <row r="1081">
          <cell r="A1081">
            <v>40008</v>
          </cell>
        </row>
        <row r="1082">
          <cell r="A1082">
            <v>40008</v>
          </cell>
        </row>
        <row r="1083">
          <cell r="A1083">
            <v>40008</v>
          </cell>
        </row>
        <row r="1084">
          <cell r="A1084">
            <v>40008</v>
          </cell>
        </row>
        <row r="1085">
          <cell r="A1085">
            <v>40008</v>
          </cell>
        </row>
        <row r="1086">
          <cell r="A1086">
            <v>40008</v>
          </cell>
        </row>
        <row r="1087">
          <cell r="A1087">
            <v>40008</v>
          </cell>
        </row>
        <row r="1088">
          <cell r="A1088">
            <v>40008</v>
          </cell>
        </row>
        <row r="1089">
          <cell r="A1089">
            <v>40008</v>
          </cell>
        </row>
        <row r="1090">
          <cell r="A1090">
            <v>40008</v>
          </cell>
        </row>
        <row r="1091">
          <cell r="A1091">
            <v>40008</v>
          </cell>
        </row>
        <row r="1092">
          <cell r="A1092">
            <v>40008</v>
          </cell>
        </row>
        <row r="1093">
          <cell r="A1093">
            <v>40008</v>
          </cell>
        </row>
        <row r="1094">
          <cell r="A1094">
            <v>40008</v>
          </cell>
        </row>
        <row r="1095">
          <cell r="A1095">
            <v>40008</v>
          </cell>
        </row>
        <row r="1096">
          <cell r="A1096">
            <v>40008</v>
          </cell>
        </row>
        <row r="1097">
          <cell r="A1097">
            <v>40008</v>
          </cell>
        </row>
        <row r="1098">
          <cell r="A1098">
            <v>40008</v>
          </cell>
        </row>
        <row r="1099">
          <cell r="A1099">
            <v>40008</v>
          </cell>
        </row>
        <row r="1100">
          <cell r="A1100">
            <v>40008</v>
          </cell>
        </row>
        <row r="1101">
          <cell r="A1101">
            <v>40008</v>
          </cell>
        </row>
        <row r="1102">
          <cell r="A1102">
            <v>40008</v>
          </cell>
        </row>
        <row r="1103">
          <cell r="A1103">
            <v>40008</v>
          </cell>
        </row>
        <row r="1104">
          <cell r="A1104">
            <v>40008</v>
          </cell>
        </row>
        <row r="1105">
          <cell r="A1105">
            <v>40008</v>
          </cell>
        </row>
        <row r="1106">
          <cell r="A1106">
            <v>40008</v>
          </cell>
        </row>
        <row r="1107">
          <cell r="A1107">
            <v>40008</v>
          </cell>
        </row>
        <row r="1108">
          <cell r="A1108">
            <v>40008</v>
          </cell>
        </row>
        <row r="1109">
          <cell r="A1109">
            <v>40008</v>
          </cell>
        </row>
        <row r="1110">
          <cell r="A1110">
            <v>40008</v>
          </cell>
        </row>
        <row r="1111">
          <cell r="A1111">
            <v>40008</v>
          </cell>
        </row>
        <row r="1112">
          <cell r="A1112">
            <v>40008</v>
          </cell>
        </row>
        <row r="1113">
          <cell r="A1113">
            <v>40008</v>
          </cell>
        </row>
        <row r="1114">
          <cell r="A1114">
            <v>40008</v>
          </cell>
        </row>
        <row r="1115">
          <cell r="A1115">
            <v>40008</v>
          </cell>
        </row>
        <row r="1116">
          <cell r="A1116">
            <v>40008</v>
          </cell>
        </row>
        <row r="1117">
          <cell r="A1117">
            <v>40008</v>
          </cell>
        </row>
        <row r="1118">
          <cell r="A1118">
            <v>40008</v>
          </cell>
        </row>
        <row r="1119">
          <cell r="A1119">
            <v>40008</v>
          </cell>
        </row>
        <row r="1120">
          <cell r="A1120">
            <v>40008</v>
          </cell>
        </row>
        <row r="1121">
          <cell r="A1121">
            <v>40008</v>
          </cell>
        </row>
        <row r="1122">
          <cell r="A1122">
            <v>40008</v>
          </cell>
        </row>
        <row r="1123">
          <cell r="A1123">
            <v>40008</v>
          </cell>
        </row>
        <row r="1124">
          <cell r="A1124">
            <v>40008</v>
          </cell>
        </row>
        <row r="1125">
          <cell r="A1125">
            <v>40008</v>
          </cell>
        </row>
        <row r="1126">
          <cell r="A1126">
            <v>40008</v>
          </cell>
        </row>
        <row r="1127">
          <cell r="A1127">
            <v>40008</v>
          </cell>
        </row>
        <row r="1128">
          <cell r="A1128">
            <v>40008</v>
          </cell>
        </row>
        <row r="1129">
          <cell r="A1129">
            <v>40008</v>
          </cell>
        </row>
        <row r="1130">
          <cell r="A1130">
            <v>40008</v>
          </cell>
        </row>
        <row r="1131">
          <cell r="A1131">
            <v>40008</v>
          </cell>
        </row>
        <row r="1132">
          <cell r="A1132">
            <v>40008</v>
          </cell>
        </row>
        <row r="1133">
          <cell r="A1133">
            <v>40008</v>
          </cell>
        </row>
        <row r="1134">
          <cell r="A1134">
            <v>40008</v>
          </cell>
        </row>
        <row r="1135">
          <cell r="A1135">
            <v>40008</v>
          </cell>
        </row>
        <row r="1136">
          <cell r="A1136">
            <v>40008</v>
          </cell>
        </row>
        <row r="1137">
          <cell r="A1137">
            <v>40008</v>
          </cell>
        </row>
        <row r="1138">
          <cell r="A1138">
            <v>40008</v>
          </cell>
        </row>
        <row r="1139">
          <cell r="A1139">
            <v>40008</v>
          </cell>
        </row>
        <row r="1140">
          <cell r="A1140">
            <v>40008</v>
          </cell>
        </row>
        <row r="1141">
          <cell r="A1141">
            <v>40008</v>
          </cell>
        </row>
        <row r="1142">
          <cell r="A1142">
            <v>40008</v>
          </cell>
        </row>
        <row r="1143">
          <cell r="A1143">
            <v>40008</v>
          </cell>
        </row>
        <row r="1144">
          <cell r="A1144">
            <v>40008</v>
          </cell>
        </row>
        <row r="1145">
          <cell r="A1145">
            <v>40008</v>
          </cell>
        </row>
        <row r="1146">
          <cell r="A1146">
            <v>40008</v>
          </cell>
        </row>
        <row r="1147">
          <cell r="A1147">
            <v>40008</v>
          </cell>
        </row>
        <row r="1148">
          <cell r="A1148">
            <v>40008</v>
          </cell>
        </row>
        <row r="1149">
          <cell r="A1149">
            <v>40008</v>
          </cell>
        </row>
        <row r="1150">
          <cell r="A1150">
            <v>40008</v>
          </cell>
        </row>
        <row r="1151">
          <cell r="A1151">
            <v>40008</v>
          </cell>
        </row>
        <row r="1152">
          <cell r="A1152">
            <v>40008</v>
          </cell>
        </row>
        <row r="1153">
          <cell r="A1153">
            <v>40008</v>
          </cell>
        </row>
        <row r="1154">
          <cell r="A1154">
            <v>40008</v>
          </cell>
        </row>
        <row r="1155">
          <cell r="A1155">
            <v>40008</v>
          </cell>
        </row>
        <row r="1156">
          <cell r="A1156">
            <v>40008</v>
          </cell>
        </row>
        <row r="1157">
          <cell r="A1157">
            <v>40008</v>
          </cell>
        </row>
        <row r="1158">
          <cell r="A1158">
            <v>40008</v>
          </cell>
        </row>
        <row r="1159">
          <cell r="A1159">
            <v>40008</v>
          </cell>
        </row>
        <row r="1160">
          <cell r="A1160">
            <v>40008</v>
          </cell>
        </row>
        <row r="1161">
          <cell r="A1161">
            <v>40008</v>
          </cell>
        </row>
        <row r="1162">
          <cell r="A1162">
            <v>40008</v>
          </cell>
        </row>
        <row r="1163">
          <cell r="A1163">
            <v>40008</v>
          </cell>
        </row>
        <row r="1164">
          <cell r="A1164">
            <v>40008</v>
          </cell>
        </row>
        <row r="1165">
          <cell r="A1165">
            <v>40008</v>
          </cell>
        </row>
        <row r="1166">
          <cell r="A1166">
            <v>40008</v>
          </cell>
        </row>
        <row r="1167">
          <cell r="A1167">
            <v>40008</v>
          </cell>
        </row>
        <row r="1168">
          <cell r="A1168">
            <v>40008</v>
          </cell>
        </row>
        <row r="1169">
          <cell r="A1169">
            <v>40008</v>
          </cell>
        </row>
        <row r="1170">
          <cell r="A1170">
            <v>40008</v>
          </cell>
        </row>
        <row r="1171">
          <cell r="A1171">
            <v>40008</v>
          </cell>
        </row>
        <row r="1172">
          <cell r="A1172">
            <v>40008</v>
          </cell>
        </row>
        <row r="1173">
          <cell r="A1173">
            <v>40008</v>
          </cell>
        </row>
        <row r="1174">
          <cell r="A1174">
            <v>40008</v>
          </cell>
        </row>
        <row r="1175">
          <cell r="A1175">
            <v>40008</v>
          </cell>
        </row>
        <row r="1176">
          <cell r="A1176">
            <v>40008</v>
          </cell>
        </row>
        <row r="1177">
          <cell r="A1177">
            <v>40008</v>
          </cell>
        </row>
        <row r="1178">
          <cell r="A1178">
            <v>40008</v>
          </cell>
        </row>
        <row r="1179">
          <cell r="A1179">
            <v>40008</v>
          </cell>
        </row>
        <row r="1180">
          <cell r="A1180">
            <v>40008</v>
          </cell>
        </row>
        <row r="1181">
          <cell r="A1181">
            <v>40008</v>
          </cell>
        </row>
        <row r="1182">
          <cell r="A1182">
            <v>40008</v>
          </cell>
        </row>
        <row r="1183">
          <cell r="A1183">
            <v>40008</v>
          </cell>
        </row>
        <row r="1184">
          <cell r="A1184">
            <v>40008</v>
          </cell>
        </row>
        <row r="1185">
          <cell r="A1185">
            <v>40008</v>
          </cell>
        </row>
        <row r="1186">
          <cell r="A1186">
            <v>40008</v>
          </cell>
        </row>
        <row r="1187">
          <cell r="A1187">
            <v>40008</v>
          </cell>
        </row>
        <row r="1188">
          <cell r="A1188">
            <v>40008</v>
          </cell>
        </row>
        <row r="1189">
          <cell r="A1189">
            <v>40008</v>
          </cell>
        </row>
        <row r="1190">
          <cell r="A1190">
            <v>40008</v>
          </cell>
        </row>
        <row r="1191">
          <cell r="A1191">
            <v>40008</v>
          </cell>
        </row>
        <row r="1192">
          <cell r="A1192">
            <v>40008</v>
          </cell>
        </row>
        <row r="1193">
          <cell r="A1193">
            <v>40008</v>
          </cell>
        </row>
        <row r="1194">
          <cell r="A1194">
            <v>40008</v>
          </cell>
        </row>
        <row r="1195">
          <cell r="A1195">
            <v>40008</v>
          </cell>
        </row>
        <row r="1196">
          <cell r="A1196">
            <v>40008</v>
          </cell>
        </row>
        <row r="1197">
          <cell r="A1197">
            <v>40008</v>
          </cell>
        </row>
        <row r="1198">
          <cell r="A1198">
            <v>40008</v>
          </cell>
        </row>
        <row r="1199">
          <cell r="A1199">
            <v>40008</v>
          </cell>
        </row>
        <row r="1200">
          <cell r="A1200">
            <v>40008</v>
          </cell>
        </row>
        <row r="1201">
          <cell r="A1201">
            <v>40008</v>
          </cell>
        </row>
        <row r="1202">
          <cell r="A1202">
            <v>40008</v>
          </cell>
        </row>
        <row r="1203">
          <cell r="A1203">
            <v>40008</v>
          </cell>
        </row>
        <row r="1204">
          <cell r="A1204">
            <v>40008</v>
          </cell>
        </row>
        <row r="1205">
          <cell r="A1205">
            <v>40008</v>
          </cell>
        </row>
        <row r="1206">
          <cell r="A1206">
            <v>40008</v>
          </cell>
        </row>
        <row r="1207">
          <cell r="A1207">
            <v>40008</v>
          </cell>
        </row>
        <row r="1208">
          <cell r="A1208">
            <v>40008</v>
          </cell>
        </row>
        <row r="1209">
          <cell r="A1209">
            <v>40008</v>
          </cell>
        </row>
        <row r="1210">
          <cell r="A1210">
            <v>40008</v>
          </cell>
        </row>
        <row r="1211">
          <cell r="A1211">
            <v>40008</v>
          </cell>
        </row>
        <row r="1212">
          <cell r="A1212">
            <v>40008</v>
          </cell>
        </row>
        <row r="1213">
          <cell r="A1213">
            <v>40008</v>
          </cell>
        </row>
        <row r="1214">
          <cell r="A1214">
            <v>40008</v>
          </cell>
        </row>
        <row r="1215">
          <cell r="A1215">
            <v>40008</v>
          </cell>
        </row>
        <row r="1216">
          <cell r="A1216">
            <v>40008</v>
          </cell>
        </row>
        <row r="1217">
          <cell r="A1217">
            <v>40008</v>
          </cell>
        </row>
        <row r="1218">
          <cell r="A1218">
            <v>40008</v>
          </cell>
        </row>
        <row r="1219">
          <cell r="A1219">
            <v>40008</v>
          </cell>
        </row>
        <row r="1220">
          <cell r="A1220">
            <v>40008</v>
          </cell>
        </row>
        <row r="1221">
          <cell r="A1221">
            <v>40008</v>
          </cell>
        </row>
        <row r="1222">
          <cell r="A1222">
            <v>40008</v>
          </cell>
        </row>
        <row r="1223">
          <cell r="A1223">
            <v>40008</v>
          </cell>
        </row>
        <row r="1224">
          <cell r="A1224">
            <v>40008</v>
          </cell>
        </row>
        <row r="1225">
          <cell r="A1225">
            <v>40008</v>
          </cell>
        </row>
        <row r="1226">
          <cell r="A1226">
            <v>40008</v>
          </cell>
        </row>
        <row r="1227">
          <cell r="A1227">
            <v>40008</v>
          </cell>
        </row>
        <row r="1228">
          <cell r="A1228">
            <v>40008</v>
          </cell>
        </row>
        <row r="1229">
          <cell r="A1229">
            <v>40008</v>
          </cell>
        </row>
        <row r="1230">
          <cell r="A1230">
            <v>40008</v>
          </cell>
        </row>
        <row r="1231">
          <cell r="A1231">
            <v>40008</v>
          </cell>
        </row>
        <row r="1232">
          <cell r="A1232">
            <v>40008</v>
          </cell>
        </row>
        <row r="1233">
          <cell r="A1233">
            <v>40008</v>
          </cell>
        </row>
        <row r="1234">
          <cell r="A1234">
            <v>40008</v>
          </cell>
        </row>
        <row r="1235">
          <cell r="A1235">
            <v>40008</v>
          </cell>
        </row>
        <row r="1236">
          <cell r="A1236">
            <v>40008</v>
          </cell>
        </row>
        <row r="1237">
          <cell r="A1237">
            <v>40008</v>
          </cell>
        </row>
        <row r="1238">
          <cell r="A1238">
            <v>40008</v>
          </cell>
        </row>
        <row r="1239">
          <cell r="A1239">
            <v>40008</v>
          </cell>
        </row>
        <row r="1240">
          <cell r="A1240">
            <v>40008</v>
          </cell>
        </row>
        <row r="1241">
          <cell r="A1241">
            <v>40008</v>
          </cell>
        </row>
        <row r="1242">
          <cell r="A1242">
            <v>40008</v>
          </cell>
        </row>
        <row r="1243">
          <cell r="A1243">
            <v>40008</v>
          </cell>
        </row>
        <row r="1244">
          <cell r="A1244">
            <v>40008</v>
          </cell>
        </row>
        <row r="1245">
          <cell r="A1245">
            <v>40008</v>
          </cell>
        </row>
        <row r="1246">
          <cell r="A1246">
            <v>40008</v>
          </cell>
        </row>
        <row r="1247">
          <cell r="A1247">
            <v>40008</v>
          </cell>
        </row>
        <row r="1248">
          <cell r="A1248">
            <v>40008</v>
          </cell>
        </row>
        <row r="1249">
          <cell r="A1249">
            <v>40008</v>
          </cell>
        </row>
        <row r="1250">
          <cell r="A1250">
            <v>40008</v>
          </cell>
        </row>
        <row r="1251">
          <cell r="A1251">
            <v>40008</v>
          </cell>
        </row>
        <row r="1252">
          <cell r="A1252">
            <v>40008</v>
          </cell>
        </row>
        <row r="1253">
          <cell r="A1253">
            <v>40008</v>
          </cell>
        </row>
        <row r="1254">
          <cell r="A1254">
            <v>40008</v>
          </cell>
        </row>
        <row r="1255">
          <cell r="A1255">
            <v>40008</v>
          </cell>
        </row>
        <row r="1256">
          <cell r="A1256">
            <v>40008</v>
          </cell>
        </row>
        <row r="1257">
          <cell r="A1257">
            <v>40008</v>
          </cell>
        </row>
        <row r="1258">
          <cell r="A1258">
            <v>40008</v>
          </cell>
        </row>
        <row r="1259">
          <cell r="A1259">
            <v>40008</v>
          </cell>
        </row>
        <row r="1260">
          <cell r="A1260">
            <v>40008</v>
          </cell>
        </row>
        <row r="1261">
          <cell r="A1261">
            <v>40008</v>
          </cell>
        </row>
        <row r="1262">
          <cell r="A1262">
            <v>40008</v>
          </cell>
        </row>
        <row r="1263">
          <cell r="A1263">
            <v>40008</v>
          </cell>
        </row>
        <row r="1264">
          <cell r="A1264">
            <v>40008</v>
          </cell>
        </row>
        <row r="1265">
          <cell r="A1265">
            <v>40008</v>
          </cell>
        </row>
        <row r="1266">
          <cell r="A1266">
            <v>40008</v>
          </cell>
        </row>
        <row r="1267">
          <cell r="A1267">
            <v>40008</v>
          </cell>
        </row>
        <row r="1268">
          <cell r="A1268">
            <v>40008</v>
          </cell>
        </row>
        <row r="1269">
          <cell r="A1269">
            <v>40008</v>
          </cell>
        </row>
        <row r="1270">
          <cell r="A1270">
            <v>40008</v>
          </cell>
        </row>
        <row r="1271">
          <cell r="A1271">
            <v>40008</v>
          </cell>
        </row>
        <row r="1272">
          <cell r="A1272">
            <v>40008</v>
          </cell>
        </row>
        <row r="1273">
          <cell r="A1273">
            <v>40008</v>
          </cell>
        </row>
        <row r="1274">
          <cell r="A1274">
            <v>40008</v>
          </cell>
        </row>
        <row r="1275">
          <cell r="A1275">
            <v>40008</v>
          </cell>
        </row>
        <row r="1276">
          <cell r="A1276">
            <v>40008</v>
          </cell>
        </row>
        <row r="1277">
          <cell r="A1277">
            <v>40008</v>
          </cell>
        </row>
        <row r="1278">
          <cell r="A1278">
            <v>40008</v>
          </cell>
        </row>
        <row r="1279">
          <cell r="A1279">
            <v>40008</v>
          </cell>
        </row>
        <row r="1280">
          <cell r="A1280">
            <v>40008</v>
          </cell>
        </row>
        <row r="1281">
          <cell r="A1281">
            <v>40008</v>
          </cell>
        </row>
        <row r="1282">
          <cell r="A1282">
            <v>40008</v>
          </cell>
        </row>
        <row r="1283">
          <cell r="A1283">
            <v>40008</v>
          </cell>
        </row>
        <row r="1284">
          <cell r="A1284">
            <v>40008</v>
          </cell>
        </row>
        <row r="1285">
          <cell r="A1285">
            <v>40008</v>
          </cell>
        </row>
        <row r="1286">
          <cell r="A1286">
            <v>40008</v>
          </cell>
        </row>
        <row r="1287">
          <cell r="A1287">
            <v>40008</v>
          </cell>
        </row>
        <row r="1288">
          <cell r="A1288">
            <v>40008</v>
          </cell>
        </row>
        <row r="1289">
          <cell r="A1289">
            <v>40008</v>
          </cell>
        </row>
        <row r="1290">
          <cell r="A1290">
            <v>40008</v>
          </cell>
        </row>
        <row r="1291">
          <cell r="A1291">
            <v>40008</v>
          </cell>
        </row>
        <row r="1292">
          <cell r="A1292">
            <v>40008</v>
          </cell>
        </row>
        <row r="1293">
          <cell r="A1293">
            <v>40008</v>
          </cell>
        </row>
        <row r="1294">
          <cell r="A1294">
            <v>40008</v>
          </cell>
        </row>
        <row r="1295">
          <cell r="A1295">
            <v>40008</v>
          </cell>
        </row>
        <row r="1296">
          <cell r="A1296">
            <v>40008</v>
          </cell>
        </row>
        <row r="1297">
          <cell r="A1297">
            <v>40008</v>
          </cell>
        </row>
        <row r="1298">
          <cell r="A1298">
            <v>40008</v>
          </cell>
        </row>
        <row r="1299">
          <cell r="A1299">
            <v>40008</v>
          </cell>
        </row>
        <row r="1300">
          <cell r="A1300">
            <v>40008</v>
          </cell>
        </row>
        <row r="1301">
          <cell r="A1301">
            <v>40008</v>
          </cell>
        </row>
        <row r="1302">
          <cell r="A1302">
            <v>40008</v>
          </cell>
        </row>
        <row r="1303">
          <cell r="A1303">
            <v>40008</v>
          </cell>
        </row>
        <row r="1304">
          <cell r="A1304">
            <v>40008</v>
          </cell>
        </row>
        <row r="1305">
          <cell r="A1305">
            <v>40008</v>
          </cell>
        </row>
        <row r="1306">
          <cell r="A1306">
            <v>40008</v>
          </cell>
        </row>
        <row r="1307">
          <cell r="A1307">
            <v>40008</v>
          </cell>
        </row>
        <row r="1308">
          <cell r="A1308">
            <v>40008</v>
          </cell>
        </row>
        <row r="1309">
          <cell r="A1309">
            <v>40008</v>
          </cell>
        </row>
        <row r="1310">
          <cell r="A1310">
            <v>40008</v>
          </cell>
        </row>
        <row r="1311">
          <cell r="A1311">
            <v>40008</v>
          </cell>
        </row>
        <row r="1312">
          <cell r="A1312">
            <v>40008</v>
          </cell>
        </row>
        <row r="1313">
          <cell r="A1313">
            <v>40008</v>
          </cell>
        </row>
        <row r="1314">
          <cell r="A1314">
            <v>40008</v>
          </cell>
        </row>
        <row r="1315">
          <cell r="A1315">
            <v>40008</v>
          </cell>
        </row>
        <row r="1316">
          <cell r="A1316">
            <v>40008</v>
          </cell>
        </row>
        <row r="1317">
          <cell r="A1317">
            <v>40008</v>
          </cell>
        </row>
        <row r="1318">
          <cell r="A1318">
            <v>40008</v>
          </cell>
        </row>
        <row r="1319">
          <cell r="A1319">
            <v>40008</v>
          </cell>
        </row>
        <row r="1320">
          <cell r="A1320">
            <v>40008</v>
          </cell>
        </row>
        <row r="1321">
          <cell r="A1321">
            <v>40008</v>
          </cell>
        </row>
        <row r="1322">
          <cell r="A1322">
            <v>40008</v>
          </cell>
        </row>
        <row r="1323">
          <cell r="A1323">
            <v>40008</v>
          </cell>
        </row>
        <row r="1324">
          <cell r="A1324">
            <v>40008</v>
          </cell>
        </row>
        <row r="1325">
          <cell r="A1325">
            <v>40008</v>
          </cell>
        </row>
        <row r="1326">
          <cell r="A1326">
            <v>40008</v>
          </cell>
        </row>
        <row r="1327">
          <cell r="A1327">
            <v>40008</v>
          </cell>
        </row>
        <row r="1328">
          <cell r="A1328">
            <v>40008</v>
          </cell>
        </row>
        <row r="1329">
          <cell r="A1329">
            <v>40008</v>
          </cell>
        </row>
        <row r="1330">
          <cell r="A1330">
            <v>40008</v>
          </cell>
        </row>
        <row r="1331">
          <cell r="A1331">
            <v>40008</v>
          </cell>
        </row>
        <row r="1332">
          <cell r="A1332">
            <v>40008</v>
          </cell>
        </row>
        <row r="1333">
          <cell r="A1333">
            <v>40008</v>
          </cell>
        </row>
        <row r="1334">
          <cell r="A1334">
            <v>40008</v>
          </cell>
        </row>
        <row r="1335">
          <cell r="A1335">
            <v>40008</v>
          </cell>
        </row>
        <row r="1336">
          <cell r="A1336">
            <v>40008</v>
          </cell>
        </row>
        <row r="1337">
          <cell r="A1337">
            <v>40008</v>
          </cell>
        </row>
        <row r="1338">
          <cell r="A1338">
            <v>40008</v>
          </cell>
        </row>
        <row r="1339">
          <cell r="A1339">
            <v>40008</v>
          </cell>
        </row>
        <row r="1340">
          <cell r="A1340">
            <v>40008</v>
          </cell>
        </row>
        <row r="1341">
          <cell r="A1341">
            <v>40008</v>
          </cell>
        </row>
        <row r="1342">
          <cell r="A1342">
            <v>40008</v>
          </cell>
        </row>
        <row r="1343">
          <cell r="A1343">
            <v>40008</v>
          </cell>
        </row>
        <row r="1344">
          <cell r="A1344">
            <v>40008</v>
          </cell>
        </row>
        <row r="1345">
          <cell r="A1345">
            <v>40008</v>
          </cell>
        </row>
        <row r="1346">
          <cell r="A1346">
            <v>40008</v>
          </cell>
        </row>
        <row r="1347">
          <cell r="A1347">
            <v>40008</v>
          </cell>
        </row>
        <row r="1348">
          <cell r="A1348">
            <v>40008</v>
          </cell>
        </row>
        <row r="1349">
          <cell r="A1349">
            <v>40008</v>
          </cell>
        </row>
        <row r="1350">
          <cell r="A1350">
            <v>40008</v>
          </cell>
        </row>
        <row r="1351">
          <cell r="A1351">
            <v>40008</v>
          </cell>
        </row>
        <row r="1352">
          <cell r="A1352">
            <v>40008</v>
          </cell>
        </row>
        <row r="1353">
          <cell r="A1353">
            <v>40008</v>
          </cell>
        </row>
        <row r="1354">
          <cell r="A1354">
            <v>40008</v>
          </cell>
        </row>
        <row r="1355">
          <cell r="A1355">
            <v>40008</v>
          </cell>
        </row>
        <row r="1356">
          <cell r="A1356">
            <v>40008</v>
          </cell>
        </row>
        <row r="1357">
          <cell r="A1357">
            <v>40008</v>
          </cell>
        </row>
        <row r="1358">
          <cell r="A1358">
            <v>40008</v>
          </cell>
        </row>
        <row r="1359">
          <cell r="A1359">
            <v>40008</v>
          </cell>
        </row>
        <row r="1360">
          <cell r="A1360">
            <v>40008</v>
          </cell>
        </row>
        <row r="1361">
          <cell r="A1361">
            <v>40008</v>
          </cell>
        </row>
        <row r="1362">
          <cell r="A1362">
            <v>40008</v>
          </cell>
        </row>
        <row r="1363">
          <cell r="A1363">
            <v>40008</v>
          </cell>
        </row>
        <row r="1364">
          <cell r="A1364">
            <v>40008</v>
          </cell>
        </row>
        <row r="1365">
          <cell r="A1365">
            <v>40008</v>
          </cell>
        </row>
        <row r="1366">
          <cell r="A1366">
            <v>40008</v>
          </cell>
        </row>
        <row r="1367">
          <cell r="A1367">
            <v>40008</v>
          </cell>
        </row>
        <row r="1368">
          <cell r="A1368">
            <v>40008</v>
          </cell>
        </row>
        <row r="1369">
          <cell r="A1369">
            <v>40008</v>
          </cell>
        </row>
        <row r="1370">
          <cell r="A1370">
            <v>40008</v>
          </cell>
        </row>
        <row r="1371">
          <cell r="A1371">
            <v>40008</v>
          </cell>
        </row>
        <row r="1372">
          <cell r="A1372">
            <v>40008</v>
          </cell>
        </row>
        <row r="1373">
          <cell r="A1373">
            <v>40008</v>
          </cell>
        </row>
        <row r="1374">
          <cell r="A1374">
            <v>40008</v>
          </cell>
        </row>
        <row r="1375">
          <cell r="A1375">
            <v>40008</v>
          </cell>
        </row>
        <row r="1376">
          <cell r="A1376">
            <v>40008</v>
          </cell>
        </row>
        <row r="1377">
          <cell r="A1377">
            <v>40008</v>
          </cell>
        </row>
        <row r="1378">
          <cell r="A1378">
            <v>40008</v>
          </cell>
        </row>
        <row r="1379">
          <cell r="A1379">
            <v>40008</v>
          </cell>
        </row>
        <row r="1380">
          <cell r="A1380">
            <v>40008</v>
          </cell>
        </row>
        <row r="1381">
          <cell r="A1381">
            <v>40008</v>
          </cell>
        </row>
        <row r="1382">
          <cell r="A1382">
            <v>40008</v>
          </cell>
        </row>
        <row r="1383">
          <cell r="A1383">
            <v>40008</v>
          </cell>
        </row>
        <row r="1384">
          <cell r="A1384">
            <v>40008</v>
          </cell>
        </row>
        <row r="1385">
          <cell r="A1385">
            <v>40008</v>
          </cell>
        </row>
        <row r="1386">
          <cell r="A1386">
            <v>40008</v>
          </cell>
        </row>
        <row r="1387">
          <cell r="A1387">
            <v>40008</v>
          </cell>
        </row>
        <row r="1388">
          <cell r="A1388">
            <v>40008</v>
          </cell>
        </row>
        <row r="1389">
          <cell r="A1389">
            <v>40008</v>
          </cell>
        </row>
        <row r="1390">
          <cell r="A1390">
            <v>40008</v>
          </cell>
        </row>
        <row r="1391">
          <cell r="A1391">
            <v>40008</v>
          </cell>
        </row>
        <row r="1392">
          <cell r="A1392">
            <v>40008</v>
          </cell>
        </row>
        <row r="1393">
          <cell r="A1393">
            <v>40008</v>
          </cell>
        </row>
        <row r="1394">
          <cell r="A1394">
            <v>40008</v>
          </cell>
        </row>
        <row r="1395">
          <cell r="A1395">
            <v>40008</v>
          </cell>
        </row>
        <row r="1396">
          <cell r="A1396">
            <v>40008</v>
          </cell>
        </row>
        <row r="1397">
          <cell r="A1397">
            <v>40008</v>
          </cell>
        </row>
        <row r="1398">
          <cell r="A1398">
            <v>40008</v>
          </cell>
        </row>
        <row r="1399">
          <cell r="A1399">
            <v>40008</v>
          </cell>
        </row>
        <row r="1400">
          <cell r="A1400">
            <v>40008</v>
          </cell>
        </row>
        <row r="1401">
          <cell r="A1401">
            <v>40008</v>
          </cell>
        </row>
        <row r="1402">
          <cell r="A1402">
            <v>40008</v>
          </cell>
        </row>
        <row r="1403">
          <cell r="A1403">
            <v>40008</v>
          </cell>
        </row>
        <row r="1404">
          <cell r="A1404">
            <v>40008</v>
          </cell>
        </row>
        <row r="1405">
          <cell r="A1405">
            <v>40008</v>
          </cell>
        </row>
        <row r="1406">
          <cell r="A1406">
            <v>40008</v>
          </cell>
        </row>
        <row r="1407">
          <cell r="A1407">
            <v>40008</v>
          </cell>
        </row>
        <row r="1408">
          <cell r="A1408">
            <v>40008</v>
          </cell>
        </row>
        <row r="1409">
          <cell r="A1409">
            <v>40008</v>
          </cell>
        </row>
        <row r="1410">
          <cell r="A1410">
            <v>40008</v>
          </cell>
        </row>
        <row r="1411">
          <cell r="A1411">
            <v>40008</v>
          </cell>
        </row>
        <row r="1412">
          <cell r="A1412">
            <v>40008</v>
          </cell>
        </row>
        <row r="1413">
          <cell r="A1413">
            <v>40008</v>
          </cell>
        </row>
        <row r="1414">
          <cell r="A1414">
            <v>40008</v>
          </cell>
        </row>
        <row r="1415">
          <cell r="A1415">
            <v>40008</v>
          </cell>
        </row>
        <row r="1416">
          <cell r="A1416">
            <v>40008</v>
          </cell>
        </row>
        <row r="1417">
          <cell r="A1417">
            <v>40008</v>
          </cell>
        </row>
        <row r="1418">
          <cell r="A1418">
            <v>40008</v>
          </cell>
        </row>
        <row r="1419">
          <cell r="A1419">
            <v>40008</v>
          </cell>
        </row>
        <row r="1420">
          <cell r="A1420">
            <v>40008</v>
          </cell>
        </row>
        <row r="1421">
          <cell r="A1421">
            <v>40008</v>
          </cell>
        </row>
        <row r="1422">
          <cell r="A1422">
            <v>40008</v>
          </cell>
        </row>
        <row r="1423">
          <cell r="A1423">
            <v>40008</v>
          </cell>
        </row>
        <row r="1424">
          <cell r="A1424">
            <v>40008</v>
          </cell>
        </row>
        <row r="1425">
          <cell r="A1425">
            <v>40008</v>
          </cell>
        </row>
        <row r="1426">
          <cell r="A1426">
            <v>40008</v>
          </cell>
        </row>
        <row r="1427">
          <cell r="A1427">
            <v>40008</v>
          </cell>
        </row>
        <row r="1428">
          <cell r="A1428">
            <v>40008</v>
          </cell>
        </row>
        <row r="1429">
          <cell r="A1429">
            <v>40008</v>
          </cell>
        </row>
        <row r="1430">
          <cell r="A1430">
            <v>40008</v>
          </cell>
        </row>
        <row r="1431">
          <cell r="A1431">
            <v>40008</v>
          </cell>
        </row>
        <row r="1432">
          <cell r="A1432">
            <v>40008</v>
          </cell>
        </row>
        <row r="1433">
          <cell r="A1433">
            <v>40008</v>
          </cell>
        </row>
        <row r="1434">
          <cell r="A1434">
            <v>40008</v>
          </cell>
        </row>
        <row r="1435">
          <cell r="A1435">
            <v>40008</v>
          </cell>
        </row>
        <row r="1436">
          <cell r="A1436">
            <v>40008</v>
          </cell>
        </row>
        <row r="1437">
          <cell r="A1437">
            <v>40008</v>
          </cell>
        </row>
        <row r="1438">
          <cell r="A1438">
            <v>40008</v>
          </cell>
        </row>
        <row r="1439">
          <cell r="A1439">
            <v>40008</v>
          </cell>
        </row>
        <row r="1440">
          <cell r="A1440">
            <v>40008</v>
          </cell>
        </row>
        <row r="1441">
          <cell r="A1441">
            <v>40008</v>
          </cell>
        </row>
        <row r="1442">
          <cell r="A1442">
            <v>40008</v>
          </cell>
        </row>
        <row r="1443">
          <cell r="A1443">
            <v>40008</v>
          </cell>
        </row>
        <row r="1444">
          <cell r="A1444">
            <v>40008</v>
          </cell>
        </row>
        <row r="1445">
          <cell r="A1445">
            <v>40008</v>
          </cell>
        </row>
        <row r="1446">
          <cell r="A1446">
            <v>40008</v>
          </cell>
        </row>
        <row r="1447">
          <cell r="A1447">
            <v>40008</v>
          </cell>
        </row>
        <row r="1448">
          <cell r="A1448">
            <v>40008</v>
          </cell>
        </row>
        <row r="1449">
          <cell r="A1449">
            <v>40008</v>
          </cell>
        </row>
        <row r="1450">
          <cell r="A1450">
            <v>40008</v>
          </cell>
        </row>
        <row r="1451">
          <cell r="A1451">
            <v>40008</v>
          </cell>
        </row>
        <row r="1452">
          <cell r="A1452">
            <v>40008</v>
          </cell>
        </row>
        <row r="1453">
          <cell r="A1453">
            <v>40008</v>
          </cell>
        </row>
        <row r="1454">
          <cell r="A1454">
            <v>40008</v>
          </cell>
        </row>
        <row r="1455">
          <cell r="A1455">
            <v>40008</v>
          </cell>
        </row>
        <row r="1456">
          <cell r="A1456">
            <v>40008</v>
          </cell>
        </row>
        <row r="1457">
          <cell r="A1457">
            <v>40008</v>
          </cell>
        </row>
        <row r="1458">
          <cell r="A1458">
            <v>40008</v>
          </cell>
        </row>
        <row r="1459">
          <cell r="A1459">
            <v>40008</v>
          </cell>
        </row>
        <row r="1460">
          <cell r="A1460">
            <v>40008</v>
          </cell>
        </row>
        <row r="1461">
          <cell r="A1461">
            <v>40008</v>
          </cell>
        </row>
        <row r="1462">
          <cell r="A1462">
            <v>40008</v>
          </cell>
        </row>
        <row r="1463">
          <cell r="A1463">
            <v>40008</v>
          </cell>
        </row>
        <row r="1464">
          <cell r="A1464">
            <v>40008</v>
          </cell>
        </row>
        <row r="1465">
          <cell r="A1465">
            <v>40008</v>
          </cell>
        </row>
        <row r="1466">
          <cell r="A1466">
            <v>40008</v>
          </cell>
        </row>
        <row r="1467">
          <cell r="A1467">
            <v>40008</v>
          </cell>
        </row>
        <row r="1468">
          <cell r="A1468">
            <v>40008</v>
          </cell>
        </row>
        <row r="1469">
          <cell r="A1469">
            <v>40008</v>
          </cell>
        </row>
        <row r="1470">
          <cell r="A1470">
            <v>40008</v>
          </cell>
        </row>
        <row r="1471">
          <cell r="A1471">
            <v>40008</v>
          </cell>
        </row>
        <row r="1472">
          <cell r="A1472">
            <v>40008</v>
          </cell>
        </row>
        <row r="1473">
          <cell r="A1473">
            <v>40008</v>
          </cell>
        </row>
        <row r="1474">
          <cell r="A1474">
            <v>40008</v>
          </cell>
        </row>
        <row r="1475">
          <cell r="A1475">
            <v>40008</v>
          </cell>
        </row>
        <row r="1476">
          <cell r="A1476">
            <v>40008</v>
          </cell>
        </row>
        <row r="1477">
          <cell r="A1477">
            <v>40008</v>
          </cell>
        </row>
        <row r="1478">
          <cell r="A1478">
            <v>40008</v>
          </cell>
        </row>
        <row r="1479">
          <cell r="A1479">
            <v>40008</v>
          </cell>
        </row>
        <row r="1480">
          <cell r="A1480">
            <v>40008</v>
          </cell>
        </row>
        <row r="1481">
          <cell r="A1481">
            <v>40008</v>
          </cell>
        </row>
        <row r="1482">
          <cell r="A1482">
            <v>40008</v>
          </cell>
        </row>
        <row r="1483">
          <cell r="A1483">
            <v>40008</v>
          </cell>
        </row>
        <row r="1484">
          <cell r="A1484">
            <v>40008</v>
          </cell>
        </row>
        <row r="1485">
          <cell r="A1485">
            <v>40008</v>
          </cell>
        </row>
        <row r="1486">
          <cell r="A1486">
            <v>40008</v>
          </cell>
        </row>
        <row r="1487">
          <cell r="A1487">
            <v>40008</v>
          </cell>
        </row>
        <row r="1488">
          <cell r="A1488">
            <v>40008</v>
          </cell>
        </row>
        <row r="1489">
          <cell r="A1489">
            <v>40008</v>
          </cell>
        </row>
        <row r="1490">
          <cell r="A1490">
            <v>40008</v>
          </cell>
        </row>
        <row r="1491">
          <cell r="A1491">
            <v>40008</v>
          </cell>
        </row>
        <row r="1492">
          <cell r="A1492">
            <v>40008</v>
          </cell>
        </row>
        <row r="1493">
          <cell r="A1493">
            <v>40008</v>
          </cell>
        </row>
        <row r="1494">
          <cell r="A1494">
            <v>40008</v>
          </cell>
        </row>
        <row r="1495">
          <cell r="A1495">
            <v>40008</v>
          </cell>
        </row>
        <row r="1496">
          <cell r="A1496">
            <v>40008</v>
          </cell>
        </row>
        <row r="1497">
          <cell r="A1497">
            <v>40008</v>
          </cell>
        </row>
        <row r="1498">
          <cell r="A1498">
            <v>40008</v>
          </cell>
        </row>
        <row r="1499">
          <cell r="A1499">
            <v>40008</v>
          </cell>
        </row>
        <row r="1500">
          <cell r="A1500">
            <v>40008</v>
          </cell>
        </row>
        <row r="1501">
          <cell r="A1501">
            <v>40008</v>
          </cell>
        </row>
        <row r="1502">
          <cell r="A1502">
            <v>40008</v>
          </cell>
        </row>
        <row r="1503">
          <cell r="A1503">
            <v>40008</v>
          </cell>
        </row>
        <row r="1504">
          <cell r="A1504">
            <v>40008</v>
          </cell>
        </row>
        <row r="1505">
          <cell r="A1505">
            <v>40008</v>
          </cell>
        </row>
        <row r="1506">
          <cell r="A1506">
            <v>40008</v>
          </cell>
        </row>
        <row r="1507">
          <cell r="A1507">
            <v>40008</v>
          </cell>
        </row>
        <row r="1508">
          <cell r="A1508">
            <v>40008</v>
          </cell>
        </row>
        <row r="1509">
          <cell r="A1509">
            <v>40008</v>
          </cell>
        </row>
        <row r="1510">
          <cell r="A1510">
            <v>40008</v>
          </cell>
        </row>
        <row r="1511">
          <cell r="A1511">
            <v>40008</v>
          </cell>
        </row>
        <row r="1512">
          <cell r="A1512">
            <v>40008</v>
          </cell>
        </row>
        <row r="1513">
          <cell r="A1513">
            <v>40008</v>
          </cell>
        </row>
        <row r="1514">
          <cell r="A1514">
            <v>40008</v>
          </cell>
        </row>
        <row r="1515">
          <cell r="A1515">
            <v>40008</v>
          </cell>
        </row>
        <row r="1516">
          <cell r="A1516">
            <v>40008</v>
          </cell>
        </row>
        <row r="1517">
          <cell r="A1517">
            <v>40008</v>
          </cell>
        </row>
        <row r="1518">
          <cell r="A1518">
            <v>40008</v>
          </cell>
        </row>
        <row r="1519">
          <cell r="A1519">
            <v>40008</v>
          </cell>
        </row>
        <row r="1520">
          <cell r="A1520">
            <v>40008</v>
          </cell>
        </row>
        <row r="1521">
          <cell r="A1521">
            <v>40008</v>
          </cell>
        </row>
        <row r="1522">
          <cell r="A1522">
            <v>40008</v>
          </cell>
        </row>
        <row r="1523">
          <cell r="A1523">
            <v>40008</v>
          </cell>
        </row>
        <row r="1524">
          <cell r="A1524">
            <v>40008</v>
          </cell>
        </row>
        <row r="1525">
          <cell r="A1525">
            <v>40008</v>
          </cell>
        </row>
        <row r="1526">
          <cell r="A1526">
            <v>40008</v>
          </cell>
        </row>
        <row r="1527">
          <cell r="A1527">
            <v>40008</v>
          </cell>
        </row>
        <row r="1528">
          <cell r="A1528">
            <v>40008</v>
          </cell>
        </row>
        <row r="1529">
          <cell r="A1529">
            <v>40008</v>
          </cell>
        </row>
        <row r="1530">
          <cell r="A1530">
            <v>40008</v>
          </cell>
        </row>
        <row r="1531">
          <cell r="A1531">
            <v>40008</v>
          </cell>
        </row>
        <row r="1532">
          <cell r="A1532">
            <v>40008</v>
          </cell>
        </row>
        <row r="1533">
          <cell r="A1533">
            <v>40008</v>
          </cell>
        </row>
        <row r="1534">
          <cell r="A1534">
            <v>40008</v>
          </cell>
        </row>
        <row r="1535">
          <cell r="A1535">
            <v>40008</v>
          </cell>
        </row>
        <row r="1536">
          <cell r="A1536">
            <v>40008</v>
          </cell>
        </row>
        <row r="1537">
          <cell r="A1537">
            <v>40008</v>
          </cell>
        </row>
        <row r="1538">
          <cell r="A1538">
            <v>40008</v>
          </cell>
        </row>
        <row r="1539">
          <cell r="A1539">
            <v>40008</v>
          </cell>
        </row>
        <row r="1540">
          <cell r="A1540">
            <v>40008</v>
          </cell>
        </row>
        <row r="1541">
          <cell r="A1541">
            <v>40008</v>
          </cell>
        </row>
        <row r="1542">
          <cell r="A1542">
            <v>40008</v>
          </cell>
        </row>
        <row r="1543">
          <cell r="A1543">
            <v>40008</v>
          </cell>
        </row>
        <row r="1544">
          <cell r="A1544">
            <v>40008</v>
          </cell>
        </row>
        <row r="1545">
          <cell r="A1545">
            <v>40008</v>
          </cell>
        </row>
        <row r="1546">
          <cell r="A1546">
            <v>40008</v>
          </cell>
        </row>
        <row r="1547">
          <cell r="A1547">
            <v>40008</v>
          </cell>
        </row>
        <row r="1548">
          <cell r="A1548">
            <v>40008</v>
          </cell>
        </row>
        <row r="1549">
          <cell r="A1549">
            <v>40008</v>
          </cell>
        </row>
        <row r="1550">
          <cell r="A1550">
            <v>40008</v>
          </cell>
        </row>
        <row r="1551">
          <cell r="A1551">
            <v>40008</v>
          </cell>
        </row>
        <row r="1552">
          <cell r="A1552">
            <v>40008</v>
          </cell>
        </row>
        <row r="1553">
          <cell r="A1553">
            <v>40008</v>
          </cell>
        </row>
        <row r="1554">
          <cell r="A1554">
            <v>40008</v>
          </cell>
        </row>
        <row r="1555">
          <cell r="A1555">
            <v>40008</v>
          </cell>
        </row>
        <row r="1556">
          <cell r="A1556">
            <v>40008</v>
          </cell>
        </row>
        <row r="1557">
          <cell r="A1557">
            <v>40008</v>
          </cell>
        </row>
        <row r="1558">
          <cell r="A1558">
            <v>40008</v>
          </cell>
        </row>
        <row r="1559">
          <cell r="A1559">
            <v>40008</v>
          </cell>
        </row>
        <row r="1560">
          <cell r="A1560">
            <v>40008</v>
          </cell>
        </row>
        <row r="1561">
          <cell r="A1561">
            <v>40008</v>
          </cell>
        </row>
        <row r="1562">
          <cell r="A1562">
            <v>40008</v>
          </cell>
        </row>
        <row r="1563">
          <cell r="A1563">
            <v>40008</v>
          </cell>
        </row>
        <row r="1564">
          <cell r="A1564">
            <v>40008</v>
          </cell>
        </row>
        <row r="1565">
          <cell r="A1565">
            <v>40008</v>
          </cell>
        </row>
        <row r="1566">
          <cell r="A1566">
            <v>40008</v>
          </cell>
        </row>
        <row r="1567">
          <cell r="A1567">
            <v>40008</v>
          </cell>
        </row>
        <row r="1568">
          <cell r="A1568">
            <v>40008</v>
          </cell>
        </row>
        <row r="1569">
          <cell r="A1569">
            <v>40008</v>
          </cell>
        </row>
        <row r="1570">
          <cell r="A1570">
            <v>40008</v>
          </cell>
        </row>
        <row r="1571">
          <cell r="A1571">
            <v>40008</v>
          </cell>
        </row>
        <row r="1572">
          <cell r="A1572">
            <v>40008</v>
          </cell>
        </row>
        <row r="1573">
          <cell r="A1573">
            <v>40008</v>
          </cell>
        </row>
        <row r="1574">
          <cell r="A1574">
            <v>40008</v>
          </cell>
        </row>
        <row r="1575">
          <cell r="A1575">
            <v>40008</v>
          </cell>
        </row>
        <row r="1576">
          <cell r="A1576">
            <v>40008</v>
          </cell>
        </row>
        <row r="1577">
          <cell r="A1577">
            <v>40008</v>
          </cell>
        </row>
        <row r="1578">
          <cell r="A1578">
            <v>40008</v>
          </cell>
        </row>
        <row r="1579">
          <cell r="A1579">
            <v>40008</v>
          </cell>
        </row>
        <row r="1580">
          <cell r="A1580">
            <v>40008</v>
          </cell>
        </row>
        <row r="1581">
          <cell r="A1581">
            <v>40008</v>
          </cell>
        </row>
        <row r="1582">
          <cell r="A1582">
            <v>40008</v>
          </cell>
        </row>
        <row r="1583">
          <cell r="A1583">
            <v>40008</v>
          </cell>
        </row>
        <row r="1584">
          <cell r="A1584">
            <v>40008</v>
          </cell>
        </row>
        <row r="1585">
          <cell r="A1585">
            <v>40008</v>
          </cell>
        </row>
        <row r="1586">
          <cell r="A1586">
            <v>40008</v>
          </cell>
        </row>
        <row r="1587">
          <cell r="A1587">
            <v>40008</v>
          </cell>
        </row>
        <row r="1588">
          <cell r="A1588">
            <v>40008</v>
          </cell>
        </row>
        <row r="1589">
          <cell r="A1589">
            <v>40008</v>
          </cell>
        </row>
        <row r="1590">
          <cell r="A1590">
            <v>40008</v>
          </cell>
        </row>
        <row r="1591">
          <cell r="A1591">
            <v>40008</v>
          </cell>
        </row>
        <row r="1592">
          <cell r="A1592">
            <v>40008</v>
          </cell>
        </row>
        <row r="1593">
          <cell r="A1593">
            <v>40008</v>
          </cell>
        </row>
        <row r="1594">
          <cell r="A1594">
            <v>40008</v>
          </cell>
        </row>
        <row r="1595">
          <cell r="A1595">
            <v>40008</v>
          </cell>
        </row>
        <row r="1596">
          <cell r="A1596">
            <v>40008</v>
          </cell>
        </row>
        <row r="1597">
          <cell r="A1597">
            <v>40008</v>
          </cell>
        </row>
        <row r="1598">
          <cell r="A1598">
            <v>40008</v>
          </cell>
        </row>
        <row r="1599">
          <cell r="A1599">
            <v>40008</v>
          </cell>
        </row>
        <row r="1600">
          <cell r="A1600">
            <v>40008</v>
          </cell>
        </row>
        <row r="1601">
          <cell r="A1601">
            <v>40008</v>
          </cell>
        </row>
        <row r="1602">
          <cell r="A1602">
            <v>40008</v>
          </cell>
        </row>
        <row r="1603">
          <cell r="A1603">
            <v>40008</v>
          </cell>
        </row>
        <row r="1604">
          <cell r="A1604">
            <v>40008</v>
          </cell>
        </row>
        <row r="1605">
          <cell r="A1605">
            <v>40008</v>
          </cell>
        </row>
        <row r="1606">
          <cell r="A1606">
            <v>40008</v>
          </cell>
        </row>
        <row r="1607">
          <cell r="A1607">
            <v>40008</v>
          </cell>
        </row>
        <row r="1608">
          <cell r="A1608">
            <v>40008</v>
          </cell>
        </row>
        <row r="1609">
          <cell r="A1609">
            <v>40008</v>
          </cell>
        </row>
        <row r="1610">
          <cell r="A1610">
            <v>40008</v>
          </cell>
        </row>
        <row r="1611">
          <cell r="A1611">
            <v>40008</v>
          </cell>
        </row>
        <row r="1612">
          <cell r="A1612">
            <v>40008</v>
          </cell>
        </row>
        <row r="1613">
          <cell r="A1613">
            <v>40008</v>
          </cell>
        </row>
        <row r="1614">
          <cell r="A1614">
            <v>40008</v>
          </cell>
        </row>
        <row r="1615">
          <cell r="A1615">
            <v>40008</v>
          </cell>
        </row>
        <row r="1616">
          <cell r="A1616">
            <v>40008</v>
          </cell>
        </row>
        <row r="1617">
          <cell r="A1617">
            <v>40008</v>
          </cell>
        </row>
        <row r="1618">
          <cell r="A1618">
            <v>40008</v>
          </cell>
        </row>
        <row r="1619">
          <cell r="A1619">
            <v>40008</v>
          </cell>
        </row>
        <row r="1620">
          <cell r="A1620">
            <v>40008</v>
          </cell>
        </row>
        <row r="1621">
          <cell r="A1621">
            <v>40008</v>
          </cell>
        </row>
        <row r="1622">
          <cell r="A1622">
            <v>40008</v>
          </cell>
        </row>
        <row r="1623">
          <cell r="A1623">
            <v>40008</v>
          </cell>
        </row>
        <row r="1624">
          <cell r="A1624">
            <v>40008</v>
          </cell>
        </row>
        <row r="1625">
          <cell r="A1625">
            <v>40008</v>
          </cell>
        </row>
        <row r="1626">
          <cell r="A1626">
            <v>40008</v>
          </cell>
        </row>
        <row r="1627">
          <cell r="A1627">
            <v>40008</v>
          </cell>
        </row>
        <row r="1628">
          <cell r="A1628">
            <v>40008</v>
          </cell>
        </row>
        <row r="1629">
          <cell r="A1629">
            <v>40008</v>
          </cell>
        </row>
        <row r="1630">
          <cell r="A1630">
            <v>40008</v>
          </cell>
        </row>
        <row r="1631">
          <cell r="A1631">
            <v>40008</v>
          </cell>
        </row>
        <row r="1632">
          <cell r="A1632">
            <v>40008</v>
          </cell>
        </row>
        <row r="1633">
          <cell r="A1633">
            <v>40008</v>
          </cell>
        </row>
        <row r="1634">
          <cell r="A1634">
            <v>40008</v>
          </cell>
        </row>
        <row r="1635">
          <cell r="A1635">
            <v>40008</v>
          </cell>
        </row>
        <row r="1636">
          <cell r="A1636">
            <v>40008</v>
          </cell>
        </row>
        <row r="1637">
          <cell r="A1637">
            <v>40008</v>
          </cell>
        </row>
        <row r="1638">
          <cell r="A1638">
            <v>40008</v>
          </cell>
        </row>
        <row r="1639">
          <cell r="A1639">
            <v>40008</v>
          </cell>
        </row>
        <row r="1640">
          <cell r="A1640">
            <v>40008</v>
          </cell>
        </row>
        <row r="1641">
          <cell r="A1641">
            <v>40008</v>
          </cell>
        </row>
        <row r="1642">
          <cell r="A1642">
            <v>40008</v>
          </cell>
        </row>
        <row r="1643">
          <cell r="A1643">
            <v>40008</v>
          </cell>
        </row>
        <row r="1644">
          <cell r="A1644">
            <v>40008</v>
          </cell>
        </row>
        <row r="1645">
          <cell r="A1645">
            <v>40008</v>
          </cell>
        </row>
        <row r="1646">
          <cell r="A1646">
            <v>40008</v>
          </cell>
        </row>
        <row r="1647">
          <cell r="A1647">
            <v>40008</v>
          </cell>
        </row>
        <row r="1648">
          <cell r="A1648">
            <v>40008</v>
          </cell>
        </row>
        <row r="1649">
          <cell r="A1649">
            <v>40008</v>
          </cell>
        </row>
        <row r="1650">
          <cell r="A1650">
            <v>40008</v>
          </cell>
        </row>
        <row r="1651">
          <cell r="A1651">
            <v>40008</v>
          </cell>
        </row>
        <row r="1652">
          <cell r="A1652">
            <v>40008</v>
          </cell>
        </row>
        <row r="1653">
          <cell r="A1653">
            <v>40008</v>
          </cell>
        </row>
        <row r="1654">
          <cell r="A1654">
            <v>40008</v>
          </cell>
        </row>
        <row r="1655">
          <cell r="A1655">
            <v>40008</v>
          </cell>
        </row>
        <row r="1656">
          <cell r="A1656">
            <v>40008</v>
          </cell>
        </row>
        <row r="1657">
          <cell r="A1657">
            <v>40008</v>
          </cell>
        </row>
        <row r="1658">
          <cell r="A1658">
            <v>40008</v>
          </cell>
        </row>
        <row r="1659">
          <cell r="A1659">
            <v>40008</v>
          </cell>
        </row>
        <row r="1660">
          <cell r="A1660">
            <v>40008</v>
          </cell>
        </row>
        <row r="1661">
          <cell r="A1661">
            <v>40008</v>
          </cell>
        </row>
        <row r="1662">
          <cell r="A1662">
            <v>40008</v>
          </cell>
        </row>
        <row r="1663">
          <cell r="A1663">
            <v>40008</v>
          </cell>
        </row>
        <row r="1664">
          <cell r="A1664">
            <v>40008</v>
          </cell>
        </row>
        <row r="1665">
          <cell r="A1665">
            <v>40008</v>
          </cell>
        </row>
        <row r="1666">
          <cell r="A1666">
            <v>40008</v>
          </cell>
        </row>
        <row r="1667">
          <cell r="A1667">
            <v>40008</v>
          </cell>
        </row>
        <row r="1668">
          <cell r="A1668">
            <v>40008</v>
          </cell>
        </row>
        <row r="1669">
          <cell r="A1669">
            <v>40008</v>
          </cell>
        </row>
        <row r="1670">
          <cell r="A1670">
            <v>40008</v>
          </cell>
        </row>
        <row r="1671">
          <cell r="A1671">
            <v>40008</v>
          </cell>
        </row>
        <row r="1672">
          <cell r="A1672">
            <v>40008</v>
          </cell>
        </row>
        <row r="1673">
          <cell r="A1673">
            <v>40008</v>
          </cell>
        </row>
        <row r="1674">
          <cell r="A1674">
            <v>40008</v>
          </cell>
        </row>
        <row r="1675">
          <cell r="A1675">
            <v>40008</v>
          </cell>
        </row>
        <row r="1676">
          <cell r="A1676">
            <v>40008</v>
          </cell>
        </row>
        <row r="1677">
          <cell r="A1677">
            <v>40008</v>
          </cell>
        </row>
        <row r="1678">
          <cell r="A1678">
            <v>40008</v>
          </cell>
        </row>
        <row r="1679">
          <cell r="A1679">
            <v>40008</v>
          </cell>
        </row>
        <row r="1680">
          <cell r="A1680">
            <v>40008</v>
          </cell>
        </row>
        <row r="1681">
          <cell r="A1681">
            <v>40008</v>
          </cell>
        </row>
        <row r="1682">
          <cell r="A1682">
            <v>40008</v>
          </cell>
        </row>
        <row r="1683">
          <cell r="A1683">
            <v>40008</v>
          </cell>
        </row>
        <row r="1684">
          <cell r="A1684">
            <v>40008</v>
          </cell>
        </row>
        <row r="1685">
          <cell r="A1685">
            <v>40008</v>
          </cell>
        </row>
        <row r="1686">
          <cell r="A1686">
            <v>40008</v>
          </cell>
        </row>
        <row r="1687">
          <cell r="A1687">
            <v>40008</v>
          </cell>
        </row>
      </sheetData>
      <sheetData sheetId="12"/>
      <sheetData sheetId="1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Charts"/>
      <sheetName val="LeverageStats"/>
    </sheetNames>
    <sheetDataSet>
      <sheetData sheetId="0"/>
      <sheetData sheetId="1"/>
      <sheetData sheetId="2">
        <row r="1">
          <cell r="B1">
            <v>39938</v>
          </cell>
          <cell r="F1" t="str">
            <v>Leverage</v>
          </cell>
          <cell r="G1" t="str">
            <v>Coverage</v>
          </cell>
          <cell r="H1" t="str">
            <v>H0A0 OAS</v>
          </cell>
        </row>
        <row r="3">
          <cell r="A3" t="str">
            <v>SectorGICS18</v>
          </cell>
        </row>
        <row r="24">
          <cell r="A24" t="str">
            <v>SectorGICS18</v>
          </cell>
        </row>
        <row r="45">
          <cell r="A45" t="str">
            <v>SectorGICS18</v>
          </cell>
        </row>
        <row r="62">
          <cell r="H62">
            <v>1308</v>
          </cell>
        </row>
        <row r="67">
          <cell r="A67" t="str">
            <v>LeverageRange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s"/>
      <sheetName val="Loans"/>
      <sheetName val="Bbg"/>
      <sheetName val="UOPs"/>
      <sheetName val="Sectors"/>
      <sheetName val="Full Listing"/>
      <sheetName val="Forecast"/>
      <sheetName val="Disclosures"/>
    </sheetNames>
    <sheetDataSet>
      <sheetData sheetId="0" refreshError="1"/>
      <sheetData sheetId="1" refreshError="1"/>
      <sheetData sheetId="2">
        <row r="1">
          <cell r="C1">
            <v>11</v>
          </cell>
        </row>
        <row r="4">
          <cell r="C4">
            <v>40753</v>
          </cell>
        </row>
      </sheetData>
      <sheetData sheetId="3">
        <row r="6">
          <cell r="A6" t="str">
            <v>Capex</v>
          </cell>
        </row>
      </sheetData>
      <sheetData sheetId="4">
        <row r="6">
          <cell r="A6" t="str">
            <v>Use of Proceeds</v>
          </cell>
        </row>
      </sheetData>
      <sheetData sheetId="5">
        <row r="7">
          <cell r="A7" t="str">
            <v>Date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tnotes"/>
      <sheetName val="Forecast 2015"/>
      <sheetName val="Forecast 2014"/>
      <sheetName val="Bonds"/>
      <sheetName val="Loans"/>
      <sheetName val="Bbg"/>
      <sheetName val="UOPs"/>
      <sheetName val="Sectors"/>
      <sheetName val="Bond Listing"/>
      <sheetName val="Loan Listing"/>
      <sheetName val="Aggressive"/>
      <sheetName val="Forecast "/>
      <sheetName val="Forecast 1"/>
      <sheetName val="Forecast US"/>
      <sheetName val="CLO issuance"/>
      <sheetName val="Bond Listing by UOP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al Flows"/>
      <sheetName val="Monthly"/>
      <sheetName val="Weekly"/>
      <sheetName val="Data"/>
      <sheetName val="Lookup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issues"/>
      <sheetName val="% issuers"/>
      <sheetName val="% par"/>
      <sheetName val="sector distress"/>
      <sheetName val="sector contribution"/>
      <sheetName val="distressed bond list"/>
      <sheetName val="market quartiles"/>
      <sheetName val="Disclosures"/>
    </sheetNames>
    <sheetDataSet>
      <sheetData sheetId="0"/>
      <sheetData sheetId="1"/>
      <sheetData sheetId="2"/>
      <sheetData sheetId="3"/>
      <sheetData sheetId="4">
        <row r="3">
          <cell r="A3">
            <v>40117</v>
          </cell>
        </row>
      </sheetData>
      <sheetData sheetId="5">
        <row r="5">
          <cell r="A5" t="str">
            <v>Issuer Name</v>
          </cell>
        </row>
      </sheetData>
      <sheetData sheetId="6" refreshError="1">
        <row r="5">
          <cell r="B5" t="str">
            <v>25th</v>
          </cell>
          <cell r="C5" t="str">
            <v>75th</v>
          </cell>
          <cell r="D5" t="str">
            <v>75th-25th Percentile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 (6)"/>
      <sheetName val="Correlations All (6)"/>
      <sheetName val="Important Disclosures"/>
      <sheetName val="ChartData"/>
      <sheetName val="Disclosur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, 15, 16"/>
      <sheetName val="Figure 2, 7, 8, 10, 11"/>
      <sheetName val="Figure 3, 4"/>
      <sheetName val="Figure 5"/>
      <sheetName val="Figure 6"/>
      <sheetName val="Figure 9"/>
      <sheetName val="Figure 12"/>
      <sheetName val="Figure 13, 14"/>
      <sheetName val="Figure 17 ,18"/>
      <sheetName val="Figure 19, 20"/>
      <sheetName val="Figure 21"/>
      <sheetName val="Figure 22"/>
      <sheetName val="Figure 23, 24"/>
      <sheetName val="Figure 25, 26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HY Total Debt, YOY Pct Change</v>
          </cell>
        </row>
        <row r="5">
          <cell r="A5">
            <v>39172</v>
          </cell>
          <cell r="B5">
            <v>20.586710176362221</v>
          </cell>
        </row>
        <row r="6">
          <cell r="A6">
            <v>39263</v>
          </cell>
          <cell r="B6">
            <v>21.716414784552107</v>
          </cell>
        </row>
        <row r="7">
          <cell r="A7">
            <v>39355</v>
          </cell>
          <cell r="B7">
            <v>19.513283193092313</v>
          </cell>
        </row>
        <row r="8">
          <cell r="A8">
            <v>39447</v>
          </cell>
          <cell r="B8">
            <v>18.380532288536287</v>
          </cell>
        </row>
        <row r="9">
          <cell r="A9">
            <v>39538</v>
          </cell>
          <cell r="B9">
            <v>17.480319862344018</v>
          </cell>
        </row>
        <row r="10">
          <cell r="A10">
            <v>39629</v>
          </cell>
          <cell r="B10">
            <v>13.466458178002361</v>
          </cell>
        </row>
        <row r="11">
          <cell r="A11">
            <v>39721</v>
          </cell>
          <cell r="B11">
            <v>10.860286767009431</v>
          </cell>
        </row>
        <row r="12">
          <cell r="A12">
            <v>39813</v>
          </cell>
          <cell r="B12">
            <v>8.4311125917300842</v>
          </cell>
        </row>
        <row r="13">
          <cell r="A13">
            <v>39903</v>
          </cell>
          <cell r="B13">
            <v>1.8175154919937375</v>
          </cell>
        </row>
        <row r="14">
          <cell r="A14">
            <v>39994</v>
          </cell>
          <cell r="B14">
            <v>-0.64026733724291685</v>
          </cell>
        </row>
        <row r="15">
          <cell r="A15">
            <v>40086</v>
          </cell>
          <cell r="B15">
            <v>-2.7386086633777618</v>
          </cell>
        </row>
        <row r="16">
          <cell r="A16">
            <v>40178</v>
          </cell>
          <cell r="B16">
            <v>-2.3412386790883311</v>
          </cell>
        </row>
        <row r="17">
          <cell r="A17">
            <v>40268</v>
          </cell>
          <cell r="B17">
            <v>-0.67653822049086321</v>
          </cell>
        </row>
        <row r="18">
          <cell r="A18">
            <v>40359</v>
          </cell>
          <cell r="B18">
            <v>-0.90597031280456042</v>
          </cell>
        </row>
        <row r="19">
          <cell r="A19">
            <v>40451</v>
          </cell>
          <cell r="B19">
            <v>4.8493006225424962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ChartData"/>
      <sheetName val="cdx"/>
      <sheetName val="1"/>
      <sheetName val="2"/>
      <sheetName val="curves"/>
      <sheetName val="Disclosures"/>
    </sheetNames>
    <sheetDataSet>
      <sheetData sheetId="0"/>
      <sheetData sheetId="1" refreshError="1"/>
      <sheetData sheetId="2"/>
      <sheetData sheetId="3" refreshError="1"/>
      <sheetData sheetId="4">
        <row r="2">
          <cell r="A2">
            <v>40999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E437"/>
  <sheetViews>
    <sheetView tabSelected="1" zoomScale="85" workbookViewId="0">
      <pane ySplit="5" topLeftCell="A6" activePane="bottomLeft" state="frozen"/>
      <selection pane="bottomLeft" activeCell="A5" sqref="A5"/>
    </sheetView>
  </sheetViews>
  <sheetFormatPr defaultColWidth="9.140625" defaultRowHeight="12.75"/>
  <cols>
    <col min="1" max="1" width="11.28515625" style="30" customWidth="1"/>
    <col min="2" max="3" width="10.85546875" style="74" customWidth="1"/>
    <col min="4" max="4" width="9.140625" style="127"/>
    <col min="5" max="5" width="9.140625" style="67"/>
    <col min="6" max="7" width="9.140625" style="39"/>
    <col min="8" max="9" width="10.28515625" style="104" bestFit="1" customWidth="1"/>
    <col min="10" max="12" width="9.140625" style="53"/>
    <col min="13" max="13" width="10.28515625" style="104" bestFit="1" customWidth="1"/>
    <col min="14" max="27" width="9.140625" style="53"/>
    <col min="28" max="28" width="10.28515625" style="104" bestFit="1" customWidth="1"/>
    <col min="29" max="29" width="10.28515625" style="53" bestFit="1" customWidth="1"/>
    <col min="30" max="16384" width="9.140625" style="53"/>
  </cols>
  <sheetData>
    <row r="1" spans="1:28" ht="18">
      <c r="A1" s="26" t="s">
        <v>89</v>
      </c>
      <c r="B1" s="66"/>
      <c r="C1" s="66"/>
    </row>
    <row r="2" spans="1:28">
      <c r="A2" s="30" t="s">
        <v>97</v>
      </c>
      <c r="B2" s="48"/>
      <c r="C2" s="48"/>
    </row>
    <row r="3" spans="1:28">
      <c r="B3" s="48"/>
      <c r="C3" s="48"/>
    </row>
    <row r="4" spans="1:28">
      <c r="B4" s="48"/>
      <c r="C4" s="48"/>
      <c r="E4" s="115">
        <v>1.1000000000000001</v>
      </c>
      <c r="I4" s="104" t="s">
        <v>2</v>
      </c>
      <c r="J4" s="53" t="s">
        <v>88</v>
      </c>
    </row>
    <row r="5" spans="1:28" s="70" customFormat="1">
      <c r="A5" s="68" t="s">
        <v>21</v>
      </c>
      <c r="B5" s="69" t="s">
        <v>67</v>
      </c>
      <c r="C5" s="69" t="s">
        <v>68</v>
      </c>
      <c r="D5" s="72" t="s">
        <v>100</v>
      </c>
      <c r="E5" s="69" t="s">
        <v>68</v>
      </c>
      <c r="F5" s="69" t="s">
        <v>70</v>
      </c>
      <c r="G5" s="69" t="s">
        <v>68</v>
      </c>
      <c r="I5" s="130">
        <v>43738</v>
      </c>
      <c r="J5" s="131">
        <v>1114529.0196685791</v>
      </c>
      <c r="K5" s="71"/>
      <c r="L5" s="131"/>
      <c r="M5" s="105"/>
      <c r="AB5" s="105"/>
    </row>
    <row r="6" spans="1:28" ht="12.75" customHeight="1">
      <c r="A6" s="73">
        <v>31078</v>
      </c>
      <c r="B6" s="74">
        <v>3.04</v>
      </c>
      <c r="F6" s="39">
        <v>49.512966666666664</v>
      </c>
      <c r="R6" s="107"/>
    </row>
    <row r="7" spans="1:28" ht="12.75" customHeight="1">
      <c r="A7" s="73">
        <v>31106</v>
      </c>
      <c r="B7" s="74">
        <v>3.57</v>
      </c>
      <c r="F7" s="39">
        <v>47.295837499999998</v>
      </c>
    </row>
    <row r="8" spans="1:28" ht="12.75" customHeight="1">
      <c r="A8" s="73">
        <v>31137</v>
      </c>
      <c r="B8" s="74">
        <v>3.82</v>
      </c>
      <c r="F8" s="39">
        <v>49.765744444444444</v>
      </c>
    </row>
    <row r="9" spans="1:28" ht="12.75" customHeight="1">
      <c r="A9" s="73">
        <v>31167</v>
      </c>
      <c r="B9" s="74">
        <v>3.8</v>
      </c>
      <c r="F9" s="39">
        <v>52.77095555555556</v>
      </c>
    </row>
    <row r="10" spans="1:28" ht="12.75" customHeight="1">
      <c r="A10" s="73">
        <v>31198</v>
      </c>
      <c r="B10" s="74">
        <v>3.47</v>
      </c>
      <c r="F10" s="39">
        <v>54.030677777777775</v>
      </c>
    </row>
    <row r="11" spans="1:28" ht="12.75" customHeight="1">
      <c r="A11" s="73">
        <v>31228</v>
      </c>
      <c r="B11" s="74">
        <v>4.22</v>
      </c>
      <c r="F11" s="39">
        <v>52.845488888888887</v>
      </c>
    </row>
    <row r="12" spans="1:28" ht="12.75" customHeight="1">
      <c r="A12" s="73">
        <v>31259</v>
      </c>
      <c r="B12" s="74">
        <v>4.71</v>
      </c>
      <c r="F12" s="39">
        <v>51.210940000000008</v>
      </c>
    </row>
    <row r="13" spans="1:28" ht="12.75" customHeight="1">
      <c r="A13" s="73">
        <v>31290</v>
      </c>
      <c r="B13" s="74">
        <v>5.14</v>
      </c>
      <c r="F13" s="39">
        <v>51.540110000000006</v>
      </c>
    </row>
    <row r="14" spans="1:28" ht="12.75" customHeight="1">
      <c r="A14" s="73">
        <v>31320</v>
      </c>
      <c r="B14" s="74">
        <v>4.88</v>
      </c>
      <c r="F14" s="39">
        <v>49.793563636363636</v>
      </c>
    </row>
    <row r="15" spans="1:28" ht="12.75" customHeight="1">
      <c r="A15" s="73">
        <v>31351</v>
      </c>
      <c r="B15" s="74">
        <v>4.03</v>
      </c>
      <c r="F15" s="39">
        <v>47.296927272727274</v>
      </c>
    </row>
    <row r="16" spans="1:28" ht="12.75" customHeight="1">
      <c r="A16" s="73">
        <v>31381</v>
      </c>
      <c r="B16" s="74">
        <v>4.55</v>
      </c>
      <c r="F16" s="39">
        <v>47.475909090909106</v>
      </c>
    </row>
    <row r="17" spans="1:6" ht="12.75" customHeight="1">
      <c r="A17" s="73">
        <v>31412</v>
      </c>
      <c r="B17" s="74">
        <v>3.99</v>
      </c>
      <c r="F17" s="39">
        <v>47.18954545454546</v>
      </c>
    </row>
    <row r="18" spans="1:6" ht="12.75" customHeight="1">
      <c r="A18" s="73">
        <v>31443</v>
      </c>
      <c r="B18" s="74">
        <v>4.4400000000000004</v>
      </c>
      <c r="F18" s="39">
        <v>45.972681818181826</v>
      </c>
    </row>
    <row r="19" spans="1:6" ht="12.75" customHeight="1">
      <c r="A19" s="73">
        <v>31471</v>
      </c>
      <c r="B19" s="74">
        <v>4.17</v>
      </c>
      <c r="F19" s="39">
        <v>47.110424999999999</v>
      </c>
    </row>
    <row r="20" spans="1:6" ht="12.75" customHeight="1">
      <c r="A20" s="73">
        <v>31502</v>
      </c>
      <c r="B20" s="74">
        <v>4.2300000000000004</v>
      </c>
      <c r="F20" s="39">
        <v>46.103200000000008</v>
      </c>
    </row>
    <row r="21" spans="1:6" ht="12.75" customHeight="1">
      <c r="A21" s="73">
        <v>31532</v>
      </c>
      <c r="B21" s="74">
        <v>5.98</v>
      </c>
      <c r="F21" s="39">
        <v>47.050683333333332</v>
      </c>
    </row>
    <row r="22" spans="1:6" ht="12.75" customHeight="1">
      <c r="A22" s="73">
        <v>31563</v>
      </c>
      <c r="B22" s="74">
        <v>6.55</v>
      </c>
      <c r="F22" s="39">
        <v>47.493308333333339</v>
      </c>
    </row>
    <row r="23" spans="1:6" ht="12.75" customHeight="1">
      <c r="A23" s="73">
        <v>31593</v>
      </c>
      <c r="B23" s="74">
        <v>6.5</v>
      </c>
      <c r="F23" s="39">
        <v>47.337674999999997</v>
      </c>
    </row>
    <row r="24" spans="1:6" ht="12.75" customHeight="1">
      <c r="A24" s="73">
        <v>31624</v>
      </c>
      <c r="B24" s="74">
        <v>6.34</v>
      </c>
      <c r="F24" s="39">
        <v>46.991324999999996</v>
      </c>
    </row>
    <row r="25" spans="1:6" ht="12.75" customHeight="1">
      <c r="A25" s="73">
        <v>31655</v>
      </c>
      <c r="B25" s="74">
        <v>6.28</v>
      </c>
      <c r="F25" s="39">
        <v>48.502391666666661</v>
      </c>
    </row>
    <row r="26" spans="1:6" ht="12.75" customHeight="1">
      <c r="A26" s="73">
        <v>31685</v>
      </c>
      <c r="B26" s="74">
        <v>6.17</v>
      </c>
      <c r="F26" s="39">
        <v>52.136508333333332</v>
      </c>
    </row>
    <row r="27" spans="1:6" ht="12.75" customHeight="1">
      <c r="A27" s="73">
        <v>31716</v>
      </c>
      <c r="B27" s="74">
        <v>6.02</v>
      </c>
      <c r="F27" s="39">
        <v>53.445924999999995</v>
      </c>
    </row>
    <row r="28" spans="1:6" ht="12.75" customHeight="1">
      <c r="A28" s="73">
        <v>31746</v>
      </c>
      <c r="B28" s="74">
        <v>5.88</v>
      </c>
      <c r="F28" s="39">
        <v>53.264258333333338</v>
      </c>
    </row>
    <row r="29" spans="1:6" ht="12.75" customHeight="1">
      <c r="A29" s="73">
        <v>31777</v>
      </c>
      <c r="B29" s="74">
        <v>5.81</v>
      </c>
      <c r="F29" s="39">
        <v>54.176383333333327</v>
      </c>
    </row>
    <row r="30" spans="1:6" ht="12.75" customHeight="1">
      <c r="A30" s="73">
        <v>31808</v>
      </c>
      <c r="B30" s="74">
        <v>5.75</v>
      </c>
      <c r="F30" s="39">
        <v>53.200691666666664</v>
      </c>
    </row>
    <row r="31" spans="1:6" ht="12.75" customHeight="1">
      <c r="A31" s="73">
        <v>31836</v>
      </c>
      <c r="B31" s="74">
        <v>5.82</v>
      </c>
      <c r="F31" s="39">
        <v>52.549808333333338</v>
      </c>
    </row>
    <row r="32" spans="1:6" ht="12.75" customHeight="1">
      <c r="A32" s="73">
        <v>31867</v>
      </c>
      <c r="B32" s="74">
        <v>5.96</v>
      </c>
      <c r="F32" s="39">
        <v>51.120158333333336</v>
      </c>
    </row>
    <row r="33" spans="1:6" ht="12.75" customHeight="1">
      <c r="A33" s="73">
        <v>31897</v>
      </c>
      <c r="B33" s="74">
        <v>5.91</v>
      </c>
      <c r="F33" s="39">
        <v>48.929183333333327</v>
      </c>
    </row>
    <row r="34" spans="1:6" ht="12.75" customHeight="1">
      <c r="A34" s="73">
        <v>31928</v>
      </c>
      <c r="B34" s="74">
        <v>3.73</v>
      </c>
      <c r="F34" s="39">
        <v>51.71029166666667</v>
      </c>
    </row>
    <row r="35" spans="1:6" ht="12.75" customHeight="1">
      <c r="A35" s="73">
        <v>31958</v>
      </c>
      <c r="B35" s="74">
        <v>3.77</v>
      </c>
      <c r="F35" s="39">
        <v>51.853736363636365</v>
      </c>
    </row>
    <row r="36" spans="1:6" ht="12.75" customHeight="1">
      <c r="A36" s="73">
        <v>31989</v>
      </c>
      <c r="B36" s="74">
        <v>3.5</v>
      </c>
      <c r="F36" s="39">
        <v>53.224909090909087</v>
      </c>
    </row>
    <row r="37" spans="1:6" ht="12.75" customHeight="1">
      <c r="A37" s="73">
        <v>32020</v>
      </c>
      <c r="B37" s="74">
        <v>3.57</v>
      </c>
      <c r="F37" s="39">
        <v>52.337836363636363</v>
      </c>
    </row>
    <row r="38" spans="1:6" ht="12.75" customHeight="1">
      <c r="A38" s="73">
        <v>32050</v>
      </c>
      <c r="B38" s="74">
        <v>3.81</v>
      </c>
      <c r="F38" s="39">
        <v>49.667381818181816</v>
      </c>
    </row>
    <row r="39" spans="1:6" ht="12.75" customHeight="1">
      <c r="A39" s="73">
        <v>32081</v>
      </c>
      <c r="B39" s="74">
        <v>4.2</v>
      </c>
      <c r="F39" s="39">
        <v>50.143136363636359</v>
      </c>
    </row>
    <row r="40" spans="1:6" ht="12.75" customHeight="1">
      <c r="A40" s="73">
        <v>32111</v>
      </c>
      <c r="B40" s="74">
        <v>4.22</v>
      </c>
      <c r="F40" s="39">
        <v>50.275572727272724</v>
      </c>
    </row>
    <row r="41" spans="1:6" ht="12.75" customHeight="1">
      <c r="A41" s="73">
        <v>32142</v>
      </c>
      <c r="B41" s="74">
        <v>4.32</v>
      </c>
      <c r="F41" s="39">
        <v>48.040918181818171</v>
      </c>
    </row>
    <row r="42" spans="1:6" ht="12.75" customHeight="1">
      <c r="A42" s="73">
        <v>32173</v>
      </c>
      <c r="B42" s="74">
        <v>4.71</v>
      </c>
      <c r="F42" s="39">
        <v>46.071218181818175</v>
      </c>
    </row>
    <row r="43" spans="1:6" ht="12.75" customHeight="1">
      <c r="A43" s="73">
        <v>32202</v>
      </c>
      <c r="B43" s="74">
        <v>5.01</v>
      </c>
      <c r="F43" s="39">
        <v>46.607909090909082</v>
      </c>
    </row>
    <row r="44" spans="1:6" ht="12.75" customHeight="1">
      <c r="A44" s="73">
        <v>32233</v>
      </c>
      <c r="B44" s="74">
        <v>4.71</v>
      </c>
      <c r="F44" s="39">
        <v>46.868936363636358</v>
      </c>
    </row>
    <row r="45" spans="1:6" ht="12.75" customHeight="1">
      <c r="A45" s="73">
        <v>32263</v>
      </c>
      <c r="B45" s="74">
        <v>4.66</v>
      </c>
      <c r="F45" s="39">
        <v>46.069045454545446</v>
      </c>
    </row>
    <row r="46" spans="1:6" ht="12.75" customHeight="1">
      <c r="A46" s="73">
        <v>32294</v>
      </c>
      <c r="B46" s="74">
        <v>5.2</v>
      </c>
      <c r="F46" s="39">
        <v>41.267563636363633</v>
      </c>
    </row>
    <row r="47" spans="1:6" ht="12.75" customHeight="1">
      <c r="A47" s="73">
        <v>32324</v>
      </c>
      <c r="B47" s="74">
        <v>4.68</v>
      </c>
      <c r="F47" s="39">
        <v>40.1631</v>
      </c>
    </row>
    <row r="48" spans="1:6" ht="12.75" customHeight="1">
      <c r="A48" s="73">
        <v>32355</v>
      </c>
      <c r="B48" s="74">
        <v>4.47</v>
      </c>
      <c r="F48" s="39">
        <v>39.551650000000002</v>
      </c>
    </row>
    <row r="49" spans="1:6" ht="12.75" customHeight="1">
      <c r="A49" s="73">
        <v>32386</v>
      </c>
      <c r="B49" s="74">
        <v>4.58</v>
      </c>
      <c r="F49" s="39">
        <v>39.634983333333331</v>
      </c>
    </row>
    <row r="50" spans="1:6" ht="12.75" customHeight="1">
      <c r="A50" s="73">
        <v>32416</v>
      </c>
      <c r="B50" s="74">
        <v>4.21</v>
      </c>
      <c r="F50" s="39">
        <v>40.025608333333331</v>
      </c>
    </row>
    <row r="51" spans="1:6" ht="12.75" customHeight="1">
      <c r="A51" s="73">
        <v>32447</v>
      </c>
      <c r="B51" s="74">
        <v>4.33</v>
      </c>
      <c r="F51" s="39">
        <v>37.730699999999999</v>
      </c>
    </row>
    <row r="52" spans="1:6" ht="12.75" customHeight="1">
      <c r="A52" s="73">
        <v>32477</v>
      </c>
      <c r="B52" s="74">
        <v>3.98</v>
      </c>
      <c r="F52" s="39">
        <v>36.438308333333332</v>
      </c>
    </row>
    <row r="53" spans="1:6" ht="12.75" customHeight="1">
      <c r="A53" s="73">
        <v>32508</v>
      </c>
      <c r="B53" s="74">
        <v>3.53</v>
      </c>
      <c r="F53" s="39">
        <v>36.218783333333334</v>
      </c>
    </row>
    <row r="54" spans="1:6" ht="12.75" customHeight="1">
      <c r="A54" s="73">
        <v>32539</v>
      </c>
      <c r="B54" s="74">
        <v>3.67</v>
      </c>
      <c r="F54" s="39">
        <v>37.628508333333336</v>
      </c>
    </row>
    <row r="55" spans="1:6" ht="12.75" customHeight="1">
      <c r="A55" s="73">
        <v>32567</v>
      </c>
      <c r="B55" s="74">
        <v>3.06</v>
      </c>
      <c r="F55" s="39">
        <v>34.547791666666669</v>
      </c>
    </row>
    <row r="56" spans="1:6" ht="12.75" customHeight="1">
      <c r="A56" s="73">
        <v>32598</v>
      </c>
      <c r="B56" s="74">
        <v>2.92</v>
      </c>
      <c r="F56" s="39">
        <v>31.972474999999999</v>
      </c>
    </row>
    <row r="57" spans="1:6" ht="12.75" customHeight="1">
      <c r="A57" s="73">
        <v>32628</v>
      </c>
      <c r="B57" s="74">
        <v>2.54</v>
      </c>
      <c r="F57" s="39">
        <v>35.936458333333334</v>
      </c>
    </row>
    <row r="58" spans="1:6" ht="12.75" customHeight="1">
      <c r="A58" s="73">
        <v>32659</v>
      </c>
      <c r="B58" s="74">
        <v>2.15</v>
      </c>
      <c r="F58" s="39">
        <v>38.00568333333333</v>
      </c>
    </row>
    <row r="59" spans="1:6" ht="12.75" customHeight="1">
      <c r="A59" s="73">
        <v>32689</v>
      </c>
      <c r="B59" s="74">
        <v>2.65</v>
      </c>
      <c r="F59" s="39">
        <v>36.662158333333331</v>
      </c>
    </row>
    <row r="60" spans="1:6" ht="12.75" customHeight="1">
      <c r="A60" s="73">
        <v>32720</v>
      </c>
      <c r="B60" s="74">
        <v>3.14</v>
      </c>
      <c r="F60" s="39">
        <v>36.633783333333334</v>
      </c>
    </row>
    <row r="61" spans="1:6" ht="12.75" customHeight="1">
      <c r="A61" s="73">
        <v>32751</v>
      </c>
      <c r="B61" s="74">
        <v>3.65</v>
      </c>
      <c r="F61" s="39">
        <v>34.832416666666667</v>
      </c>
    </row>
    <row r="62" spans="1:6" ht="12.75" customHeight="1">
      <c r="A62" s="73">
        <v>32781</v>
      </c>
      <c r="B62" s="74">
        <v>4.22</v>
      </c>
      <c r="F62" s="39">
        <v>33.40645833333334</v>
      </c>
    </row>
    <row r="63" spans="1:6" ht="12.75" customHeight="1">
      <c r="A63" s="73">
        <v>32812</v>
      </c>
      <c r="B63" s="74">
        <v>4.1900000000000004</v>
      </c>
      <c r="F63" s="39">
        <v>34.087325</v>
      </c>
    </row>
    <row r="64" spans="1:6" ht="12.75" customHeight="1">
      <c r="A64" s="73">
        <v>32842</v>
      </c>
      <c r="B64" s="74">
        <v>4.6500000000000004</v>
      </c>
      <c r="F64" s="39">
        <v>34.449008333333332</v>
      </c>
    </row>
    <row r="65" spans="1:6" ht="12.75" customHeight="1">
      <c r="A65" s="73">
        <v>32873</v>
      </c>
      <c r="B65" s="74">
        <v>5.76</v>
      </c>
      <c r="F65" s="39">
        <v>33.943233333333332</v>
      </c>
    </row>
    <row r="66" spans="1:6" ht="12.75" customHeight="1">
      <c r="A66" s="73">
        <v>32904</v>
      </c>
      <c r="B66" s="74">
        <v>5.89</v>
      </c>
      <c r="F66" s="39">
        <v>33.453183333333335</v>
      </c>
    </row>
    <row r="67" spans="1:6" ht="12.75" customHeight="1">
      <c r="A67" s="73">
        <v>32932</v>
      </c>
      <c r="B67" s="74">
        <v>6.56</v>
      </c>
      <c r="F67" s="39">
        <v>35.02256666666667</v>
      </c>
    </row>
    <row r="68" spans="1:6" ht="12.75" customHeight="1">
      <c r="A68" s="73">
        <v>32963</v>
      </c>
      <c r="B68" s="74">
        <v>6.51</v>
      </c>
      <c r="F68" s="39">
        <v>36.220050000000001</v>
      </c>
    </row>
    <row r="69" spans="1:6" ht="12.75" customHeight="1">
      <c r="A69" s="73">
        <v>32993</v>
      </c>
      <c r="B69" s="74">
        <v>7.57</v>
      </c>
      <c r="F69" s="39">
        <v>33.870899999999999</v>
      </c>
    </row>
    <row r="70" spans="1:6" ht="12.75" customHeight="1">
      <c r="A70" s="73">
        <v>33024</v>
      </c>
      <c r="B70" s="74">
        <v>7.88</v>
      </c>
      <c r="F70" s="39">
        <v>31.140083333333333</v>
      </c>
    </row>
    <row r="71" spans="1:6" ht="12.75" customHeight="1">
      <c r="A71" s="73">
        <v>33054</v>
      </c>
      <c r="B71" s="74">
        <v>7.93</v>
      </c>
      <c r="F71" s="39">
        <v>32.069250000000004</v>
      </c>
    </row>
    <row r="72" spans="1:6" ht="12.75" customHeight="1">
      <c r="A72" s="73">
        <v>33085</v>
      </c>
      <c r="B72" s="74">
        <v>8.2200000000000006</v>
      </c>
      <c r="F72" s="39">
        <v>30.894366666666667</v>
      </c>
    </row>
    <row r="73" spans="1:6" ht="12.75" customHeight="1">
      <c r="A73" s="73">
        <v>33116</v>
      </c>
      <c r="B73" s="74">
        <v>8.65</v>
      </c>
      <c r="F73" s="39">
        <v>31.430408333333332</v>
      </c>
    </row>
    <row r="74" spans="1:6" ht="12.75" customHeight="1">
      <c r="A74" s="73">
        <v>33146</v>
      </c>
      <c r="B74" s="74">
        <v>8.99</v>
      </c>
      <c r="F74" s="39">
        <v>30.60810833333333</v>
      </c>
    </row>
    <row r="75" spans="1:6" ht="12.75" customHeight="1">
      <c r="A75" s="73">
        <v>33177</v>
      </c>
      <c r="B75" s="74">
        <v>9.48</v>
      </c>
      <c r="F75" s="39">
        <v>31.060658333333333</v>
      </c>
    </row>
    <row r="76" spans="1:6" ht="12.75" customHeight="1">
      <c r="A76" s="73">
        <v>33207</v>
      </c>
      <c r="B76" s="74">
        <v>9.58</v>
      </c>
      <c r="F76" s="39">
        <v>29.86515</v>
      </c>
    </row>
    <row r="77" spans="1:6" ht="12.75" customHeight="1">
      <c r="A77" s="73">
        <v>33238</v>
      </c>
      <c r="B77" s="74">
        <v>9.74</v>
      </c>
      <c r="F77" s="39">
        <v>28.184575000000006</v>
      </c>
    </row>
    <row r="78" spans="1:6" ht="12.75" customHeight="1">
      <c r="A78" s="73">
        <v>33269</v>
      </c>
      <c r="B78" s="74">
        <v>11.3</v>
      </c>
      <c r="F78" s="39">
        <v>28.37551666666667</v>
      </c>
    </row>
    <row r="79" spans="1:6" ht="12.75" customHeight="1">
      <c r="A79" s="73">
        <v>33297</v>
      </c>
      <c r="B79" s="74">
        <v>11.35</v>
      </c>
      <c r="F79" s="39">
        <v>27.482758333333337</v>
      </c>
    </row>
    <row r="80" spans="1:6" ht="12.75" customHeight="1">
      <c r="A80" s="73">
        <v>33328</v>
      </c>
      <c r="B80" s="74">
        <v>12.28</v>
      </c>
      <c r="F80" s="39">
        <v>27.092758333333332</v>
      </c>
    </row>
    <row r="81" spans="1:6" ht="12.75" customHeight="1">
      <c r="A81" s="73">
        <v>33358</v>
      </c>
      <c r="B81" s="74">
        <v>11.97</v>
      </c>
      <c r="F81" s="39">
        <v>25.387666666666661</v>
      </c>
    </row>
    <row r="82" spans="1:6" ht="12.75" customHeight="1">
      <c r="A82" s="73">
        <v>33389</v>
      </c>
      <c r="B82" s="74">
        <v>12.52</v>
      </c>
      <c r="F82" s="39">
        <v>26.259174999999999</v>
      </c>
    </row>
    <row r="83" spans="1:6" ht="12.75" customHeight="1">
      <c r="A83" s="73">
        <v>33419</v>
      </c>
      <c r="B83" s="74">
        <v>13</v>
      </c>
      <c r="F83" s="39">
        <v>27.84366666666666</v>
      </c>
    </row>
    <row r="84" spans="1:6" ht="12.75" customHeight="1">
      <c r="A84" s="73">
        <v>33450</v>
      </c>
      <c r="B84" s="74">
        <v>12.79</v>
      </c>
      <c r="F84" s="39">
        <v>30.533524999999997</v>
      </c>
    </row>
    <row r="85" spans="1:6" ht="12.75" customHeight="1">
      <c r="A85" s="73">
        <v>33481</v>
      </c>
      <c r="B85" s="74">
        <v>12.21</v>
      </c>
      <c r="F85" s="39">
        <v>31.925033333333332</v>
      </c>
    </row>
    <row r="86" spans="1:6" ht="12.75" customHeight="1">
      <c r="A86" s="73">
        <v>33511</v>
      </c>
      <c r="B86" s="74">
        <v>11.97</v>
      </c>
      <c r="F86" s="39">
        <v>33.592558333333336</v>
      </c>
    </row>
    <row r="87" spans="1:6" ht="12.75" customHeight="1">
      <c r="A87" s="73">
        <v>33542</v>
      </c>
      <c r="B87" s="74">
        <v>11.13</v>
      </c>
      <c r="F87" s="39">
        <v>33.508216666666669</v>
      </c>
    </row>
    <row r="88" spans="1:6" ht="12.75" customHeight="1">
      <c r="A88" s="73">
        <v>33572</v>
      </c>
      <c r="B88" s="74">
        <v>10.98</v>
      </c>
      <c r="F88" s="39">
        <v>36.949908333333333</v>
      </c>
    </row>
    <row r="89" spans="1:6" ht="12.75" customHeight="1">
      <c r="A89" s="73">
        <v>33603</v>
      </c>
      <c r="B89" s="74">
        <v>10.42</v>
      </c>
      <c r="F89" s="39">
        <v>39.616858333333333</v>
      </c>
    </row>
    <row r="90" spans="1:6" ht="12.75" customHeight="1">
      <c r="A90" s="73">
        <v>33634</v>
      </c>
      <c r="B90" s="74">
        <v>9.24</v>
      </c>
      <c r="F90" s="39">
        <v>39.340074999999999</v>
      </c>
    </row>
    <row r="91" spans="1:6" ht="12.75" customHeight="1">
      <c r="A91" s="73">
        <v>33663</v>
      </c>
      <c r="B91" s="74">
        <v>8.68</v>
      </c>
      <c r="F91" s="39">
        <v>41.315116666666661</v>
      </c>
    </row>
    <row r="92" spans="1:6" ht="12.75" customHeight="1">
      <c r="A92" s="73">
        <v>33694</v>
      </c>
      <c r="B92" s="74">
        <v>7.76</v>
      </c>
      <c r="F92" s="39">
        <v>43.538883333333331</v>
      </c>
    </row>
    <row r="93" spans="1:6" ht="12.75" customHeight="1">
      <c r="A93" s="73">
        <v>33724</v>
      </c>
      <c r="B93" s="74">
        <v>7.08</v>
      </c>
      <c r="F93" s="39">
        <v>45.497791666666664</v>
      </c>
    </row>
    <row r="94" spans="1:6" ht="12.75" customHeight="1">
      <c r="A94" s="73">
        <v>33755</v>
      </c>
      <c r="B94" s="74">
        <v>6.72</v>
      </c>
      <c r="F94" s="39">
        <v>45.958208333333324</v>
      </c>
    </row>
    <row r="95" spans="1:6" ht="12.75" customHeight="1">
      <c r="A95" s="73">
        <v>33785</v>
      </c>
      <c r="B95" s="74">
        <v>6.19</v>
      </c>
      <c r="F95" s="39">
        <v>46.609825000000001</v>
      </c>
    </row>
    <row r="96" spans="1:6" ht="12.75" customHeight="1">
      <c r="A96" s="73">
        <v>33816</v>
      </c>
      <c r="B96" s="74">
        <v>5.97</v>
      </c>
      <c r="F96" s="39">
        <v>45.886616666666669</v>
      </c>
    </row>
    <row r="97" spans="1:6" ht="12.75" customHeight="1">
      <c r="A97" s="73">
        <v>33847</v>
      </c>
      <c r="B97" s="74">
        <v>6.02</v>
      </c>
      <c r="F97" s="39">
        <v>45.829563636363638</v>
      </c>
    </row>
    <row r="98" spans="1:6" ht="12.75" customHeight="1">
      <c r="A98" s="73">
        <v>33877</v>
      </c>
      <c r="B98" s="74">
        <v>5.58</v>
      </c>
      <c r="F98" s="39">
        <v>44.163845454545452</v>
      </c>
    </row>
    <row r="99" spans="1:6" ht="12.75" customHeight="1">
      <c r="A99" s="73">
        <v>33908</v>
      </c>
      <c r="B99" s="74">
        <v>6.12</v>
      </c>
      <c r="F99" s="39">
        <v>44.60020909090909</v>
      </c>
    </row>
    <row r="100" spans="1:6" ht="12.75" customHeight="1">
      <c r="A100" s="73">
        <v>33938</v>
      </c>
      <c r="B100" s="74">
        <v>5.68</v>
      </c>
      <c r="F100" s="39">
        <v>40.749072727272726</v>
      </c>
    </row>
    <row r="101" spans="1:6" ht="12.75" customHeight="1">
      <c r="A101" s="73">
        <v>33969</v>
      </c>
      <c r="B101" s="74">
        <v>5.16</v>
      </c>
      <c r="F101" s="39">
        <v>41.53569090909091</v>
      </c>
    </row>
    <row r="102" spans="1:6" ht="12.75" customHeight="1">
      <c r="A102" s="73">
        <v>34000</v>
      </c>
      <c r="B102" s="74">
        <v>4.1100000000000003</v>
      </c>
      <c r="F102" s="39">
        <v>44.089127272727268</v>
      </c>
    </row>
    <row r="103" spans="1:6" ht="12.75" customHeight="1">
      <c r="A103" s="73">
        <v>34028</v>
      </c>
      <c r="B103" s="74">
        <v>4.3</v>
      </c>
      <c r="F103" s="39">
        <v>43.423672727272724</v>
      </c>
    </row>
    <row r="104" spans="1:6" ht="12.75" customHeight="1">
      <c r="A104" s="73">
        <v>34059</v>
      </c>
      <c r="B104" s="74">
        <v>4.9800000000000004</v>
      </c>
      <c r="F104" s="39">
        <v>42.940718181818177</v>
      </c>
    </row>
    <row r="105" spans="1:6" ht="12.75" customHeight="1">
      <c r="A105" s="73">
        <v>34089</v>
      </c>
      <c r="B105" s="74">
        <v>5.26</v>
      </c>
      <c r="F105" s="39">
        <v>41.692990909090902</v>
      </c>
    </row>
    <row r="106" spans="1:6" ht="12.75" customHeight="1">
      <c r="A106" s="73">
        <v>34120</v>
      </c>
      <c r="B106" s="74">
        <v>4.92</v>
      </c>
      <c r="F106" s="39">
        <v>40.731627272727273</v>
      </c>
    </row>
    <row r="107" spans="1:6" ht="12.75" customHeight="1">
      <c r="A107" s="73">
        <v>34150</v>
      </c>
      <c r="B107" s="74">
        <v>4.59</v>
      </c>
      <c r="F107" s="39">
        <v>40.137881818181818</v>
      </c>
    </row>
    <row r="108" spans="1:6" ht="12.75" customHeight="1">
      <c r="A108" s="73">
        <v>34181</v>
      </c>
      <c r="B108" s="74">
        <v>4.74</v>
      </c>
      <c r="F108" s="39">
        <v>38.478790909090904</v>
      </c>
    </row>
    <row r="109" spans="1:6" ht="12.75" customHeight="1">
      <c r="A109" s="73">
        <v>34212</v>
      </c>
      <c r="B109" s="74">
        <v>4.25</v>
      </c>
      <c r="F109" s="39">
        <v>38.053474999999999</v>
      </c>
    </row>
    <row r="110" spans="1:6" ht="12.75" customHeight="1">
      <c r="A110" s="73">
        <v>34242</v>
      </c>
      <c r="B110" s="74">
        <v>4.2300000000000004</v>
      </c>
      <c r="F110" s="39">
        <v>39.890283333333336</v>
      </c>
    </row>
    <row r="111" spans="1:6" ht="12.75" customHeight="1">
      <c r="A111" s="73">
        <v>34273</v>
      </c>
      <c r="B111" s="74">
        <v>3.54</v>
      </c>
      <c r="F111" s="39">
        <v>40.056950000000001</v>
      </c>
    </row>
    <row r="112" spans="1:6" ht="12.75" customHeight="1">
      <c r="A112" s="73">
        <v>34303</v>
      </c>
      <c r="B112" s="74">
        <v>3.49</v>
      </c>
      <c r="F112" s="39">
        <v>43.567891666666661</v>
      </c>
    </row>
    <row r="113" spans="1:6" ht="12.75" customHeight="1">
      <c r="A113" s="73">
        <v>34334</v>
      </c>
      <c r="B113" s="74">
        <v>3.84</v>
      </c>
      <c r="F113" s="39">
        <v>42.983154545454546</v>
      </c>
    </row>
    <row r="114" spans="1:6" ht="12.75" customHeight="1">
      <c r="A114" s="73">
        <v>34365</v>
      </c>
      <c r="B114" s="74">
        <v>3.95</v>
      </c>
      <c r="F114" s="39">
        <v>45.247354545454549</v>
      </c>
    </row>
    <row r="115" spans="1:6" ht="12.75" customHeight="1">
      <c r="A115" s="73">
        <v>34393</v>
      </c>
      <c r="B115" s="74">
        <v>3.78</v>
      </c>
      <c r="F115" s="39">
        <v>45.770081818181822</v>
      </c>
    </row>
    <row r="116" spans="1:6" ht="12.75" customHeight="1">
      <c r="A116" s="73">
        <v>34424</v>
      </c>
      <c r="B116" s="74">
        <v>3.14</v>
      </c>
      <c r="F116" s="39">
        <v>48.468945454545455</v>
      </c>
    </row>
    <row r="117" spans="1:6" ht="12.75" customHeight="1">
      <c r="A117" s="73">
        <v>34454</v>
      </c>
      <c r="B117" s="74">
        <v>2.6</v>
      </c>
      <c r="F117" s="39">
        <v>48.921218181818176</v>
      </c>
    </row>
    <row r="118" spans="1:6" ht="12.75" customHeight="1">
      <c r="A118" s="73">
        <v>34485</v>
      </c>
      <c r="B118" s="74">
        <v>2.21</v>
      </c>
      <c r="F118" s="39">
        <v>50.713340000000002</v>
      </c>
    </row>
    <row r="119" spans="1:6" ht="12.75" customHeight="1">
      <c r="A119" s="73">
        <v>34515</v>
      </c>
      <c r="B119" s="74">
        <v>2.02</v>
      </c>
      <c r="F119" s="39">
        <v>51.532177777777775</v>
      </c>
    </row>
    <row r="120" spans="1:6" ht="12.75" customHeight="1">
      <c r="A120" s="73">
        <v>34546</v>
      </c>
      <c r="B120" s="74">
        <v>2.12</v>
      </c>
      <c r="F120" s="39">
        <v>54.098700000000001</v>
      </c>
    </row>
    <row r="121" spans="1:6" ht="12.75" customHeight="1">
      <c r="A121" s="73">
        <v>34577</v>
      </c>
      <c r="B121" s="74">
        <v>2.0499999999999998</v>
      </c>
      <c r="F121" s="39">
        <v>53.958075000000001</v>
      </c>
    </row>
    <row r="122" spans="1:6" ht="12.75" customHeight="1">
      <c r="A122" s="73">
        <v>34607</v>
      </c>
      <c r="B122" s="74">
        <v>2.33</v>
      </c>
      <c r="F122" s="39">
        <v>53.708075000000001</v>
      </c>
    </row>
    <row r="123" spans="1:6" ht="12.75" customHeight="1">
      <c r="A123" s="73">
        <v>34638</v>
      </c>
      <c r="B123" s="74">
        <v>2.41</v>
      </c>
      <c r="F123" s="39">
        <v>54.231512500000001</v>
      </c>
    </row>
    <row r="124" spans="1:6" ht="12.75" customHeight="1">
      <c r="A124" s="73">
        <v>34668</v>
      </c>
      <c r="B124" s="74">
        <v>2.23</v>
      </c>
      <c r="F124" s="39">
        <v>50.627600000000001</v>
      </c>
    </row>
    <row r="125" spans="1:6" ht="12.75" customHeight="1">
      <c r="A125" s="73">
        <v>34699</v>
      </c>
      <c r="B125" s="74">
        <v>2.06</v>
      </c>
      <c r="F125" s="39">
        <v>49.724533333333333</v>
      </c>
    </row>
    <row r="126" spans="1:6" ht="12.75" customHeight="1">
      <c r="A126" s="73">
        <v>34730</v>
      </c>
      <c r="B126" s="74">
        <v>2.0099999999999998</v>
      </c>
      <c r="F126" s="39">
        <v>44.243055555555557</v>
      </c>
    </row>
    <row r="127" spans="1:6" ht="12.75" customHeight="1">
      <c r="A127" s="73">
        <v>34758</v>
      </c>
      <c r="B127" s="74">
        <v>1.56</v>
      </c>
      <c r="F127" s="39">
        <v>45.798611111111114</v>
      </c>
    </row>
    <row r="128" spans="1:6" ht="12.75" customHeight="1">
      <c r="A128" s="73">
        <v>34789</v>
      </c>
      <c r="B128" s="74">
        <v>1.39</v>
      </c>
      <c r="F128" s="39">
        <v>41.933388888888892</v>
      </c>
    </row>
    <row r="129" spans="1:6" ht="12.75" customHeight="1">
      <c r="A129" s="73">
        <v>34819</v>
      </c>
      <c r="B129" s="74">
        <v>1.77</v>
      </c>
      <c r="F129" s="39">
        <v>42.38708888888889</v>
      </c>
    </row>
    <row r="130" spans="1:6" ht="12.75" customHeight="1">
      <c r="A130" s="73">
        <v>34850</v>
      </c>
      <c r="B130" s="74">
        <v>2.02</v>
      </c>
      <c r="F130" s="39">
        <v>44.798380000000002</v>
      </c>
    </row>
    <row r="131" spans="1:6" ht="12.75" customHeight="1">
      <c r="A131" s="73">
        <v>34880</v>
      </c>
      <c r="B131" s="74">
        <v>2.37</v>
      </c>
      <c r="F131" s="39">
        <v>47.245272727272734</v>
      </c>
    </row>
    <row r="132" spans="1:6" ht="12.75" customHeight="1">
      <c r="A132" s="73">
        <v>34911</v>
      </c>
      <c r="B132" s="74">
        <v>2.48</v>
      </c>
      <c r="F132" s="39">
        <v>45.304000000000009</v>
      </c>
    </row>
    <row r="133" spans="1:6" ht="12.75" customHeight="1">
      <c r="A133" s="73">
        <v>34942</v>
      </c>
      <c r="B133" s="74">
        <v>2.44</v>
      </c>
      <c r="F133" s="39">
        <v>45.667091666666671</v>
      </c>
    </row>
    <row r="134" spans="1:6" ht="12.75" customHeight="1">
      <c r="A134" s="73">
        <v>34972</v>
      </c>
      <c r="B134" s="74">
        <v>2.56</v>
      </c>
      <c r="F134" s="39">
        <v>44.983758333333327</v>
      </c>
    </row>
    <row r="135" spans="1:6" ht="12.75" customHeight="1">
      <c r="A135" s="73">
        <v>35003</v>
      </c>
      <c r="B135" s="74">
        <v>3.02</v>
      </c>
      <c r="F135" s="39">
        <v>45.079241666666661</v>
      </c>
    </row>
    <row r="136" spans="1:6" ht="12.75" customHeight="1">
      <c r="A136" s="73">
        <v>35033</v>
      </c>
      <c r="B136" s="74">
        <v>3.64</v>
      </c>
      <c r="F136" s="39">
        <v>46.236741666666667</v>
      </c>
    </row>
    <row r="137" spans="1:6" ht="12.75" customHeight="1">
      <c r="A137" s="73">
        <v>35064</v>
      </c>
      <c r="B137" s="74">
        <v>3.63</v>
      </c>
      <c r="F137" s="39">
        <v>45.456741666666666</v>
      </c>
    </row>
    <row r="138" spans="1:6" ht="12.75" customHeight="1">
      <c r="A138" s="73">
        <v>35095</v>
      </c>
      <c r="B138" s="74">
        <v>3.65</v>
      </c>
      <c r="F138" s="39">
        <v>45.800908333333332</v>
      </c>
    </row>
    <row r="139" spans="1:6" ht="12.75" customHeight="1">
      <c r="A139" s="73">
        <v>35124</v>
      </c>
      <c r="B139" s="74">
        <v>3.78</v>
      </c>
      <c r="F139" s="39">
        <v>43.300908333333325</v>
      </c>
    </row>
    <row r="140" spans="1:6" ht="12.75" customHeight="1">
      <c r="A140" s="73">
        <v>35155</v>
      </c>
      <c r="B140" s="74">
        <v>3.78</v>
      </c>
      <c r="F140" s="39">
        <v>46.283158333333326</v>
      </c>
    </row>
    <row r="141" spans="1:6" ht="12.75" customHeight="1">
      <c r="A141" s="73">
        <v>35185</v>
      </c>
      <c r="B141" s="74">
        <v>3.51</v>
      </c>
      <c r="F141" s="39">
        <v>43.625383333333332</v>
      </c>
    </row>
    <row r="142" spans="1:6" ht="12.75" customHeight="1">
      <c r="A142" s="73">
        <v>35216</v>
      </c>
      <c r="B142" s="74">
        <v>3.08</v>
      </c>
      <c r="F142" s="39">
        <v>42.812883333333332</v>
      </c>
    </row>
    <row r="143" spans="1:6" ht="12.75" customHeight="1">
      <c r="A143" s="73">
        <v>35246</v>
      </c>
      <c r="B143" s="74">
        <v>3.07</v>
      </c>
      <c r="F143" s="39">
        <v>47.479166666666664</v>
      </c>
    </row>
    <row r="144" spans="1:6" ht="12.75" customHeight="1">
      <c r="A144" s="73">
        <v>35277</v>
      </c>
      <c r="B144" s="74">
        <v>2.82</v>
      </c>
      <c r="F144" s="39">
        <v>45.375</v>
      </c>
    </row>
    <row r="145" spans="1:6" ht="12.75" customHeight="1">
      <c r="A145" s="73">
        <v>35308</v>
      </c>
      <c r="B145" s="74">
        <v>2.3199999999999998</v>
      </c>
      <c r="F145" s="39">
        <v>45.375</v>
      </c>
    </row>
    <row r="146" spans="1:6" ht="12.75" customHeight="1">
      <c r="A146" s="73">
        <v>35338</v>
      </c>
      <c r="B146" s="74">
        <v>2.2799999999999998</v>
      </c>
      <c r="F146" s="39">
        <v>47.975000000000001</v>
      </c>
    </row>
    <row r="147" spans="1:6" ht="12.75" customHeight="1">
      <c r="A147" s="73">
        <v>35369</v>
      </c>
      <c r="B147" s="74">
        <v>2.02</v>
      </c>
      <c r="F147" s="39">
        <v>50.5</v>
      </c>
    </row>
    <row r="148" spans="1:6" ht="12.75" customHeight="1">
      <c r="A148" s="73">
        <v>35399</v>
      </c>
      <c r="B148" s="74">
        <v>1.78</v>
      </c>
      <c r="F148" s="39">
        <v>52.5</v>
      </c>
    </row>
    <row r="149" spans="1:6" ht="12.75" customHeight="1">
      <c r="A149" s="73">
        <v>35430</v>
      </c>
      <c r="B149" s="74">
        <v>1.92</v>
      </c>
      <c r="F149" s="39">
        <v>54.55</v>
      </c>
    </row>
    <row r="150" spans="1:6" ht="12.75" customHeight="1">
      <c r="A150" s="73">
        <v>35461</v>
      </c>
      <c r="B150" s="74">
        <v>2.02</v>
      </c>
      <c r="F150" s="39">
        <v>46.26</v>
      </c>
    </row>
    <row r="151" spans="1:6" ht="12.75" customHeight="1">
      <c r="A151" s="73">
        <v>35489</v>
      </c>
      <c r="B151" s="74">
        <v>1.85</v>
      </c>
      <c r="F151" s="39">
        <v>57.90625</v>
      </c>
    </row>
    <row r="152" spans="1:6" ht="12.75" customHeight="1">
      <c r="A152" s="73">
        <v>35520</v>
      </c>
      <c r="B152" s="74">
        <v>1.84</v>
      </c>
      <c r="F152" s="39">
        <v>57.90625</v>
      </c>
    </row>
    <row r="153" spans="1:6" ht="12.75" customHeight="1">
      <c r="A153" s="73">
        <v>35550</v>
      </c>
      <c r="B153" s="74">
        <v>1.71</v>
      </c>
      <c r="F153" s="39">
        <v>54.658339999999995</v>
      </c>
    </row>
    <row r="154" spans="1:6" ht="12.75" customHeight="1">
      <c r="A154" s="73">
        <v>35581</v>
      </c>
      <c r="B154" s="74">
        <v>2</v>
      </c>
      <c r="F154" s="39">
        <v>55.33508333333333</v>
      </c>
    </row>
    <row r="155" spans="1:6" ht="12.75" customHeight="1">
      <c r="A155" s="73">
        <v>35611</v>
      </c>
      <c r="B155" s="74">
        <v>1.88</v>
      </c>
      <c r="F155" s="39">
        <v>52.946199999999997</v>
      </c>
    </row>
    <row r="156" spans="1:6" ht="12.75" customHeight="1">
      <c r="A156" s="73">
        <v>35642</v>
      </c>
      <c r="B156" s="74">
        <v>2.2000000000000002</v>
      </c>
      <c r="F156" s="39">
        <v>51.811028571428565</v>
      </c>
    </row>
    <row r="157" spans="1:6" ht="12.75" customHeight="1">
      <c r="A157" s="73">
        <v>35673</v>
      </c>
      <c r="B157" s="74">
        <v>2.2999999999999998</v>
      </c>
      <c r="F157" s="39">
        <v>53.256524999999996</v>
      </c>
    </row>
    <row r="158" spans="1:6" ht="12.75" customHeight="1">
      <c r="A158" s="73">
        <v>35703</v>
      </c>
      <c r="B158" s="74">
        <v>2.39</v>
      </c>
      <c r="F158" s="39">
        <v>53.772149999999996</v>
      </c>
    </row>
    <row r="159" spans="1:6" ht="12.75" customHeight="1">
      <c r="A159" s="73">
        <v>35734</v>
      </c>
      <c r="B159" s="74">
        <v>2.4900000000000002</v>
      </c>
      <c r="F159" s="39">
        <v>54.019688888888886</v>
      </c>
    </row>
    <row r="160" spans="1:6" ht="12.75" customHeight="1">
      <c r="A160" s="73">
        <v>35764</v>
      </c>
      <c r="B160" s="74">
        <v>2.4700000000000002</v>
      </c>
      <c r="F160" s="39">
        <v>54.019688888888886</v>
      </c>
    </row>
    <row r="161" spans="1:29" s="51" customFormat="1" ht="12.75" customHeight="1">
      <c r="A161" s="73">
        <v>35795</v>
      </c>
      <c r="B161" s="74">
        <v>2.16</v>
      </c>
      <c r="C161" s="48"/>
      <c r="D161" s="99" t="s">
        <v>101</v>
      </c>
      <c r="E161" s="75"/>
      <c r="F161" s="51">
        <v>54.8</v>
      </c>
      <c r="G161" s="48"/>
      <c r="H161" s="106"/>
      <c r="I161" s="106"/>
      <c r="M161" s="106"/>
    </row>
    <row r="162" spans="1:29" s="51" customFormat="1" ht="12.75" customHeight="1">
      <c r="A162" s="73">
        <v>35826</v>
      </c>
      <c r="B162" s="74">
        <f>VLOOKUP(A162, 'Regional Defaults'!P:S, 4, FALSE)</f>
        <v>1.6890364634129744</v>
      </c>
      <c r="C162" s="48"/>
      <c r="D162" s="128">
        <v>282.5</v>
      </c>
      <c r="E162" s="75"/>
      <c r="F162" s="48">
        <v>58.966160000000002</v>
      </c>
      <c r="G162" s="48"/>
      <c r="H162" s="106"/>
      <c r="I162" s="106"/>
      <c r="M162" s="106"/>
    </row>
    <row r="163" spans="1:29" s="51" customFormat="1" ht="12.75" customHeight="1">
      <c r="A163" s="73">
        <v>35854</v>
      </c>
      <c r="B163" s="74">
        <f>VLOOKUP(A163, 'Regional Defaults'!P:S, 4, FALSE)</f>
        <v>2.3379100223604588</v>
      </c>
      <c r="C163" s="48"/>
      <c r="D163" s="128">
        <v>1125.47998046875</v>
      </c>
      <c r="E163" s="75"/>
      <c r="F163" s="48">
        <v>54.531844444444438</v>
      </c>
      <c r="G163" s="48"/>
      <c r="H163" s="106"/>
      <c r="I163" s="106"/>
      <c r="M163" s="106"/>
    </row>
    <row r="164" spans="1:29" s="51" customFormat="1" ht="12.75" customHeight="1">
      <c r="A164" s="73">
        <v>35885</v>
      </c>
      <c r="B164" s="74">
        <f>VLOOKUP(A164, 'Regional Defaults'!P:S, 4, FALSE)</f>
        <v>1.5908400981725794</v>
      </c>
      <c r="C164" s="48"/>
      <c r="D164" s="128">
        <v>104.90000152587891</v>
      </c>
      <c r="E164" s="75"/>
      <c r="F164" s="48">
        <v>54.53</v>
      </c>
      <c r="G164" s="48"/>
      <c r="H164" s="106"/>
      <c r="I164" s="106"/>
      <c r="M164" s="106"/>
    </row>
    <row r="165" spans="1:29" s="51" customFormat="1" ht="12.75" customHeight="1">
      <c r="A165" s="73">
        <v>35915</v>
      </c>
      <c r="B165" s="74">
        <f>VLOOKUP(A165, 'Regional Defaults'!P:S, 4, FALSE)</f>
        <v>1.6494398476458234</v>
      </c>
      <c r="C165" s="48"/>
      <c r="D165" s="128">
        <v>225</v>
      </c>
      <c r="E165" s="75"/>
      <c r="F165" s="48">
        <v>53.83</v>
      </c>
      <c r="G165" s="48"/>
      <c r="H165" s="106"/>
      <c r="I165" s="106"/>
      <c r="M165" s="106"/>
    </row>
    <row r="166" spans="1:29" s="51" customFormat="1" ht="12.75" customHeight="1">
      <c r="A166" s="73">
        <v>35946</v>
      </c>
      <c r="B166" s="74">
        <f>VLOOKUP(A166, 'Regional Defaults'!P:S, 4, FALSE)</f>
        <v>1.5753880681529628</v>
      </c>
      <c r="C166" s="48"/>
      <c r="D166" s="128">
        <v>255.69999694824219</v>
      </c>
      <c r="E166" s="75"/>
      <c r="F166" s="48">
        <v>52.73</v>
      </c>
      <c r="G166" s="48"/>
      <c r="H166" s="106"/>
      <c r="I166" s="106"/>
      <c r="M166" s="106"/>
    </row>
    <row r="167" spans="1:29" s="51" customFormat="1" ht="12.75" customHeight="1">
      <c r="A167" s="73">
        <v>35976</v>
      </c>
      <c r="B167" s="74">
        <f>VLOOKUP(A167, 'Regional Defaults'!P:S, 4, FALSE)</f>
        <v>1.4684088846783532</v>
      </c>
      <c r="C167" s="48"/>
      <c r="D167" s="128"/>
      <c r="E167" s="75"/>
      <c r="F167" s="48">
        <v>52.06</v>
      </c>
      <c r="G167" s="48"/>
      <c r="H167" s="106"/>
      <c r="I167" s="106"/>
      <c r="M167" s="106"/>
    </row>
    <row r="168" spans="1:29" s="51" customFormat="1" ht="12.75" customHeight="1">
      <c r="A168" s="73">
        <v>36007</v>
      </c>
      <c r="B168" s="74">
        <f>VLOOKUP(A168, 'Regional Defaults'!P:S, 4, FALSE)</f>
        <v>1.3962420169517633</v>
      </c>
      <c r="C168" s="48"/>
      <c r="D168" s="128">
        <v>275</v>
      </c>
      <c r="E168" s="75"/>
      <c r="F168" s="48">
        <v>49.27</v>
      </c>
      <c r="G168" s="48"/>
      <c r="H168" s="106"/>
      <c r="I168" s="106"/>
      <c r="M168" s="106"/>
    </row>
    <row r="169" spans="1:29" s="51" customFormat="1" ht="12.75" customHeight="1">
      <c r="A169" s="73">
        <v>36038</v>
      </c>
      <c r="B169" s="74">
        <f>VLOOKUP(A169, 'Regional Defaults'!P:S, 4, FALSE)</f>
        <v>1.4107720856542874</v>
      </c>
      <c r="C169" s="48"/>
      <c r="D169" s="128"/>
      <c r="E169" s="75"/>
      <c r="F169" s="48">
        <v>49.266800000000003</v>
      </c>
      <c r="G169" s="48"/>
      <c r="H169" s="106"/>
      <c r="I169" s="106"/>
      <c r="M169" s="106"/>
    </row>
    <row r="170" spans="1:29" s="51" customFormat="1" ht="12.75" customHeight="1">
      <c r="A170" s="73">
        <v>36068</v>
      </c>
      <c r="B170" s="74">
        <f>VLOOKUP(A170, 'Regional Defaults'!P:S, 4, FALSE)</f>
        <v>1.5570829341621466</v>
      </c>
      <c r="C170" s="48"/>
      <c r="D170" s="128">
        <v>238.23000138998032</v>
      </c>
      <c r="E170" s="75"/>
      <c r="F170" s="48">
        <v>45.266800000000003</v>
      </c>
      <c r="G170" s="48"/>
      <c r="H170" s="106"/>
      <c r="I170" s="106"/>
      <c r="M170" s="106"/>
    </row>
    <row r="171" spans="1:29" s="51" customFormat="1" ht="12.75" customHeight="1">
      <c r="A171" s="73">
        <v>36099</v>
      </c>
      <c r="B171" s="74">
        <f>VLOOKUP(A171, 'Regional Defaults'!P:S, 4, FALSE)</f>
        <v>1.5192868601666882</v>
      </c>
      <c r="C171" s="48"/>
      <c r="D171" s="128"/>
      <c r="E171" s="75"/>
      <c r="F171" s="48">
        <v>40.095500000000001</v>
      </c>
      <c r="G171" s="48"/>
      <c r="H171" s="106"/>
      <c r="I171" s="106"/>
      <c r="M171" s="106"/>
    </row>
    <row r="172" spans="1:29" s="51" customFormat="1" ht="12.75" customHeight="1">
      <c r="A172" s="73">
        <v>36129</v>
      </c>
      <c r="B172" s="74">
        <f>VLOOKUP(A172, 'Regional Defaults'!P:S, 4, FALSE)</f>
        <v>1.5319113718022366</v>
      </c>
      <c r="C172" s="48"/>
      <c r="D172" s="128">
        <v>265.00000670552254</v>
      </c>
      <c r="E172" s="75"/>
      <c r="F172" s="48">
        <v>35.855699999999999</v>
      </c>
      <c r="G172" s="48"/>
      <c r="H172" s="106"/>
      <c r="I172" s="106"/>
      <c r="M172" s="106"/>
    </row>
    <row r="173" spans="1:29" s="51" customFormat="1" ht="12.75" customHeight="1">
      <c r="A173" s="73">
        <v>36160</v>
      </c>
      <c r="B173" s="74">
        <f>VLOOKUP(A173, 'Regional Defaults'!P:S, 4, FALSE)</f>
        <v>2.4585761094561924</v>
      </c>
      <c r="C173" s="48"/>
      <c r="D173" s="128">
        <v>1783.7899971008301</v>
      </c>
      <c r="E173" s="75"/>
      <c r="F173" s="121">
        <v>34.4</v>
      </c>
      <c r="G173" s="48"/>
      <c r="H173" s="106"/>
      <c r="I173" s="106"/>
      <c r="AC173" s="106"/>
    </row>
    <row r="174" spans="1:29" s="51" customFormat="1" ht="12.75" customHeight="1">
      <c r="A174" s="73">
        <v>36191</v>
      </c>
      <c r="B174" s="74">
        <f>VLOOKUP(A174, 'Regional Defaults'!P:S, 4, FALSE)</f>
        <v>2.0966892467629505</v>
      </c>
      <c r="C174" s="48"/>
      <c r="D174" s="128"/>
      <c r="E174" s="75"/>
      <c r="F174" s="48">
        <v>59.546730178549936</v>
      </c>
      <c r="G174" s="48"/>
      <c r="H174" s="106"/>
      <c r="I174" s="106"/>
      <c r="M174" s="122"/>
      <c r="AC174" s="106"/>
    </row>
    <row r="175" spans="1:29" s="51" customFormat="1" ht="12.75" customHeight="1">
      <c r="A175" s="73">
        <v>36219</v>
      </c>
      <c r="B175" s="74">
        <f>VLOOKUP(A175, 'Regional Defaults'!P:S, 4, FALSE)</f>
        <v>1.6769123308037845</v>
      </c>
      <c r="C175" s="48"/>
      <c r="D175" s="128">
        <v>541.97000122070313</v>
      </c>
      <c r="E175" s="75"/>
      <c r="F175" s="48">
        <v>57.763201092282834</v>
      </c>
      <c r="G175" s="48"/>
      <c r="H175" s="106"/>
      <c r="I175" s="106"/>
      <c r="M175" s="122"/>
      <c r="AC175" s="106"/>
    </row>
    <row r="176" spans="1:29" s="51" customFormat="1" ht="12.75" customHeight="1">
      <c r="A176" s="73">
        <v>36250</v>
      </c>
      <c r="B176" s="74">
        <f>VLOOKUP(A176, 'Regional Defaults'!P:S, 4, FALSE)</f>
        <v>1.9877519120665785</v>
      </c>
      <c r="C176" s="48"/>
      <c r="D176" s="128">
        <v>375</v>
      </c>
      <c r="E176" s="75"/>
      <c r="F176" s="48">
        <v>48.523458010649946</v>
      </c>
      <c r="G176" s="48"/>
      <c r="H176" s="106"/>
      <c r="I176" s="106"/>
      <c r="M176" s="122"/>
      <c r="AC176" s="106"/>
    </row>
    <row r="177" spans="1:31" s="51" customFormat="1" ht="12.75" customHeight="1">
      <c r="A177" s="73">
        <v>36280</v>
      </c>
      <c r="B177" s="74">
        <f>VLOOKUP(A177, 'Regional Defaults'!P:S, 4, FALSE)</f>
        <v>3.1513682300084387</v>
      </c>
      <c r="C177" s="48"/>
      <c r="D177" s="128">
        <v>2311</v>
      </c>
      <c r="E177" s="75"/>
      <c r="F177" s="48">
        <v>48.078340723494932</v>
      </c>
      <c r="G177" s="48"/>
      <c r="H177" s="106"/>
      <c r="I177" s="106"/>
      <c r="M177" s="122"/>
      <c r="AC177" s="106"/>
    </row>
    <row r="178" spans="1:31" s="51" customFormat="1" ht="12.75" customHeight="1">
      <c r="A178" s="73">
        <v>36311</v>
      </c>
      <c r="B178" s="74">
        <f>VLOOKUP(A178, 'Regional Defaults'!P:S, 4, FALSE)</f>
        <v>3.3787173875037086</v>
      </c>
      <c r="C178" s="48"/>
      <c r="D178" s="128">
        <v>934.5</v>
      </c>
      <c r="E178" s="75"/>
      <c r="F178" s="48">
        <v>45.910079329822381</v>
      </c>
      <c r="G178" s="48"/>
      <c r="H178" s="106"/>
      <c r="I178" s="106"/>
      <c r="M178" s="122"/>
      <c r="AC178" s="106"/>
    </row>
    <row r="179" spans="1:31" s="51" customFormat="1" ht="12.75" customHeight="1">
      <c r="A179" s="73">
        <v>36341</v>
      </c>
      <c r="B179" s="74">
        <f>VLOOKUP(A179, 'Regional Defaults'!P:S, 4, FALSE)</f>
        <v>4.0785001900952844</v>
      </c>
      <c r="C179" s="48"/>
      <c r="D179" s="128">
        <v>1890.2299966812134</v>
      </c>
      <c r="E179" s="75"/>
      <c r="F179" s="48">
        <v>49.840025618969044</v>
      </c>
      <c r="G179" s="48"/>
      <c r="H179" s="106"/>
      <c r="I179" s="106"/>
      <c r="M179" s="122"/>
      <c r="AC179" s="106"/>
    </row>
    <row r="180" spans="1:31" s="51" customFormat="1" ht="12.75" customHeight="1">
      <c r="A180" s="73">
        <v>36372</v>
      </c>
      <c r="B180" s="74">
        <f>VLOOKUP(A180, 'Regional Defaults'!P:S, 4, FALSE)</f>
        <v>4.093731472850564</v>
      </c>
      <c r="C180" s="48"/>
      <c r="D180" s="128">
        <v>401</v>
      </c>
      <c r="E180" s="75"/>
      <c r="F180" s="48">
        <v>49.047435696205852</v>
      </c>
      <c r="G180" s="48"/>
      <c r="H180" s="106"/>
      <c r="I180" s="106"/>
      <c r="M180" s="122"/>
      <c r="AC180" s="106"/>
    </row>
    <row r="181" spans="1:31" s="51" customFormat="1" ht="12.75" customHeight="1">
      <c r="A181" s="73">
        <v>36403</v>
      </c>
      <c r="B181" s="74">
        <f>VLOOKUP(A181, 'Regional Defaults'!P:S, 4, FALSE)</f>
        <v>4.2095467901176811</v>
      </c>
      <c r="C181" s="48"/>
      <c r="D181" s="128"/>
      <c r="E181" s="75"/>
      <c r="F181" s="48">
        <v>49.047435696205852</v>
      </c>
      <c r="G181" s="48"/>
      <c r="H181" s="106"/>
      <c r="I181" s="106"/>
      <c r="M181" s="122"/>
      <c r="AC181" s="106"/>
    </row>
    <row r="182" spans="1:31" s="51" customFormat="1" ht="12.75" customHeight="1">
      <c r="A182" s="73">
        <v>36433</v>
      </c>
      <c r="B182" s="74">
        <f>VLOOKUP(A182, 'Regional Defaults'!P:S, 4, FALSE)</f>
        <v>4.1380114785242572</v>
      </c>
      <c r="C182" s="48"/>
      <c r="D182" s="128">
        <v>180</v>
      </c>
      <c r="E182" s="75"/>
      <c r="F182" s="48">
        <v>44.801773641287248</v>
      </c>
      <c r="G182" s="48"/>
      <c r="H182" s="106"/>
      <c r="I182" s="106"/>
      <c r="M182" s="122"/>
      <c r="AC182" s="106"/>
    </row>
    <row r="183" spans="1:31" s="51" customFormat="1" ht="12.75" customHeight="1">
      <c r="A183" s="73">
        <v>36464</v>
      </c>
      <c r="B183" s="74">
        <f>VLOOKUP(A183, 'Regional Defaults'!P:S, 4, FALSE)</f>
        <v>4.7200085589592691</v>
      </c>
      <c r="C183" s="48"/>
      <c r="D183" s="128">
        <v>1110</v>
      </c>
      <c r="E183" s="75"/>
      <c r="F183" s="48">
        <v>44.552515900733617</v>
      </c>
      <c r="G183" s="48"/>
      <c r="H183" s="106"/>
      <c r="I183" s="106"/>
      <c r="M183" s="122"/>
      <c r="AC183" s="106"/>
    </row>
    <row r="184" spans="1:31" s="51" customFormat="1" ht="12.75" customHeight="1">
      <c r="A184" s="73">
        <v>36494</v>
      </c>
      <c r="B184" s="74">
        <f>VLOOKUP(A184, 'Regional Defaults'!P:S, 4, FALSE)</f>
        <v>5.4216564904450006</v>
      </c>
      <c r="C184" s="48"/>
      <c r="D184" s="128">
        <v>1374</v>
      </c>
      <c r="E184" s="75"/>
      <c r="F184" s="48">
        <v>44.552515900733617</v>
      </c>
      <c r="G184" s="48"/>
      <c r="H184" s="106"/>
      <c r="I184" s="106"/>
      <c r="M184" s="122"/>
      <c r="AC184" s="106"/>
    </row>
    <row r="185" spans="1:31" s="51" customFormat="1" ht="12.75" customHeight="1">
      <c r="A185" s="73">
        <v>36525</v>
      </c>
      <c r="B185" s="74">
        <f>VLOOKUP(A185, 'Regional Defaults'!P:S, 4, FALSE)</f>
        <v>5.1801352606478828</v>
      </c>
      <c r="C185" s="48"/>
      <c r="D185" s="128">
        <v>1149</v>
      </c>
      <c r="E185" s="75"/>
      <c r="F185" s="48">
        <v>44.552515900733617</v>
      </c>
      <c r="G185" s="48"/>
      <c r="H185" s="106"/>
      <c r="I185" s="106"/>
      <c r="M185" s="122"/>
      <c r="AC185" s="106"/>
    </row>
    <row r="186" spans="1:31">
      <c r="A186" s="73">
        <v>36556</v>
      </c>
      <c r="B186" s="74">
        <f>VLOOKUP(A186, 'Regional Defaults'!P:S, 4, FALSE)</f>
        <v>6.2349439254581958</v>
      </c>
      <c r="D186" s="127">
        <v>2132.1799926757813</v>
      </c>
      <c r="F186" s="39">
        <v>42.308496018006302</v>
      </c>
      <c r="M186" s="123"/>
      <c r="AC186" s="106"/>
      <c r="AD186" s="51"/>
      <c r="AE186" s="51"/>
    </row>
    <row r="187" spans="1:31">
      <c r="A187" s="73">
        <v>36585</v>
      </c>
      <c r="B187" s="74">
        <f>VLOOKUP(A187, 'Regional Defaults'!P:S, 4, FALSE)</f>
        <v>6.2219424804703198</v>
      </c>
      <c r="D187" s="127">
        <v>575</v>
      </c>
      <c r="F187" s="39">
        <v>40.17859569345616</v>
      </c>
      <c r="M187" s="123"/>
      <c r="AC187" s="106"/>
      <c r="AD187" s="51"/>
      <c r="AE187" s="51"/>
    </row>
    <row r="188" spans="1:31">
      <c r="A188" s="73">
        <v>36616</v>
      </c>
      <c r="B188" s="74">
        <f>VLOOKUP(A188, 'Regional Defaults'!P:S, 4, FALSE)</f>
        <v>6.4092805514969236</v>
      </c>
      <c r="D188" s="127">
        <v>550.9200000166893</v>
      </c>
      <c r="F188" s="39">
        <v>40.321800757873234</v>
      </c>
      <c r="M188" s="123"/>
      <c r="AC188" s="106"/>
      <c r="AD188" s="51"/>
      <c r="AE188" s="51"/>
    </row>
    <row r="189" spans="1:31">
      <c r="A189" s="73">
        <v>36646</v>
      </c>
      <c r="B189" s="74">
        <f>VLOOKUP(A189, 'Regional Defaults'!P:S, 4, FALSE)</f>
        <v>5.4464357314079326</v>
      </c>
      <c r="D189" s="127">
        <v>1045</v>
      </c>
      <c r="F189" s="39">
        <v>40.429442979461811</v>
      </c>
      <c r="M189" s="123"/>
      <c r="AC189" s="106"/>
      <c r="AD189" s="51"/>
      <c r="AE189" s="51"/>
    </row>
    <row r="190" spans="1:31">
      <c r="A190" s="73">
        <v>36677</v>
      </c>
      <c r="B190" s="74">
        <f>VLOOKUP(A190, 'Regional Defaults'!P:S, 4, FALSE)</f>
        <v>5.7301575362379005</v>
      </c>
      <c r="D190" s="127">
        <v>1998.6699981689453</v>
      </c>
      <c r="F190" s="39">
        <v>39.164596625226643</v>
      </c>
      <c r="M190" s="123"/>
      <c r="AC190" s="106"/>
      <c r="AD190" s="51"/>
      <c r="AE190" s="51"/>
    </row>
    <row r="191" spans="1:31">
      <c r="A191" s="73">
        <v>36707</v>
      </c>
      <c r="B191" s="74">
        <f>VLOOKUP(A191, 'Regional Defaults'!P:S, 4, FALSE)</f>
        <v>4.9118052436161701</v>
      </c>
      <c r="D191" s="127">
        <v>454</v>
      </c>
      <c r="F191" s="39">
        <v>39.268479344607208</v>
      </c>
      <c r="M191" s="123"/>
      <c r="AC191" s="106"/>
      <c r="AD191" s="51"/>
      <c r="AE191" s="51"/>
    </row>
    <row r="192" spans="1:31">
      <c r="A192" s="73">
        <v>36738</v>
      </c>
      <c r="B192" s="74">
        <f>VLOOKUP(A192, 'Regional Defaults'!P:S, 4, FALSE)</f>
        <v>4.5115311676445096</v>
      </c>
      <c r="D192" s="127">
        <v>469</v>
      </c>
      <c r="F192" s="39">
        <v>39.055073534684098</v>
      </c>
      <c r="M192" s="123"/>
      <c r="AC192" s="106"/>
      <c r="AD192" s="51"/>
      <c r="AE192" s="51"/>
    </row>
    <row r="193" spans="1:31">
      <c r="A193" s="73">
        <v>36769</v>
      </c>
      <c r="B193" s="74">
        <f>VLOOKUP(A193, 'Regional Defaults'!P:S, 4, FALSE)</f>
        <v>5.1267445062279</v>
      </c>
      <c r="D193" s="127">
        <v>1526.5</v>
      </c>
      <c r="F193" s="39">
        <v>39.123514861093</v>
      </c>
      <c r="M193" s="123"/>
      <c r="AC193" s="106"/>
      <c r="AD193" s="51"/>
      <c r="AE193" s="51"/>
    </row>
    <row r="194" spans="1:31">
      <c r="A194" s="73">
        <v>36799</v>
      </c>
      <c r="B194" s="74">
        <f>VLOOKUP(A194, 'Regional Defaults'!P:S, 4, FALSE)</f>
        <v>5.0665518393375404</v>
      </c>
      <c r="D194" s="127">
        <v>422.27999877929688</v>
      </c>
      <c r="F194" s="39">
        <v>40.060285561464404</v>
      </c>
      <c r="M194" s="123"/>
      <c r="AC194" s="106"/>
      <c r="AD194" s="51"/>
      <c r="AE194" s="51"/>
    </row>
    <row r="195" spans="1:31">
      <c r="A195" s="73">
        <v>36830</v>
      </c>
      <c r="B195" s="74">
        <f>VLOOKUP(A195, 'Regional Defaults'!P:S, 4, FALSE)</f>
        <v>4.6537644228566704</v>
      </c>
      <c r="D195" s="127">
        <v>480</v>
      </c>
      <c r="F195" s="39">
        <v>39.336980954922367</v>
      </c>
      <c r="M195" s="123"/>
      <c r="AC195" s="106"/>
      <c r="AD195" s="51"/>
      <c r="AE195" s="51"/>
    </row>
    <row r="196" spans="1:31">
      <c r="A196" s="73">
        <v>36860</v>
      </c>
      <c r="B196" s="74">
        <f>VLOOKUP(A196, 'Regional Defaults'!P:S, 4, FALSE)</f>
        <v>5.3013289782121342</v>
      </c>
      <c r="D196" s="127">
        <v>3624.3799743652344</v>
      </c>
      <c r="F196" s="39">
        <v>37.85891402965462</v>
      </c>
      <c r="M196" s="123"/>
      <c r="AC196" s="106"/>
      <c r="AD196" s="51"/>
      <c r="AE196" s="51"/>
    </row>
    <row r="197" spans="1:31">
      <c r="A197" s="73">
        <v>36891</v>
      </c>
      <c r="B197" s="74">
        <f>VLOOKUP(A197, 'Regional Defaults'!P:S, 4, FALSE)</f>
        <v>5.4122693460421436</v>
      </c>
      <c r="D197" s="127">
        <v>1215</v>
      </c>
      <c r="F197" s="39">
        <v>33.823403146293046</v>
      </c>
      <c r="M197" s="123"/>
      <c r="AC197" s="106"/>
      <c r="AD197" s="51"/>
      <c r="AE197" s="51"/>
    </row>
    <row r="198" spans="1:31">
      <c r="A198" s="73">
        <v>36922</v>
      </c>
      <c r="B198" s="74">
        <f>VLOOKUP(A198, 'Regional Defaults'!P:S, 4, FALSE)</f>
        <v>5.7412403143739539</v>
      </c>
      <c r="D198" s="127">
        <v>3016.3599987030029</v>
      </c>
      <c r="F198" s="39">
        <v>30.142365191964618</v>
      </c>
      <c r="M198" s="123"/>
      <c r="AC198" s="104"/>
    </row>
    <row r="199" spans="1:31">
      <c r="A199" s="73">
        <v>36950</v>
      </c>
      <c r="B199" s="74">
        <f>VLOOKUP(A199, 'Regional Defaults'!P:S, 4, FALSE)</f>
        <v>5.9156522945348238</v>
      </c>
      <c r="D199" s="127">
        <v>1435</v>
      </c>
      <c r="F199" s="39">
        <v>29.902211812412116</v>
      </c>
      <c r="M199" s="123"/>
      <c r="AC199" s="104"/>
    </row>
    <row r="200" spans="1:31">
      <c r="A200" s="73">
        <v>36981</v>
      </c>
      <c r="B200" s="74">
        <f>VLOOKUP(A200, 'Regional Defaults'!P:S, 4, FALSE)</f>
        <v>5.5889000814573482</v>
      </c>
      <c r="D200" s="127">
        <v>895.35000610351563</v>
      </c>
      <c r="F200" s="39">
        <v>31.098968250546626</v>
      </c>
      <c r="M200" s="123"/>
      <c r="AC200" s="104"/>
    </row>
    <row r="201" spans="1:31">
      <c r="A201" s="73">
        <v>37011</v>
      </c>
      <c r="B201" s="74">
        <f>VLOOKUP(A201, 'Regional Defaults'!P:S, 4, FALSE)</f>
        <v>6.0882284966064004</v>
      </c>
      <c r="D201" s="127">
        <v>4807.0700645446777</v>
      </c>
      <c r="F201" s="39">
        <v>28.685943158874018</v>
      </c>
      <c r="M201" s="123"/>
      <c r="AC201" s="104"/>
    </row>
    <row r="202" spans="1:31">
      <c r="A202" s="73">
        <v>37042</v>
      </c>
      <c r="B202" s="74">
        <f>VLOOKUP(A202, 'Regional Defaults'!P:S, 4, FALSE)</f>
        <v>6.9870373874418981</v>
      </c>
      <c r="D202" s="127">
        <v>4301.4200057983398</v>
      </c>
      <c r="F202" s="39">
        <v>24.465443441404439</v>
      </c>
      <c r="M202" s="123"/>
      <c r="AC202" s="104"/>
    </row>
    <row r="203" spans="1:31">
      <c r="A203" s="73">
        <v>37072</v>
      </c>
      <c r="B203" s="74">
        <f>VLOOKUP(A203, 'Regional Defaults'!P:S, 4, FALSE)</f>
        <v>7.6492864070053264</v>
      </c>
      <c r="D203" s="127">
        <v>762.05000066757202</v>
      </c>
      <c r="F203" s="39">
        <v>19.264895666620284</v>
      </c>
      <c r="M203" s="123"/>
      <c r="AC203" s="104"/>
    </row>
    <row r="204" spans="1:31">
      <c r="A204" s="73">
        <v>37103</v>
      </c>
      <c r="B204" s="74">
        <f>VLOOKUP(A204, 'Regional Defaults'!P:S, 4, FALSE)</f>
        <v>8.6305323501523699</v>
      </c>
      <c r="D204" s="127">
        <v>2867.5799903869629</v>
      </c>
      <c r="F204" s="39">
        <v>17.679956347502873</v>
      </c>
      <c r="M204" s="123"/>
      <c r="AC204" s="104"/>
    </row>
    <row r="205" spans="1:31">
      <c r="A205" s="73">
        <v>37134</v>
      </c>
      <c r="B205" s="74">
        <f>VLOOKUP(A205, 'Regional Defaults'!P:S, 4, FALSE)</f>
        <v>8.8643386366487125</v>
      </c>
      <c r="D205" s="127">
        <v>2444.1600036621094</v>
      </c>
      <c r="F205" s="39">
        <v>17.274754389288972</v>
      </c>
      <c r="M205" s="123"/>
      <c r="AC205" s="104"/>
    </row>
    <row r="206" spans="1:31">
      <c r="A206" s="73">
        <v>37164</v>
      </c>
      <c r="B206" s="74">
        <f>VLOOKUP(A206, 'Regional Defaults'!P:S, 4, FALSE)</f>
        <v>9.1855392923129759</v>
      </c>
      <c r="D206" s="127">
        <v>2044.3899993896484</v>
      </c>
      <c r="F206" s="39">
        <v>17.200891299601757</v>
      </c>
      <c r="M206" s="123"/>
      <c r="AC206" s="104"/>
    </row>
    <row r="207" spans="1:31">
      <c r="A207" s="73">
        <v>37195</v>
      </c>
      <c r="B207" s="74">
        <f>VLOOKUP(A207, 'Regional Defaults'!P:S, 4, FALSE)</f>
        <v>9.7635915289528441</v>
      </c>
      <c r="D207" s="127">
        <v>3404</v>
      </c>
      <c r="F207" s="39">
        <v>14.503833032305272</v>
      </c>
      <c r="M207" s="123"/>
      <c r="AC207" s="104"/>
    </row>
    <row r="208" spans="1:31">
      <c r="A208" s="73">
        <v>37225</v>
      </c>
      <c r="B208" s="74">
        <f>VLOOKUP(A208, 'Regional Defaults'!P:S, 4, FALSE)</f>
        <v>10.936047492609795</v>
      </c>
      <c r="D208" s="127">
        <v>5600.8999633789063</v>
      </c>
      <c r="F208" s="39">
        <v>13.083007709772204</v>
      </c>
      <c r="M208" s="123"/>
      <c r="AC208" s="104"/>
    </row>
    <row r="209" spans="1:29">
      <c r="A209" s="73">
        <v>37256</v>
      </c>
      <c r="B209" s="74">
        <f>VLOOKUP(A209, 'Regional Defaults'!P:S, 4, FALSE)</f>
        <v>11.302768527982195</v>
      </c>
      <c r="D209" s="127">
        <v>3599.8499999940395</v>
      </c>
      <c r="F209" s="39">
        <v>13.94701835740231</v>
      </c>
      <c r="M209" s="123"/>
      <c r="AC209" s="104"/>
    </row>
    <row r="210" spans="1:29">
      <c r="A210" s="73">
        <v>37287</v>
      </c>
      <c r="B210" s="74">
        <f>VLOOKUP(A210, 'Regional Defaults'!P:S, 4, FALSE)</f>
        <v>13.756087117962174</v>
      </c>
      <c r="D210" s="127">
        <v>8247.1100009083748</v>
      </c>
      <c r="F210" s="39">
        <v>16.799066966512175</v>
      </c>
      <c r="M210" s="123"/>
      <c r="AC210" s="104"/>
    </row>
    <row r="211" spans="1:29">
      <c r="A211" s="73">
        <v>37315</v>
      </c>
      <c r="B211" s="74">
        <f>VLOOKUP(A211, 'Regional Defaults'!P:S, 4, FALSE)</f>
        <v>14.055893018105731</v>
      </c>
      <c r="D211" s="127">
        <v>2741.4600219726563</v>
      </c>
      <c r="F211" s="39">
        <v>16.29226967346645</v>
      </c>
      <c r="M211" s="123"/>
      <c r="AC211" s="104"/>
    </row>
    <row r="212" spans="1:29">
      <c r="A212" s="73">
        <v>37346</v>
      </c>
      <c r="B212" s="74">
        <f>VLOOKUP(A212, 'Regional Defaults'!P:S, 4, FALSE)</f>
        <v>14.526937144224195</v>
      </c>
      <c r="D212" s="127">
        <v>4329.8999938964844</v>
      </c>
      <c r="F212" s="39">
        <v>16.966675229706034</v>
      </c>
      <c r="M212" s="123"/>
      <c r="AC212" s="104"/>
    </row>
    <row r="213" spans="1:29">
      <c r="A213" s="73">
        <v>37376</v>
      </c>
      <c r="B213" s="74">
        <f>VLOOKUP(A213, 'Regional Defaults'!P:S, 4, FALSE)</f>
        <v>15.655052849311851</v>
      </c>
      <c r="D213" s="127">
        <v>11060.240013122559</v>
      </c>
      <c r="F213" s="39">
        <v>18.768424936272041</v>
      </c>
      <c r="M213" s="123"/>
      <c r="AC213" s="104"/>
    </row>
    <row r="214" spans="1:29">
      <c r="A214" s="73">
        <v>37407</v>
      </c>
      <c r="B214" s="74">
        <f>VLOOKUP(A214, 'Regional Defaults'!P:S, 4, FALSE)</f>
        <v>16.248022828370711</v>
      </c>
      <c r="D214" s="127">
        <v>8021</v>
      </c>
      <c r="F214" s="39">
        <v>23.870700735693088</v>
      </c>
      <c r="M214" s="123"/>
      <c r="AC214" s="104"/>
    </row>
    <row r="215" spans="1:29">
      <c r="A215" s="73">
        <v>37437</v>
      </c>
      <c r="B215" s="74">
        <f>VLOOKUP(A215, 'Regional Defaults'!P:S, 4, FALSE)</f>
        <v>16.566563993639999</v>
      </c>
      <c r="D215" s="127">
        <v>1525.4399871826172</v>
      </c>
      <c r="F215" s="39">
        <v>23.868114515352133</v>
      </c>
      <c r="M215" s="123"/>
      <c r="AC215" s="104"/>
    </row>
    <row r="216" spans="1:29">
      <c r="A216" s="73">
        <v>37468</v>
      </c>
      <c r="B216" s="74">
        <f>VLOOKUP(A216, 'Regional Defaults'!P:S, 4, FALSE)</f>
        <v>15.749874537455572</v>
      </c>
      <c r="D216" s="127">
        <v>3775.3399701118469</v>
      </c>
      <c r="F216" s="39">
        <v>23.650028290923842</v>
      </c>
      <c r="M216" s="123"/>
      <c r="AC216" s="104"/>
    </row>
    <row r="217" spans="1:29">
      <c r="A217" s="73">
        <v>37499</v>
      </c>
      <c r="B217" s="74">
        <f>VLOOKUP(A217, 'Regional Defaults'!P:S, 4, FALSE)</f>
        <v>15.597175264902175</v>
      </c>
      <c r="D217" s="127">
        <v>4542.6300117969513</v>
      </c>
      <c r="F217" s="39">
        <v>23.057283176307752</v>
      </c>
      <c r="M217" s="123"/>
      <c r="AC217" s="104"/>
    </row>
    <row r="218" spans="1:29">
      <c r="A218" s="73">
        <v>37529</v>
      </c>
      <c r="B218" s="74">
        <f>VLOOKUP(A218, 'Regional Defaults'!P:S, 4, FALSE)</f>
        <v>15.170818456740593</v>
      </c>
      <c r="D218" s="127">
        <v>2404.0399932861328</v>
      </c>
      <c r="F218" s="39">
        <v>23.508344730056301</v>
      </c>
      <c r="M218" s="123"/>
      <c r="AC218" s="104"/>
    </row>
    <row r="219" spans="1:29">
      <c r="A219" s="73">
        <v>37560</v>
      </c>
      <c r="B219" s="74">
        <f>VLOOKUP(A219, 'Regional Defaults'!P:S, 4, FALSE)</f>
        <v>14.367639528710482</v>
      </c>
      <c r="D219" s="127">
        <v>235</v>
      </c>
      <c r="F219" s="39">
        <v>24.208844772674716</v>
      </c>
      <c r="M219" s="123"/>
      <c r="AC219" s="104"/>
    </row>
    <row r="220" spans="1:29">
      <c r="A220" s="73">
        <v>37590</v>
      </c>
      <c r="B220" s="74">
        <f>VLOOKUP(A220, 'Regional Defaults'!P:S, 4, FALSE)</f>
        <v>12.962334319802693</v>
      </c>
      <c r="D220" s="127">
        <v>520</v>
      </c>
      <c r="F220" s="39">
        <v>24.952175174427111</v>
      </c>
      <c r="M220" s="123"/>
      <c r="AC220" s="104"/>
    </row>
    <row r="221" spans="1:29">
      <c r="A221" s="73">
        <v>37621</v>
      </c>
      <c r="B221" s="74">
        <f>VLOOKUP(A221, 'Regional Defaults'!P:S, 4, FALSE)</f>
        <v>12.64191131702564</v>
      </c>
      <c r="D221" s="127">
        <v>8052.2499580383301</v>
      </c>
      <c r="F221" s="39">
        <v>24.600942273175537</v>
      </c>
      <c r="M221" s="123"/>
      <c r="AC221" s="104"/>
    </row>
    <row r="222" spans="1:29">
      <c r="A222" s="73">
        <v>37652</v>
      </c>
      <c r="B222" s="74">
        <f>VLOOKUP(A222, 'Regional Defaults'!P:S, 4, FALSE)</f>
        <v>10.38869548673684</v>
      </c>
      <c r="D222" s="127">
        <v>115</v>
      </c>
      <c r="F222" s="39">
        <v>24.932697311029745</v>
      </c>
      <c r="M222" s="123"/>
      <c r="AC222" s="104"/>
    </row>
    <row r="223" spans="1:29">
      <c r="A223" s="73">
        <v>37680</v>
      </c>
      <c r="B223" s="74">
        <f>VLOOKUP(A223, 'Regional Defaults'!P:S, 4, FALSE)</f>
        <v>9.7579340967802217</v>
      </c>
      <c r="D223" s="127">
        <v>600</v>
      </c>
      <c r="F223" s="39">
        <v>25.107889798910819</v>
      </c>
      <c r="M223" s="123"/>
      <c r="AC223" s="104"/>
    </row>
    <row r="224" spans="1:29">
      <c r="A224" s="73">
        <v>37711</v>
      </c>
      <c r="B224" s="74">
        <f>VLOOKUP(A224, 'Regional Defaults'!P:S, 4, FALSE)</f>
        <v>9.4433069435821082</v>
      </c>
      <c r="D224" s="127">
        <v>7267.2900009155273</v>
      </c>
      <c r="F224" s="39">
        <v>25.482884286937239</v>
      </c>
      <c r="M224" s="123"/>
      <c r="AC224" s="104"/>
    </row>
    <row r="225" spans="1:29">
      <c r="A225" s="73">
        <v>37741</v>
      </c>
      <c r="B225" s="74">
        <f>VLOOKUP(A225, 'Regional Defaults'!P:S, 4, FALSE)</f>
        <v>7.3251758494225703</v>
      </c>
      <c r="D225" s="127">
        <v>2809.0499877929688</v>
      </c>
      <c r="F225" s="39">
        <v>27.096732989498932</v>
      </c>
      <c r="M225" s="123"/>
      <c r="AC225" s="104"/>
    </row>
    <row r="226" spans="1:29">
      <c r="A226" s="73">
        <v>37772</v>
      </c>
      <c r="B226" s="74">
        <f>VLOOKUP(A226, 'Regional Defaults'!P:S, 4, FALSE)</f>
        <v>5.1526805346959703</v>
      </c>
      <c r="D226" s="127">
        <v>1509.8499984741211</v>
      </c>
      <c r="F226" s="39">
        <v>28.446270890669691</v>
      </c>
      <c r="M226" s="123"/>
      <c r="AC226" s="104"/>
    </row>
    <row r="227" spans="1:29">
      <c r="A227" s="73">
        <v>37802</v>
      </c>
      <c r="B227" s="74">
        <f>VLOOKUP(A227, 'Regional Defaults'!P:S, 4, FALSE)</f>
        <v>5.2627513744224208</v>
      </c>
      <c r="D227" s="127">
        <v>1000</v>
      </c>
      <c r="F227" s="39">
        <v>29.031958291230243</v>
      </c>
      <c r="M227" s="123"/>
      <c r="AC227" s="104"/>
    </row>
    <row r="228" spans="1:29">
      <c r="A228" s="73">
        <v>37833</v>
      </c>
      <c r="B228" s="74">
        <f>VLOOKUP(A228, 'Regional Defaults'!P:S, 4, FALSE)</f>
        <v>6.8745646076796385</v>
      </c>
      <c r="D228" s="127">
        <v>5334.6999969482422</v>
      </c>
      <c r="F228" s="39">
        <v>27.784827874960556</v>
      </c>
      <c r="M228" s="123"/>
      <c r="AC228" s="104"/>
    </row>
    <row r="229" spans="1:29">
      <c r="A229" s="73">
        <v>37864</v>
      </c>
      <c r="B229" s="74">
        <f>VLOOKUP(A229, 'Regional Defaults'!P:S, 4, FALSE)</f>
        <v>6.7880199627565929</v>
      </c>
      <c r="D229" s="127">
        <v>937.5</v>
      </c>
      <c r="F229" s="39">
        <v>28.56626619546288</v>
      </c>
      <c r="M229" s="123"/>
      <c r="AC229" s="104"/>
    </row>
    <row r="230" spans="1:29">
      <c r="A230" s="73">
        <v>37894</v>
      </c>
      <c r="B230" s="74">
        <f>VLOOKUP(A230, 'Regional Defaults'!P:S, 4, FALSE)</f>
        <v>5.4686299239473026</v>
      </c>
      <c r="D230" s="127">
        <v>100</v>
      </c>
      <c r="F230" s="39">
        <v>28.935580570064822</v>
      </c>
      <c r="M230" s="123"/>
      <c r="AC230" s="104"/>
    </row>
    <row r="231" spans="1:29">
      <c r="A231" s="73">
        <v>37925</v>
      </c>
      <c r="B231" s="74">
        <f>VLOOKUP(A231, 'Regional Defaults'!P:S, 4, FALSE)</f>
        <v>5.3118785048028689</v>
      </c>
      <c r="D231" s="127">
        <v>158.08999633789063</v>
      </c>
      <c r="F231" s="39">
        <v>30.179007733811005</v>
      </c>
      <c r="M231" s="123"/>
      <c r="AC231" s="104"/>
    </row>
    <row r="232" spans="1:29">
      <c r="A232" s="73">
        <v>37955</v>
      </c>
      <c r="B232" s="74">
        <f>VLOOKUP(A232, 'Regional Defaults'!P:S, 4, FALSE)</f>
        <v>5.0605029141819822</v>
      </c>
      <c r="D232" s="127">
        <v>750</v>
      </c>
      <c r="F232" s="39">
        <v>33.594513772599967</v>
      </c>
      <c r="M232" s="123"/>
      <c r="AC232" s="104"/>
    </row>
    <row r="233" spans="1:29">
      <c r="A233" s="73">
        <v>37986</v>
      </c>
      <c r="B233" s="74">
        <f>VLOOKUP(A233, 'Regional Defaults'!P:S, 4, FALSE)</f>
        <v>4.4117933713155724</v>
      </c>
      <c r="D233" s="127">
        <v>1194</v>
      </c>
      <c r="F233" s="39">
        <v>33.45287075640757</v>
      </c>
      <c r="M233" s="123"/>
      <c r="AC233" s="104"/>
    </row>
    <row r="234" spans="1:29">
      <c r="A234" s="73">
        <v>38017</v>
      </c>
      <c r="B234" s="74">
        <f>VLOOKUP(A234, 'Regional Defaults'!P:S, 4, FALSE)</f>
        <v>4.8560646882545573</v>
      </c>
      <c r="D234" s="127">
        <v>1251.4599914550781</v>
      </c>
      <c r="F234" s="39">
        <v>34.95939830891912</v>
      </c>
      <c r="M234" s="123"/>
      <c r="AC234" s="104"/>
    </row>
    <row r="235" spans="1:29">
      <c r="A235" s="73">
        <v>38046</v>
      </c>
      <c r="B235" s="74">
        <f>VLOOKUP(A235, 'Regional Defaults'!P:S, 4, FALSE)</f>
        <v>4.5929384489349827</v>
      </c>
      <c r="D235" s="127">
        <v>244.91999816894531</v>
      </c>
      <c r="F235" s="39">
        <v>37.138790504963715</v>
      </c>
      <c r="M235" s="123"/>
      <c r="AC235" s="104"/>
    </row>
    <row r="236" spans="1:29">
      <c r="A236" s="73">
        <v>38077</v>
      </c>
      <c r="B236" s="74">
        <f>VLOOKUP(A236, 'Regional Defaults'!P:S, 4, FALSE)</f>
        <v>3.3890368230433037</v>
      </c>
      <c r="D236" s="127">
        <v>610</v>
      </c>
      <c r="F236" s="39">
        <v>38.491381188593856</v>
      </c>
      <c r="M236" s="123"/>
      <c r="AC236" s="104"/>
    </row>
    <row r="237" spans="1:29">
      <c r="A237" s="73">
        <v>38107</v>
      </c>
      <c r="B237" s="74">
        <f>VLOOKUP(A237, 'Regional Defaults'!P:S, 4, FALSE)</f>
        <v>2.964813109325402</v>
      </c>
      <c r="D237" s="127">
        <v>255.30000305175781</v>
      </c>
      <c r="F237" s="39">
        <v>43.042488026765234</v>
      </c>
      <c r="M237" s="123"/>
      <c r="AC237" s="104"/>
    </row>
    <row r="238" spans="1:29">
      <c r="A238" s="73">
        <v>38138</v>
      </c>
      <c r="B238" s="74">
        <f>VLOOKUP(A238, 'Regional Defaults'!P:S, 4, FALSE)</f>
        <v>2.6393100216635084</v>
      </c>
      <c r="D238" s="127">
        <v>411.77000427246094</v>
      </c>
      <c r="F238" s="39">
        <v>31.863587752230821</v>
      </c>
      <c r="M238" s="123"/>
      <c r="AC238" s="104"/>
    </row>
    <row r="239" spans="1:29">
      <c r="A239" s="73">
        <v>38168</v>
      </c>
      <c r="B239" s="74">
        <f>VLOOKUP(A239, 'Regional Defaults'!P:S, 4, FALSE)</f>
        <v>2.5403976658621019</v>
      </c>
      <c r="D239" s="127">
        <v>1031.4300003051758</v>
      </c>
      <c r="F239" s="39">
        <v>32.902334797530237</v>
      </c>
      <c r="M239" s="123"/>
      <c r="AC239" s="104"/>
    </row>
    <row r="240" spans="1:29">
      <c r="A240" s="73">
        <v>38199</v>
      </c>
      <c r="B240" s="74">
        <f>VLOOKUP(A240, 'Regional Defaults'!P:S, 4, FALSE)</f>
        <v>1.6939586760117402</v>
      </c>
      <c r="D240" s="127">
        <v>275</v>
      </c>
      <c r="F240" s="39">
        <v>32.245918639522408</v>
      </c>
      <c r="M240" s="123"/>
      <c r="AC240" s="104"/>
    </row>
    <row r="241" spans="1:29">
      <c r="A241" s="73">
        <v>38230</v>
      </c>
      <c r="B241" s="74">
        <f>VLOOKUP(A241, 'Regional Defaults'!P:S, 4, FALSE)</f>
        <v>1.5318057542091745</v>
      </c>
      <c r="D241" s="127">
        <v>147</v>
      </c>
      <c r="F241" s="39">
        <v>34.758426889709462</v>
      </c>
      <c r="M241" s="123"/>
      <c r="AC241" s="104"/>
    </row>
    <row r="242" spans="1:29">
      <c r="A242" s="73">
        <v>38260</v>
      </c>
      <c r="B242" s="74">
        <f>VLOOKUP(A242, 'Regional Defaults'!P:S, 4, FALSE)</f>
        <v>1.343525123523174</v>
      </c>
      <c r="D242" s="127">
        <v>833.35998964309692</v>
      </c>
      <c r="F242" s="39">
        <v>39.00865588073971</v>
      </c>
      <c r="M242" s="123"/>
      <c r="AC242" s="104"/>
    </row>
    <row r="243" spans="1:29">
      <c r="A243" s="73">
        <v>38291</v>
      </c>
      <c r="B243" s="74">
        <f>VLOOKUP(A243, 'Regional Defaults'!P:S, 4, FALSE)</f>
        <v>1.3461477902750139</v>
      </c>
      <c r="D243" s="127">
        <v>243.30000305175781</v>
      </c>
      <c r="F243" s="39">
        <v>38.87873506239486</v>
      </c>
      <c r="M243" s="123"/>
      <c r="AC243" s="104"/>
    </row>
    <row r="244" spans="1:29">
      <c r="A244" s="73">
        <v>38321</v>
      </c>
      <c r="B244" s="74">
        <f>VLOOKUP(A244, 'Regional Defaults'!P:S, 4, FALSE)</f>
        <v>1.5032748894596855</v>
      </c>
      <c r="D244" s="127">
        <v>1675</v>
      </c>
      <c r="F244" s="39">
        <v>39.255430812194518</v>
      </c>
      <c r="M244" s="123"/>
      <c r="AC244" s="104"/>
    </row>
    <row r="245" spans="1:29">
      <c r="A245" s="73">
        <v>38352</v>
      </c>
      <c r="B245" s="74">
        <f>VLOOKUP(A245, 'Regional Defaults'!P:S, 4, FALSE)</f>
        <v>1.5380787577355024</v>
      </c>
      <c r="D245" s="127">
        <v>1469.8500061035156</v>
      </c>
      <c r="F245" s="39">
        <v>45.693174456239738</v>
      </c>
      <c r="M245" s="123"/>
      <c r="AC245" s="104"/>
    </row>
    <row r="246" spans="1:29">
      <c r="A246" s="73">
        <v>38383</v>
      </c>
      <c r="B246" s="74">
        <f>VLOOKUP(A246, 'Regional Defaults'!P:S, 4, FALSE)</f>
        <v>1.2788987628851485</v>
      </c>
      <c r="F246" s="39">
        <v>48.30865996265463</v>
      </c>
      <c r="M246" s="123"/>
      <c r="AC246" s="104"/>
    </row>
    <row r="247" spans="1:29">
      <c r="A247" s="73">
        <v>38411</v>
      </c>
      <c r="B247" s="74">
        <f>VLOOKUP(A247, 'Regional Defaults'!P:S, 4, FALSE)</f>
        <v>1.3076447210491271</v>
      </c>
      <c r="D247" s="127">
        <v>753.10000610351563</v>
      </c>
      <c r="F247" s="39">
        <v>49.919120940089243</v>
      </c>
      <c r="M247" s="123"/>
      <c r="AC247" s="104"/>
    </row>
    <row r="248" spans="1:29">
      <c r="A248" s="73">
        <v>38442</v>
      </c>
      <c r="B248" s="74">
        <f>VLOOKUP(A248, 'Regional Defaults'!P:S, 4, FALSE)</f>
        <v>1.2381505816141605</v>
      </c>
      <c r="D248" s="128">
        <v>92.800003051757813</v>
      </c>
      <c r="E248" s="75"/>
      <c r="F248" s="48">
        <v>49.598972919084112</v>
      </c>
      <c r="G248" s="48"/>
      <c r="H248" s="106"/>
      <c r="I248" s="106"/>
      <c r="M248" s="123"/>
      <c r="AC248" s="104"/>
    </row>
    <row r="249" spans="1:29">
      <c r="A249" s="73">
        <v>38472</v>
      </c>
      <c r="B249" s="74">
        <f>VLOOKUP(A249, 'Regional Defaults'!P:S, 4, FALSE)</f>
        <v>1.2112792183611845</v>
      </c>
      <c r="D249" s="127">
        <v>250</v>
      </c>
      <c r="F249" s="39">
        <v>54.803791539979692</v>
      </c>
      <c r="M249" s="123"/>
      <c r="AC249" s="104"/>
    </row>
    <row r="250" spans="1:29">
      <c r="A250" s="73">
        <v>38503</v>
      </c>
      <c r="B250" s="74">
        <f>VLOOKUP(A250, 'Regional Defaults'!P:S, 4, FALSE)</f>
        <v>1.217119633114063</v>
      </c>
      <c r="D250" s="127">
        <v>1140</v>
      </c>
      <c r="F250" s="39">
        <v>56.202778017509345</v>
      </c>
      <c r="M250" s="123"/>
      <c r="AC250" s="104"/>
    </row>
    <row r="251" spans="1:29">
      <c r="A251" s="73">
        <v>38533</v>
      </c>
      <c r="B251" s="74">
        <f>VLOOKUP(A251, 'Regional Defaults'!P:S, 4, FALSE)</f>
        <v>1.0989429052525626</v>
      </c>
      <c r="F251" s="39">
        <v>59.900261885059606</v>
      </c>
      <c r="M251" s="123"/>
      <c r="AC251" s="104"/>
    </row>
    <row r="252" spans="1:29">
      <c r="A252" s="73">
        <v>38564</v>
      </c>
      <c r="B252" s="74">
        <f>VLOOKUP(A252, 'Regional Defaults'!P:S, 4, FALSE)</f>
        <v>1.1078151536992522</v>
      </c>
      <c r="D252" s="127">
        <v>345.34999847412109</v>
      </c>
      <c r="F252" s="39">
        <v>59.858282194970663</v>
      </c>
      <c r="M252" s="123"/>
      <c r="AC252" s="104"/>
    </row>
    <row r="253" spans="1:29">
      <c r="A253" s="73">
        <v>38595</v>
      </c>
      <c r="B253" s="74">
        <f>VLOOKUP(A253, 'Regional Defaults'!P:S, 4, FALSE)</f>
        <v>1.32480039350104</v>
      </c>
      <c r="D253" s="127">
        <v>1100.0999984741211</v>
      </c>
      <c r="F253" s="39">
        <v>62.01414797958688</v>
      </c>
      <c r="M253" s="123"/>
      <c r="AC253" s="104"/>
    </row>
    <row r="254" spans="1:29">
      <c r="A254" s="73">
        <v>38625</v>
      </c>
      <c r="B254" s="74">
        <f>VLOOKUP(A254, 'Regional Defaults'!P:S, 4, FALSE)</f>
        <v>3.375281236689228</v>
      </c>
      <c r="D254" s="127">
        <v>13636.979963064194</v>
      </c>
      <c r="F254" s="39">
        <v>57.281512632544732</v>
      </c>
      <c r="M254" s="123"/>
      <c r="AC254" s="104"/>
    </row>
    <row r="255" spans="1:29">
      <c r="A255" s="73">
        <v>38656</v>
      </c>
      <c r="B255" s="74">
        <f>VLOOKUP(A255, 'Regional Defaults'!P:S, 4, FALSE)</f>
        <v>3.3487469700086341</v>
      </c>
      <c r="F255" s="39">
        <v>57.190440502863282</v>
      </c>
      <c r="M255" s="123"/>
      <c r="AC255" s="104"/>
    </row>
    <row r="256" spans="1:29">
      <c r="A256" s="73">
        <v>38686</v>
      </c>
      <c r="B256" s="74">
        <f>VLOOKUP(A256, 'Regional Defaults'!P:S, 4, FALSE)</f>
        <v>2.9543466484204672</v>
      </c>
      <c r="F256" s="39">
        <v>55.793447693951983</v>
      </c>
      <c r="M256" s="123"/>
      <c r="AC256" s="104"/>
    </row>
    <row r="257" spans="1:29">
      <c r="A257" s="73">
        <v>38717</v>
      </c>
      <c r="B257" s="74">
        <f>VLOOKUP(A257, 'Regional Defaults'!P:S, 4, FALSE)</f>
        <v>3.5550279644150211</v>
      </c>
      <c r="D257" s="127">
        <v>3944.849967956543</v>
      </c>
      <c r="F257" s="39">
        <v>53.892893197586389</v>
      </c>
      <c r="M257" s="123"/>
      <c r="AC257" s="104"/>
    </row>
    <row r="258" spans="1:29">
      <c r="A258" s="73">
        <v>38748</v>
      </c>
      <c r="B258" s="74">
        <f>VLOOKUP(A258, 'Regional Defaults'!P:S, 4, FALSE)</f>
        <v>3.5526638947750766</v>
      </c>
      <c r="F258" s="39">
        <v>53.4941010706047</v>
      </c>
      <c r="M258" s="123"/>
      <c r="AC258" s="104"/>
    </row>
    <row r="259" spans="1:29">
      <c r="A259" s="73">
        <v>38776</v>
      </c>
      <c r="B259" s="74">
        <f>VLOOKUP(A259, 'Regional Defaults'!P:S, 4, FALSE)</f>
        <v>3.4230959179684302</v>
      </c>
      <c r="D259" s="127">
        <v>172.88999938964844</v>
      </c>
      <c r="F259" s="39">
        <v>53.498803582062749</v>
      </c>
      <c r="M259" s="123"/>
      <c r="AC259" s="104"/>
    </row>
    <row r="260" spans="1:29">
      <c r="A260" s="73">
        <v>38807</v>
      </c>
      <c r="B260" s="74">
        <f>VLOOKUP(A260, 'Regional Defaults'!P:S, 4, FALSE)</f>
        <v>4.0392458780406928</v>
      </c>
      <c r="D260" s="127">
        <v>2032.1299915313721</v>
      </c>
      <c r="F260" s="39">
        <v>55.177955339503626</v>
      </c>
      <c r="M260" s="123"/>
      <c r="AC260" s="104"/>
    </row>
    <row r="261" spans="1:29">
      <c r="A261" s="73">
        <v>38837</v>
      </c>
      <c r="B261" s="74">
        <f>VLOOKUP(A261, 'Regional Defaults'!P:S, 4, FALSE)</f>
        <v>4.0234804360761345</v>
      </c>
      <c r="D261" s="127">
        <v>275</v>
      </c>
      <c r="F261" s="39">
        <v>55.576859268277367</v>
      </c>
      <c r="M261" s="123"/>
      <c r="AC261" s="104"/>
    </row>
    <row r="262" spans="1:29">
      <c r="A262" s="73">
        <v>38868</v>
      </c>
      <c r="B262" s="74">
        <f>VLOOKUP(A262, 'Regional Defaults'!P:S, 4, FALSE)</f>
        <v>3.4663387462807651</v>
      </c>
      <c r="D262" s="127">
        <v>360</v>
      </c>
      <c r="F262" s="39">
        <v>55.247912886865315</v>
      </c>
      <c r="M262" s="123"/>
      <c r="AC262" s="104"/>
    </row>
    <row r="263" spans="1:29">
      <c r="A263" s="73">
        <v>38898</v>
      </c>
      <c r="B263" s="74">
        <f>VLOOKUP(A263, 'Regional Defaults'!P:S, 4, FALSE)</f>
        <v>3.4889639901312961</v>
      </c>
      <c r="D263" s="127">
        <v>405</v>
      </c>
      <c r="F263" s="39">
        <v>55.499415376810092</v>
      </c>
      <c r="M263" s="123"/>
      <c r="AC263" s="104"/>
    </row>
    <row r="264" spans="1:29">
      <c r="A264" s="73">
        <v>38929</v>
      </c>
      <c r="B264" s="74">
        <f>VLOOKUP(A264, 'Regional Defaults'!P:S, 4, FALSE)</f>
        <v>3.4360118893318545</v>
      </c>
      <c r="F264" s="39">
        <v>55.397482400651526</v>
      </c>
      <c r="M264" s="123"/>
      <c r="AC264" s="104"/>
    </row>
    <row r="265" spans="1:29">
      <c r="A265" s="73">
        <v>38960</v>
      </c>
      <c r="B265" s="74">
        <f>VLOOKUP(A265, 'Regional Defaults'!P:S, 4, FALSE)</f>
        <v>3.2435002677273799</v>
      </c>
      <c r="D265" s="127">
        <v>235</v>
      </c>
      <c r="F265" s="39">
        <v>55.053367402358859</v>
      </c>
      <c r="M265" s="123"/>
      <c r="AC265" s="104"/>
    </row>
    <row r="266" spans="1:29">
      <c r="A266" s="73">
        <v>38990</v>
      </c>
      <c r="B266" s="74">
        <f>VLOOKUP(A266, 'Regional Defaults'!P:S, 4, FALSE)</f>
        <v>1.5472259817301028</v>
      </c>
      <c r="D266" s="127">
        <v>951.2800121307373</v>
      </c>
      <c r="F266" s="39">
        <v>56.552356891843765</v>
      </c>
      <c r="M266" s="123"/>
      <c r="AC266" s="104"/>
    </row>
    <row r="267" spans="1:29">
      <c r="A267" s="73">
        <v>39021</v>
      </c>
      <c r="B267" s="74">
        <f>VLOOKUP(A267, 'Regional Defaults'!P:S, 4, FALSE)</f>
        <v>1.4529779778087344</v>
      </c>
      <c r="D267" s="127">
        <v>884.27999877929688</v>
      </c>
      <c r="F267" s="39">
        <v>56.025216240720262</v>
      </c>
      <c r="M267" s="123"/>
      <c r="AC267" s="104"/>
    </row>
    <row r="268" spans="1:29">
      <c r="A268" s="73">
        <v>39051</v>
      </c>
      <c r="B268" s="74">
        <f>VLOOKUP(A268, 'Regional Defaults'!P:S, 4, FALSE)</f>
        <v>1.5058039299829125</v>
      </c>
      <c r="D268" s="127">
        <v>150</v>
      </c>
      <c r="F268" s="39">
        <v>56.025216240720262</v>
      </c>
      <c r="M268" s="123"/>
      <c r="AC268" s="104"/>
    </row>
    <row r="269" spans="1:29">
      <c r="A269" s="73">
        <v>39082</v>
      </c>
      <c r="B269" s="74">
        <f>VLOOKUP(A269, 'Regional Defaults'!P:S, 4, FALSE)</f>
        <v>0.85182459263253796</v>
      </c>
      <c r="D269" s="127">
        <v>140</v>
      </c>
      <c r="F269" s="39">
        <v>55.346569645185589</v>
      </c>
      <c r="M269" s="123"/>
      <c r="AC269" s="104"/>
    </row>
    <row r="270" spans="1:29">
      <c r="A270" s="73">
        <v>39113</v>
      </c>
      <c r="B270" s="74">
        <f>VLOOKUP(A270, 'Regional Defaults'!P:S, 4, FALSE)</f>
        <v>0.99148269596491223</v>
      </c>
      <c r="D270" s="127">
        <v>737.35000610351563</v>
      </c>
      <c r="F270" s="39">
        <v>55.346569645185589</v>
      </c>
      <c r="M270" s="123"/>
      <c r="AC270" s="104"/>
    </row>
    <row r="271" spans="1:29">
      <c r="A271" s="73">
        <v>39141</v>
      </c>
      <c r="B271" s="74">
        <f>VLOOKUP(A271, 'Regional Defaults'!P:S, 4, FALSE)</f>
        <v>0.97899815476675511</v>
      </c>
      <c r="F271" s="39">
        <v>55.195080009774749</v>
      </c>
      <c r="M271" s="123"/>
      <c r="AC271" s="104"/>
    </row>
    <row r="272" spans="1:29">
      <c r="A272" s="73">
        <v>39172</v>
      </c>
      <c r="B272" s="74">
        <f>VLOOKUP(A272, 'Regional Defaults'!P:S, 4, FALSE)</f>
        <v>0.72949991646697221</v>
      </c>
      <c r="F272" s="39">
        <v>56.384005184492949</v>
      </c>
      <c r="M272" s="123"/>
      <c r="AC272" s="104"/>
    </row>
    <row r="273" spans="1:29">
      <c r="A273" s="73">
        <v>39202</v>
      </c>
      <c r="B273" s="74">
        <f>VLOOKUP(A273, 'Regional Defaults'!P:S, 4, FALSE)</f>
        <v>0.74836137391852164</v>
      </c>
      <c r="D273" s="127">
        <v>460</v>
      </c>
      <c r="F273" s="39">
        <v>56.882038368822549</v>
      </c>
      <c r="M273" s="123"/>
      <c r="AC273" s="104"/>
    </row>
    <row r="274" spans="1:29">
      <c r="A274" s="73">
        <v>39233</v>
      </c>
      <c r="B274" s="74">
        <f>VLOOKUP(A274, 'Regional Defaults'!P:S, 4, FALSE)</f>
        <v>0.82731646734417741</v>
      </c>
      <c r="D274" s="127">
        <v>1193.5</v>
      </c>
      <c r="F274" s="39">
        <v>58.079064900448479</v>
      </c>
      <c r="M274" s="123"/>
      <c r="AC274" s="104"/>
    </row>
    <row r="275" spans="1:29">
      <c r="A275" s="73">
        <v>39263</v>
      </c>
      <c r="B275" s="74">
        <f>VLOOKUP(A275, 'Regional Defaults'!P:S, 4, FALSE)</f>
        <v>0.76800835040070603</v>
      </c>
      <c r="F275" s="39">
        <v>58.283328975557765</v>
      </c>
      <c r="M275" s="123"/>
      <c r="AC275" s="104"/>
    </row>
    <row r="276" spans="1:29">
      <c r="A276" s="73">
        <v>39294</v>
      </c>
      <c r="B276" s="74">
        <f>VLOOKUP(A276, 'Regional Defaults'!P:S, 4, FALSE)</f>
        <v>0.7853905130393003</v>
      </c>
      <c r="D276" s="127">
        <v>125</v>
      </c>
      <c r="F276" s="39">
        <v>58.290953167318143</v>
      </c>
      <c r="M276" s="123"/>
      <c r="AC276" s="104"/>
    </row>
    <row r="277" spans="1:29">
      <c r="A277" s="73">
        <v>39325</v>
      </c>
      <c r="B277" s="74">
        <f>VLOOKUP(A277, 'Regional Defaults'!P:S, 4, FALSE)</f>
        <v>0.77116555703040668</v>
      </c>
      <c r="D277" s="127">
        <v>155</v>
      </c>
      <c r="F277" s="39">
        <v>57.934005949763026</v>
      </c>
      <c r="M277" s="123"/>
      <c r="AC277" s="104"/>
    </row>
    <row r="278" spans="1:29">
      <c r="A278" s="73">
        <v>39355</v>
      </c>
      <c r="B278" s="74">
        <f>VLOOKUP(A278, 'Regional Defaults'!P:S, 4, FALSE)</f>
        <v>0.65700135018994255</v>
      </c>
      <c r="D278" s="127">
        <v>321.76998901367188</v>
      </c>
      <c r="F278" s="39">
        <v>59.052755297156949</v>
      </c>
      <c r="M278" s="123"/>
      <c r="AC278" s="104"/>
    </row>
    <row r="279" spans="1:29">
      <c r="A279" s="73">
        <v>39386</v>
      </c>
      <c r="B279" s="74">
        <f>VLOOKUP(A279, 'Regional Defaults'!P:S, 4, FALSE)</f>
        <v>0.46603294531244266</v>
      </c>
      <c r="F279" s="39">
        <v>57.213963089944919</v>
      </c>
      <c r="M279" s="123"/>
      <c r="AC279" s="104"/>
    </row>
    <row r="280" spans="1:29">
      <c r="A280" s="73">
        <v>39416</v>
      </c>
      <c r="B280" s="74">
        <f>VLOOKUP(A280, 'Regional Defaults'!P:S, 4, FALSE)</f>
        <v>0.47383245588997175</v>
      </c>
      <c r="D280" s="127">
        <v>280</v>
      </c>
      <c r="F280" s="39">
        <v>57.213963089944919</v>
      </c>
      <c r="M280" s="123"/>
      <c r="AC280" s="104"/>
    </row>
    <row r="281" spans="1:29">
      <c r="A281" s="73">
        <v>39447</v>
      </c>
      <c r="B281" s="74">
        <f>VLOOKUP(A281, 'Regional Defaults'!P:S, 4, FALSE)</f>
        <v>0.4491340143012103</v>
      </c>
      <c r="F281" s="39">
        <v>67.100868889983474</v>
      </c>
      <c r="M281" s="123"/>
      <c r="AC281" s="104"/>
    </row>
    <row r="282" spans="1:29">
      <c r="A282" s="73">
        <v>39478</v>
      </c>
      <c r="B282" s="74">
        <f>VLOOKUP(A282, 'Regional Defaults'!P:S, 4, FALSE)</f>
        <v>0.5868967815140087</v>
      </c>
      <c r="D282" s="127">
        <v>2340</v>
      </c>
      <c r="F282" s="39">
        <v>67.100868889983474</v>
      </c>
      <c r="M282" s="123"/>
      <c r="AC282" s="104"/>
    </row>
    <row r="283" spans="1:29">
      <c r="A283" s="73">
        <v>39507</v>
      </c>
      <c r="B283" s="74">
        <f>VLOOKUP(A283, 'Regional Defaults'!P:S, 4, FALSE)</f>
        <v>0.58971764119582126</v>
      </c>
      <c r="F283" s="39">
        <v>67.100868889983474</v>
      </c>
      <c r="M283" s="123"/>
      <c r="AC283" s="104"/>
    </row>
    <row r="284" spans="1:29">
      <c r="A284" s="73">
        <v>39538</v>
      </c>
      <c r="B284" s="74">
        <f>VLOOKUP(A284, 'Regional Defaults'!P:S, 4, FALSE)</f>
        <v>0.62507645849777582</v>
      </c>
      <c r="D284" s="127">
        <v>250</v>
      </c>
      <c r="F284" s="39">
        <v>62.20219633350461</v>
      </c>
      <c r="M284" s="123"/>
      <c r="AC284" s="104"/>
    </row>
    <row r="285" spans="1:29">
      <c r="A285" s="73">
        <v>39568</v>
      </c>
      <c r="B285" s="74">
        <f>VLOOKUP(A285, 'Regional Defaults'!P:S, 4, FALSE)</f>
        <v>0.65134221922805535</v>
      </c>
      <c r="D285" s="127">
        <v>623.21000671386719</v>
      </c>
      <c r="F285" s="39">
        <v>56.392886615091321</v>
      </c>
      <c r="M285" s="123"/>
      <c r="AC285" s="104"/>
    </row>
    <row r="286" spans="1:29">
      <c r="A286" s="73">
        <v>39599</v>
      </c>
      <c r="B286" s="74">
        <f>VLOOKUP(A286, 'Regional Defaults'!P:S, 4, FALSE)</f>
        <v>0.8132793488158041</v>
      </c>
      <c r="D286" s="127">
        <v>1409</v>
      </c>
      <c r="F286" s="39">
        <v>53.198142177194981</v>
      </c>
      <c r="M286" s="123"/>
      <c r="AC286" s="104"/>
    </row>
    <row r="287" spans="1:29">
      <c r="A287" s="73">
        <v>39629</v>
      </c>
      <c r="B287" s="74">
        <f>VLOOKUP(A287, 'Regional Defaults'!P:S, 4, FALSE)</f>
        <v>0.98549266070954245</v>
      </c>
      <c r="D287" s="127">
        <v>1055.6999969482422</v>
      </c>
      <c r="F287" s="39">
        <v>54.537127766868387</v>
      </c>
      <c r="M287" s="123"/>
      <c r="AC287" s="104"/>
    </row>
    <row r="288" spans="1:29">
      <c r="A288" s="73">
        <v>39660</v>
      </c>
      <c r="B288" s="74">
        <f>VLOOKUP(A288, 'Regional Defaults'!P:S, 4, FALSE)</f>
        <v>1.1101190243572563</v>
      </c>
      <c r="D288" s="127">
        <v>899</v>
      </c>
      <c r="F288" s="39">
        <v>49.303328299538499</v>
      </c>
      <c r="M288" s="123"/>
      <c r="AC288" s="104"/>
    </row>
    <row r="289" spans="1:29">
      <c r="A289" s="73">
        <v>39691</v>
      </c>
      <c r="B289" s="74">
        <f>VLOOKUP(A289, 'Regional Defaults'!P:S, 4, FALSE)</f>
        <v>1.2467615938637635</v>
      </c>
      <c r="D289" s="127">
        <v>960.75</v>
      </c>
      <c r="F289" s="39">
        <v>50.575077906287099</v>
      </c>
      <c r="M289" s="123"/>
      <c r="AC289" s="104"/>
    </row>
    <row r="290" spans="1:29">
      <c r="A290" s="73">
        <v>39721</v>
      </c>
      <c r="B290" s="74">
        <f>VLOOKUP(A290, 'Regional Defaults'!P:S, 4, FALSE)</f>
        <v>1.2118361185697673</v>
      </c>
      <c r="D290" s="127">
        <v>255</v>
      </c>
      <c r="F290" s="39">
        <v>44.398393560030485</v>
      </c>
      <c r="M290" s="123"/>
      <c r="AC290" s="104"/>
    </row>
    <row r="291" spans="1:29">
      <c r="A291" s="73">
        <v>39752</v>
      </c>
      <c r="B291" s="74">
        <f>VLOOKUP(A291, 'Regional Defaults'!P:S, 4, FALSE)</f>
        <v>1.3229587477878728</v>
      </c>
      <c r="D291" s="127">
        <v>1285</v>
      </c>
      <c r="F291" s="39">
        <v>44.959582834777919</v>
      </c>
      <c r="M291" s="123"/>
      <c r="AC291" s="104"/>
    </row>
    <row r="292" spans="1:29">
      <c r="A292" s="73">
        <v>39782</v>
      </c>
      <c r="B292" s="74">
        <f>VLOOKUP(A292, 'Regional Defaults'!P:S, 4, FALSE)</f>
        <v>1.4609235165660239</v>
      </c>
      <c r="D292" s="127">
        <v>993.16000366210938</v>
      </c>
      <c r="F292" s="39">
        <v>39.011919317039265</v>
      </c>
      <c r="M292" s="123"/>
      <c r="AC292" s="104"/>
    </row>
    <row r="293" spans="1:29">
      <c r="A293" s="73">
        <v>39813</v>
      </c>
      <c r="B293" s="74">
        <f>VLOOKUP(A293, 'Regional Defaults'!P:S, 4, FALSE)</f>
        <v>5.1356096015007253</v>
      </c>
      <c r="D293" s="127">
        <v>25726.599906921387</v>
      </c>
      <c r="F293" s="39">
        <v>56.862236350422798</v>
      </c>
      <c r="M293" s="123"/>
      <c r="AC293" s="104"/>
    </row>
    <row r="294" spans="1:29">
      <c r="A294" s="73">
        <v>39844</v>
      </c>
      <c r="B294" s="74">
        <f>VLOOKUP(A294, 'Regional Defaults'!P:S, 4, FALSE)</f>
        <v>5.388189821018706</v>
      </c>
      <c r="D294" s="127">
        <v>3576.6999987363815</v>
      </c>
      <c r="F294" s="39">
        <v>52.177577033438332</v>
      </c>
      <c r="M294" s="123"/>
      <c r="AC294" s="104"/>
    </row>
    <row r="295" spans="1:29">
      <c r="A295" s="73">
        <v>39872</v>
      </c>
      <c r="B295" s="74">
        <f>VLOOKUP(A295, 'Regional Defaults'!P:S, 4, FALSE)</f>
        <v>6.9961548466128303</v>
      </c>
      <c r="D295" s="127">
        <v>5292.0999879837036</v>
      </c>
      <c r="F295" s="39">
        <v>51.463254296140583</v>
      </c>
      <c r="M295" s="123"/>
      <c r="AC295" s="104"/>
    </row>
    <row r="296" spans="1:29">
      <c r="A296" s="73">
        <v>39903</v>
      </c>
      <c r="B296" s="74">
        <f>VLOOKUP(A296, 'Regional Defaults'!P:S, 4, FALSE)</f>
        <v>10.846366357244873</v>
      </c>
      <c r="D296" s="127">
        <v>25428.850053310394</v>
      </c>
      <c r="F296" s="39">
        <v>50.085111021779298</v>
      </c>
      <c r="M296" s="123"/>
      <c r="AC296" s="104"/>
    </row>
    <row r="297" spans="1:29">
      <c r="A297" s="73">
        <v>39933</v>
      </c>
      <c r="B297" s="74">
        <f>VLOOKUP(A297, 'Regional Defaults'!P:S, 4, FALSE)</f>
        <v>11.918255046398125</v>
      </c>
      <c r="D297" s="127">
        <v>6271.4099583625793</v>
      </c>
      <c r="F297" s="39">
        <v>46.88012381122941</v>
      </c>
      <c r="M297" s="123"/>
      <c r="AC297" s="104"/>
    </row>
    <row r="298" spans="1:29">
      <c r="A298" s="73">
        <v>39964</v>
      </c>
      <c r="B298" s="74">
        <f>VLOOKUP(A298, 'Regional Defaults'!P:S, 4, FALSE)</f>
        <v>12.020052042048309</v>
      </c>
      <c r="D298" s="127">
        <v>9787.9500722885132</v>
      </c>
      <c r="F298" s="39">
        <v>45.285105332494801</v>
      </c>
      <c r="M298" s="123"/>
      <c r="AC298" s="104"/>
    </row>
    <row r="299" spans="1:29">
      <c r="A299" s="73">
        <v>39994</v>
      </c>
      <c r="B299" s="74">
        <f>VLOOKUP(A299, 'Regional Defaults'!P:S, 4, FALSE)</f>
        <v>14.815013584492814</v>
      </c>
      <c r="D299" s="127">
        <v>16886.240000009537</v>
      </c>
      <c r="F299" s="39">
        <v>35.66315494491883</v>
      </c>
      <c r="M299" s="123"/>
      <c r="AC299" s="104"/>
    </row>
    <row r="300" spans="1:29">
      <c r="A300" s="73">
        <v>40025</v>
      </c>
      <c r="B300" s="74">
        <f>VLOOKUP(A300, 'Regional Defaults'!P:S, 4, FALSE)</f>
        <v>15.20224373671118</v>
      </c>
      <c r="D300" s="127">
        <v>4330.5799674987793</v>
      </c>
      <c r="F300" s="39">
        <v>36.226019654264427</v>
      </c>
      <c r="M300" s="123"/>
      <c r="AC300" s="104"/>
    </row>
    <row r="301" spans="1:29">
      <c r="A301" s="73">
        <v>40056</v>
      </c>
      <c r="B301" s="74">
        <f>VLOOKUP(A301, 'Regional Defaults'!P:S, 4, FALSE)</f>
        <v>15.165086983406297</v>
      </c>
      <c r="D301" s="127">
        <v>1435.6199989318848</v>
      </c>
      <c r="F301" s="39">
        <v>35.901239229040655</v>
      </c>
      <c r="M301" s="123"/>
      <c r="AC301" s="104"/>
    </row>
    <row r="302" spans="1:29">
      <c r="A302" s="73">
        <v>40086</v>
      </c>
      <c r="B302" s="74">
        <f>VLOOKUP(A302, 'Regional Defaults'!P:S, 4, FALSE)</f>
        <v>15.85412052067846</v>
      </c>
      <c r="D302" s="127">
        <v>4421.3400421142578</v>
      </c>
      <c r="E302" s="75"/>
      <c r="F302" s="39">
        <v>35.97650684342188</v>
      </c>
      <c r="M302" s="123"/>
      <c r="AC302" s="104"/>
    </row>
    <row r="303" spans="1:29">
      <c r="A303" s="73">
        <v>40117</v>
      </c>
      <c r="B303" s="74">
        <f>VLOOKUP(A303, 'Regional Defaults'!P:S, 4, FALSE)</f>
        <v>15.853638453672986</v>
      </c>
      <c r="D303" s="127">
        <v>1452.0999984741211</v>
      </c>
      <c r="E303" s="75"/>
      <c r="F303" s="48">
        <v>36.131674266342102</v>
      </c>
      <c r="M303" s="123"/>
      <c r="AC303" s="104"/>
    </row>
    <row r="304" spans="1:29">
      <c r="A304" s="73">
        <v>40147</v>
      </c>
      <c r="B304" s="74">
        <f>VLOOKUP(A304, 'Regional Defaults'!P:S, 4, FALSE)</f>
        <v>15.828727177899198</v>
      </c>
      <c r="D304" s="127">
        <v>385.70000076293945</v>
      </c>
      <c r="E304" s="75"/>
      <c r="F304" s="39">
        <v>36.414298035845242</v>
      </c>
      <c r="M304" s="123"/>
      <c r="AC304" s="104"/>
    </row>
    <row r="305" spans="1:29">
      <c r="A305" s="73">
        <v>40178</v>
      </c>
      <c r="B305" s="74">
        <f>VLOOKUP(A305, 'Regional Defaults'!P:S, 4, FALSE)</f>
        <v>12.466906256778602</v>
      </c>
      <c r="D305" s="127">
        <v>1100.0200042724609</v>
      </c>
      <c r="E305" s="75"/>
      <c r="F305" s="39">
        <v>36.191003317179977</v>
      </c>
      <c r="M305" s="123"/>
      <c r="AC305" s="104"/>
    </row>
    <row r="306" spans="1:29">
      <c r="A306" s="73">
        <v>40209</v>
      </c>
      <c r="B306" s="74">
        <f>VLOOKUP(A306, 'Regional Defaults'!P:S, 4, FALSE)</f>
        <v>12.617319570471007</v>
      </c>
      <c r="D306" s="127">
        <v>678.33000183105469</v>
      </c>
      <c r="E306" s="75"/>
      <c r="F306" s="39">
        <v>36.199713635617336</v>
      </c>
      <c r="M306" s="123"/>
      <c r="AC306" s="104"/>
    </row>
    <row r="307" spans="1:29">
      <c r="A307" s="73">
        <v>40237</v>
      </c>
      <c r="B307" s="74">
        <f>VLOOKUP(A307, 'Regional Defaults'!P:S, 4, FALSE)</f>
        <v>11.168222505725062</v>
      </c>
      <c r="E307" s="75"/>
      <c r="F307" s="39">
        <v>37.518163049048688</v>
      </c>
      <c r="M307" s="123"/>
      <c r="AC307" s="104"/>
    </row>
    <row r="308" spans="1:29">
      <c r="A308" s="73">
        <v>40268</v>
      </c>
      <c r="B308" s="74">
        <f>VLOOKUP(A308, 'Regional Defaults'!P:S, 4, FALSE)</f>
        <v>7.1365647658514701</v>
      </c>
      <c r="D308" s="127">
        <v>138.66999816894531</v>
      </c>
      <c r="E308" s="75"/>
      <c r="F308" s="39">
        <v>37.518163049048688</v>
      </c>
      <c r="M308" s="123"/>
      <c r="AC308" s="104"/>
    </row>
    <row r="309" spans="1:29">
      <c r="A309" s="73">
        <v>40298</v>
      </c>
      <c r="B309" s="74">
        <f>VLOOKUP(A309, 'Regional Defaults'!P:S, 4, FALSE)</f>
        <v>6.0260715863960499</v>
      </c>
      <c r="D309" s="127">
        <v>271.760009765625</v>
      </c>
      <c r="E309" s="75"/>
      <c r="F309" s="39">
        <v>37.031769585720312</v>
      </c>
      <c r="M309" s="123"/>
      <c r="AC309" s="104"/>
    </row>
    <row r="310" spans="1:29">
      <c r="A310" s="73">
        <v>40329</v>
      </c>
      <c r="B310" s="74">
        <f>VLOOKUP(A310, 'Regional Defaults'!P:S, 4, FALSE)</f>
        <v>4.3889357260386594</v>
      </c>
      <c r="E310" s="75"/>
      <c r="F310" s="39">
        <v>37.238091243031796</v>
      </c>
      <c r="M310" s="123"/>
      <c r="AC310" s="104"/>
    </row>
    <row r="311" spans="1:29">
      <c r="A311" s="73">
        <v>40359</v>
      </c>
      <c r="B311" s="74">
        <f>VLOOKUP(A311, 'Regional Defaults'!P:S, 4, FALSE)</f>
        <v>2.0530940490681471</v>
      </c>
      <c r="D311" s="127">
        <v>175</v>
      </c>
      <c r="E311" s="75"/>
      <c r="F311" s="39">
        <v>36.94438688178144</v>
      </c>
      <c r="M311" s="123"/>
      <c r="AC311" s="104"/>
    </row>
    <row r="312" spans="1:29">
      <c r="A312" s="73">
        <v>40390</v>
      </c>
      <c r="B312" s="74">
        <f>VLOOKUP(A312, 'Regional Defaults'!P:S, 4, FALSE)</f>
        <v>1.5792334481875323</v>
      </c>
      <c r="D312" s="127">
        <v>930</v>
      </c>
      <c r="E312" s="75"/>
      <c r="F312" s="39">
        <v>37.41743781133772</v>
      </c>
      <c r="M312" s="123"/>
      <c r="AC312" s="104"/>
    </row>
    <row r="313" spans="1:29">
      <c r="A313" s="73">
        <v>40421</v>
      </c>
      <c r="B313" s="74">
        <f>VLOOKUP(A313, 'Regional Defaults'!P:S, 4, FALSE)</f>
        <v>1.9742540509796471</v>
      </c>
      <c r="D313" s="127">
        <v>4317.679931640625</v>
      </c>
      <c r="E313" s="75"/>
      <c r="F313" s="39">
        <v>37.443312738736225</v>
      </c>
      <c r="M313" s="123"/>
      <c r="AC313" s="104"/>
    </row>
    <row r="314" spans="1:29">
      <c r="A314" s="73">
        <v>40451</v>
      </c>
      <c r="B314" s="74">
        <f>VLOOKUP(A314, 'Regional Defaults'!P:S, 4, FALSE)</f>
        <v>1.302472506848092</v>
      </c>
      <c r="D314" s="127">
        <v>297</v>
      </c>
      <c r="E314" s="75"/>
      <c r="F314" s="39">
        <v>37.237223019630584</v>
      </c>
      <c r="M314" s="123"/>
      <c r="AC314" s="104"/>
    </row>
    <row r="315" spans="1:29">
      <c r="A315" s="73">
        <v>40482</v>
      </c>
      <c r="B315" s="74">
        <f>VLOOKUP(A315, 'Regional Defaults'!P:S, 4, FALSE)</f>
        <v>1.0621511734327884</v>
      </c>
      <c r="D315" s="127">
        <v>160.08000183105469</v>
      </c>
      <c r="E315" s="75"/>
      <c r="F315" s="39">
        <v>37.363789010698838</v>
      </c>
      <c r="M315" s="123"/>
      <c r="AC315" s="104"/>
    </row>
    <row r="316" spans="1:29">
      <c r="A316" s="73">
        <v>40512</v>
      </c>
      <c r="B316" s="74">
        <f>VLOOKUP(A316, 'Regional Defaults'!P:S, 4, FALSE)</f>
        <v>1.6254269541407926</v>
      </c>
      <c r="D316" s="127">
        <v>4454.7050104141235</v>
      </c>
      <c r="E316" s="75"/>
      <c r="F316" s="39">
        <v>37.590169970340312</v>
      </c>
      <c r="M316" s="123"/>
      <c r="AC316" s="104"/>
    </row>
    <row r="317" spans="1:29">
      <c r="A317" s="73">
        <v>40543</v>
      </c>
      <c r="B317" s="74">
        <f>VLOOKUP(A317, 'Regional Defaults'!P:S, 4, FALSE)</f>
        <v>1.5330603344286307</v>
      </c>
      <c r="D317" s="127">
        <v>720.4900016784668</v>
      </c>
      <c r="E317" s="75"/>
      <c r="F317" s="39">
        <v>30.188505232834334</v>
      </c>
      <c r="M317" s="123"/>
      <c r="AC317" s="104"/>
    </row>
    <row r="318" spans="1:29">
      <c r="A318" s="73">
        <v>40574</v>
      </c>
      <c r="B318" s="74">
        <f>VLOOKUP(A318, 'Regional Defaults'!P:S, 4, FALSE)</f>
        <v>1.4521773601991808</v>
      </c>
      <c r="E318" s="75"/>
      <c r="F318" s="39">
        <v>31.22643683707474</v>
      </c>
      <c r="M318" s="123"/>
      <c r="AC318" s="104"/>
    </row>
    <row r="319" spans="1:29">
      <c r="A319" s="73">
        <v>40602</v>
      </c>
      <c r="B319" s="74">
        <f>VLOOKUP(A319, 'Regional Defaults'!P:S, 4, FALSE)</f>
        <v>1.4724038960995223</v>
      </c>
      <c r="E319" s="75"/>
      <c r="F319" s="39">
        <v>31.911205263895663</v>
      </c>
      <c r="M319" s="123"/>
      <c r="AC319" s="104"/>
    </row>
    <row r="320" spans="1:29">
      <c r="A320" s="73">
        <v>40633</v>
      </c>
      <c r="B320" s="74">
        <f>VLOOKUP(A320, 'Regional Defaults'!P:S, 4, FALSE)</f>
        <v>1.4920205335476813</v>
      </c>
      <c r="D320" s="127">
        <v>521.05999755859375</v>
      </c>
      <c r="E320" s="75"/>
      <c r="F320" s="39">
        <v>31.173446814633873</v>
      </c>
      <c r="M320" s="123"/>
      <c r="AC320" s="104"/>
    </row>
    <row r="321" spans="1:29">
      <c r="A321" s="73">
        <v>40663</v>
      </c>
      <c r="B321" s="74">
        <f>VLOOKUP(A321, 'Regional Defaults'!P:S, 4, FALSE)</f>
        <v>1.4315616531888875</v>
      </c>
      <c r="D321" s="127">
        <v>217</v>
      </c>
      <c r="E321" s="75"/>
      <c r="F321" s="39">
        <v>31.661207353724819</v>
      </c>
      <c r="M321" s="123"/>
      <c r="AC321" s="104"/>
    </row>
    <row r="322" spans="1:29">
      <c r="A322" s="73">
        <v>40694</v>
      </c>
      <c r="B322" s="74">
        <f>VLOOKUP(A322, 'Regional Defaults'!P:S, 4, FALSE)</f>
        <v>1.4512489896884135</v>
      </c>
      <c r="D322" s="127">
        <v>191</v>
      </c>
      <c r="E322" s="75"/>
      <c r="F322" s="39">
        <v>31.883854943352961</v>
      </c>
      <c r="M322" s="123"/>
      <c r="AC322" s="104"/>
    </row>
    <row r="323" spans="1:29">
      <c r="A323" s="73">
        <v>40724</v>
      </c>
      <c r="B323" s="74">
        <f>VLOOKUP(A323, 'Regional Defaults'!P:S, 4, FALSE)</f>
        <v>1.4814705350842026</v>
      </c>
      <c r="D323" s="127">
        <v>375</v>
      </c>
      <c r="E323" s="75"/>
      <c r="F323" s="39">
        <v>61.061822096902539</v>
      </c>
      <c r="M323" s="123"/>
      <c r="AC323" s="104"/>
    </row>
    <row r="324" spans="1:29">
      <c r="A324" s="73">
        <v>40755</v>
      </c>
      <c r="B324" s="74">
        <f>VLOOKUP(A324, 'Regional Defaults'!P:S, 4, FALSE)</f>
        <v>1.3494751546334811</v>
      </c>
      <c r="E324" s="75"/>
      <c r="F324" s="39">
        <v>68.523811836419114</v>
      </c>
      <c r="M324" s="123"/>
      <c r="AC324" s="104"/>
    </row>
    <row r="325" spans="1:29">
      <c r="A325" s="73">
        <v>40786</v>
      </c>
      <c r="B325" s="74">
        <f>VLOOKUP(A325, 'Regional Defaults'!P:S, 4, FALSE)</f>
        <v>0.78911835401399255</v>
      </c>
      <c r="E325" s="75"/>
      <c r="F325" s="39">
        <v>71.086287976325181</v>
      </c>
      <c r="M325" s="123"/>
      <c r="AC325" s="104"/>
    </row>
    <row r="326" spans="1:29">
      <c r="A326" s="73">
        <v>40816</v>
      </c>
      <c r="B326" s="74">
        <f>VLOOKUP(A326, 'Regional Defaults'!P:S, 4, FALSE)</f>
        <v>1.0739829501736129</v>
      </c>
      <c r="D326" s="127">
        <v>2998.7599945068359</v>
      </c>
      <c r="E326" s="75"/>
      <c r="F326" s="39">
        <v>57.282704460345059</v>
      </c>
      <c r="M326" s="123"/>
      <c r="AC326" s="104"/>
    </row>
    <row r="327" spans="1:29">
      <c r="A327" s="73">
        <v>40847</v>
      </c>
      <c r="B327" s="74">
        <f>VLOOKUP(A327, 'Regional Defaults'!P:S, 4, FALSE)</f>
        <v>1.056415154150117</v>
      </c>
      <c r="D327" s="127">
        <v>130</v>
      </c>
      <c r="E327" s="75"/>
      <c r="F327" s="39">
        <v>54.304668578590743</v>
      </c>
      <c r="M327" s="123"/>
      <c r="AC327" s="104"/>
    </row>
    <row r="328" spans="1:29">
      <c r="A328" s="73">
        <v>40877</v>
      </c>
      <c r="B328" s="74">
        <f>VLOOKUP(A328, 'Regional Defaults'!P:S, 4, FALSE)</f>
        <v>1.2324080534263266</v>
      </c>
      <c r="D328" s="129">
        <v>7073.3440179824829</v>
      </c>
      <c r="E328" s="75"/>
      <c r="F328" s="39">
        <v>57.670481845654493</v>
      </c>
      <c r="M328" s="123"/>
      <c r="AC328" s="104"/>
    </row>
    <row r="329" spans="1:29">
      <c r="A329" s="73">
        <v>40908</v>
      </c>
      <c r="B329" s="74">
        <f>VLOOKUP(A329, 'Regional Defaults'!P:S, 4, FALSE)</f>
        <v>1.3528945957765577</v>
      </c>
      <c r="D329" s="129">
        <v>1642.3045310974121</v>
      </c>
      <c r="E329" s="75"/>
      <c r="F329" s="39">
        <v>56.462699846220495</v>
      </c>
      <c r="M329" s="123"/>
      <c r="AC329" s="104"/>
    </row>
    <row r="330" spans="1:29">
      <c r="A330" s="73">
        <v>40939</v>
      </c>
      <c r="B330" s="74">
        <f>VLOOKUP(A330, 'Regional Defaults'!P:S, 4, FALSE)</f>
        <v>1.4793778534870001</v>
      </c>
      <c r="D330" s="127">
        <v>1224.2300004959106</v>
      </c>
      <c r="E330" s="75"/>
      <c r="F330" s="39">
        <v>55.047960252648771</v>
      </c>
      <c r="M330" s="123"/>
      <c r="AC330" s="104"/>
    </row>
    <row r="331" spans="1:29">
      <c r="A331" s="73">
        <v>40968</v>
      </c>
      <c r="B331" s="74">
        <f>VLOOKUP(A331, 'Regional Defaults'!P:S, 4, FALSE)</f>
        <v>1.6690274836993062</v>
      </c>
      <c r="D331" s="127">
        <v>1641.7610015869141</v>
      </c>
      <c r="E331" s="75"/>
      <c r="F331" s="39">
        <v>54.912820198208436</v>
      </c>
      <c r="M331" s="123"/>
      <c r="AC331" s="104"/>
    </row>
    <row r="332" spans="1:29">
      <c r="A332" s="73">
        <v>40999</v>
      </c>
      <c r="B332" s="74">
        <f>VLOOKUP(A332, 'Regional Defaults'!P:S, 4, FALSE)</f>
        <v>1.7370492442435312</v>
      </c>
      <c r="D332" s="127">
        <v>150</v>
      </c>
      <c r="E332" s="75"/>
      <c r="F332" s="39">
        <v>54.912820198208436</v>
      </c>
      <c r="M332" s="123"/>
      <c r="AC332" s="104"/>
    </row>
    <row r="333" spans="1:29">
      <c r="A333" s="73">
        <v>41029</v>
      </c>
      <c r="B333" s="74">
        <f>VLOOKUP(A333, 'Regional Defaults'!P:S, 4, FALSE)</f>
        <v>1.7865663568697201</v>
      </c>
      <c r="D333" s="127">
        <v>1070.6000061035156</v>
      </c>
      <c r="E333" s="75"/>
      <c r="F333" s="39">
        <v>51.978892046583518</v>
      </c>
      <c r="M333" s="123"/>
      <c r="AC333" s="104"/>
    </row>
    <row r="334" spans="1:29">
      <c r="A334" s="73">
        <v>41060</v>
      </c>
      <c r="B334" s="74">
        <f>VLOOKUP(A334, 'Regional Defaults'!P:S, 4, FALSE)</f>
        <v>1.8162072357119288</v>
      </c>
      <c r="D334" s="127">
        <v>3180.4299468994141</v>
      </c>
      <c r="E334" s="75"/>
      <c r="F334" s="39">
        <v>52.648806826312018</v>
      </c>
      <c r="M334" s="123"/>
      <c r="AC334" s="104"/>
    </row>
    <row r="335" spans="1:29">
      <c r="A335" s="73">
        <v>41090</v>
      </c>
      <c r="B335" s="74">
        <f>VLOOKUP(A335, 'Regional Defaults'!P:S, 4, FALSE)</f>
        <v>1.7616031805998473</v>
      </c>
      <c r="E335" s="75"/>
      <c r="F335" s="39">
        <v>52.721805508430293</v>
      </c>
      <c r="M335" s="123"/>
      <c r="AC335" s="104"/>
    </row>
    <row r="336" spans="1:29">
      <c r="A336" s="73">
        <v>41121</v>
      </c>
      <c r="B336" s="74">
        <f>VLOOKUP(A336, 'Regional Defaults'!P:S, 4, FALSE)</f>
        <v>1.7991732805676681</v>
      </c>
      <c r="D336" s="127">
        <v>250</v>
      </c>
      <c r="E336" s="75"/>
      <c r="F336" s="39">
        <v>52.477169246996823</v>
      </c>
      <c r="M336" s="123"/>
      <c r="AC336" s="104"/>
    </row>
    <row r="337" spans="1:29">
      <c r="A337" s="73">
        <f t="shared" ref="A337:A377" si="0">DATE(YEAR(A336),MONTH(A336)+2,0)</f>
        <v>41152</v>
      </c>
      <c r="B337" s="74">
        <f>VLOOKUP(A337, 'Regional Defaults'!P:S, 4, FALSE)</f>
        <v>2.0127899784984922</v>
      </c>
      <c r="D337" s="127">
        <v>1800</v>
      </c>
      <c r="E337" s="75"/>
      <c r="F337" s="39">
        <v>50.271638236464618</v>
      </c>
      <c r="M337" s="123"/>
      <c r="AC337" s="104"/>
    </row>
    <row r="338" spans="1:29">
      <c r="A338" s="73">
        <f t="shared" si="0"/>
        <v>41182</v>
      </c>
      <c r="B338" s="74">
        <f>VLOOKUP(A338, 'Regional Defaults'!P:S, 4, FALSE)</f>
        <v>1.722363244953961</v>
      </c>
      <c r="E338" s="75"/>
      <c r="F338" s="39">
        <v>49.95542642349789</v>
      </c>
      <c r="M338" s="123"/>
      <c r="AC338" s="104"/>
    </row>
    <row r="339" spans="1:29">
      <c r="A339" s="73">
        <f t="shared" si="0"/>
        <v>41213</v>
      </c>
      <c r="B339" s="74">
        <f>VLOOKUP(A339, 'Regional Defaults'!P:S, 4, FALSE)</f>
        <v>1.6864384346329739</v>
      </c>
      <c r="E339" s="75"/>
      <c r="F339" s="39">
        <v>49.95542642349789</v>
      </c>
      <c r="M339" s="123"/>
      <c r="AC339" s="104"/>
    </row>
    <row r="340" spans="1:29">
      <c r="A340" s="73">
        <f t="shared" si="0"/>
        <v>41243</v>
      </c>
      <c r="B340" s="74">
        <f>VLOOKUP(A340, 'Regional Defaults'!P:S, 4, FALSE)</f>
        <v>0.96808577628342085</v>
      </c>
      <c r="D340" s="127">
        <v>514.59999847412109</v>
      </c>
      <c r="E340" s="75"/>
      <c r="F340" s="39">
        <v>49.184399786325343</v>
      </c>
      <c r="M340" s="123"/>
      <c r="AC340" s="104"/>
    </row>
    <row r="341" spans="1:29">
      <c r="A341" s="73">
        <f t="shared" si="0"/>
        <v>41274</v>
      </c>
      <c r="B341" s="74">
        <f>VLOOKUP(A341, 'Regional Defaults'!P:S, 4, FALSE)</f>
        <v>1.4979794063125318</v>
      </c>
      <c r="D341" s="127">
        <v>5897.9000091552734</v>
      </c>
      <c r="E341" s="75"/>
      <c r="F341" s="39">
        <v>48.432766083575238</v>
      </c>
      <c r="M341" s="123"/>
      <c r="AC341" s="104"/>
    </row>
    <row r="342" spans="1:29">
      <c r="A342" s="73">
        <f t="shared" si="0"/>
        <v>41305</v>
      </c>
      <c r="B342" s="74">
        <f>VLOOKUP(A342, 'Regional Defaults'!P:S, 4, FALSE)</f>
        <v>1.5393715617389665</v>
      </c>
      <c r="D342" s="127">
        <v>339</v>
      </c>
      <c r="E342" s="75"/>
      <c r="F342" s="39">
        <v>47.665287244614184</v>
      </c>
      <c r="M342" s="123"/>
      <c r="AC342" s="104"/>
    </row>
    <row r="343" spans="1:29">
      <c r="A343" s="73">
        <f t="shared" si="0"/>
        <v>41333</v>
      </c>
      <c r="B343" s="74">
        <f>VLOOKUP(A343, 'Regional Defaults'!P:S, 4, FALSE)</f>
        <v>1.3190935798875867</v>
      </c>
      <c r="E343" s="75"/>
      <c r="F343" s="39">
        <v>48.003101663679907</v>
      </c>
      <c r="M343" s="123"/>
      <c r="AC343" s="104"/>
    </row>
    <row r="344" spans="1:29">
      <c r="A344" s="73">
        <f t="shared" si="0"/>
        <v>41364</v>
      </c>
      <c r="B344" s="74">
        <f>VLOOKUP(A344, 'Regional Defaults'!P:S, 4, FALSE)</f>
        <v>1.3394303554715923</v>
      </c>
      <c r="D344" s="127">
        <v>502.27699279785156</v>
      </c>
      <c r="E344" s="75"/>
      <c r="F344" s="39">
        <v>48.634368821846856</v>
      </c>
      <c r="M344" s="123"/>
      <c r="AC344" s="104"/>
    </row>
    <row r="345" spans="1:29">
      <c r="A345" s="73">
        <f t="shared" si="0"/>
        <v>41394</v>
      </c>
      <c r="B345" s="74">
        <f>VLOOKUP(A345, 'Regional Defaults'!P:S, 4, FALSE)</f>
        <v>1.2876778786187073</v>
      </c>
      <c r="D345" s="127">
        <v>1190.9320068359375</v>
      </c>
      <c r="E345" s="75"/>
      <c r="F345" s="39">
        <v>48.634368821846856</v>
      </c>
      <c r="M345" s="123"/>
      <c r="AC345" s="104"/>
    </row>
    <row r="346" spans="1:29">
      <c r="A346" s="73">
        <f t="shared" si="0"/>
        <v>41425</v>
      </c>
      <c r="B346" s="74">
        <f>VLOOKUP(A346, 'Regional Defaults'!P:S, 4, FALSE)</f>
        <v>1.2926245064091826</v>
      </c>
      <c r="E346" s="75"/>
      <c r="F346" s="39">
        <v>49.333628759384418</v>
      </c>
      <c r="M346" s="123"/>
      <c r="AC346" s="104"/>
    </row>
    <row r="347" spans="1:29">
      <c r="A347" s="73">
        <f t="shared" si="0"/>
        <v>41455</v>
      </c>
      <c r="B347" s="74">
        <f>VLOOKUP(A347, 'Regional Defaults'!P:S, 4, FALSE)</f>
        <v>1.4701502764520604</v>
      </c>
      <c r="D347" s="127">
        <v>1266.2000122070313</v>
      </c>
      <c r="E347" s="75"/>
      <c r="F347" s="39">
        <v>49.333628759384418</v>
      </c>
      <c r="M347" s="123"/>
      <c r="AC347" s="104"/>
    </row>
    <row r="348" spans="1:29">
      <c r="A348" s="73">
        <f t="shared" si="0"/>
        <v>41486</v>
      </c>
      <c r="B348" s="74">
        <f>VLOOKUP(A348, 'Regional Defaults'!P:S, 4, FALSE)</f>
        <v>1.6329314272694999</v>
      </c>
      <c r="D348" s="127">
        <v>1847.6701202392578</v>
      </c>
      <c r="E348" s="75"/>
      <c r="F348" s="39">
        <v>49.333628759384418</v>
      </c>
      <c r="M348" s="123"/>
      <c r="AC348" s="104"/>
    </row>
    <row r="349" spans="1:29">
      <c r="A349" s="73">
        <f t="shared" si="0"/>
        <v>41517</v>
      </c>
      <c r="B349" s="74">
        <f>VLOOKUP(A349, 'Regional Defaults'!P:S, 4, FALSE)</f>
        <v>1.4426798185861569</v>
      </c>
      <c r="D349" s="127">
        <v>308</v>
      </c>
      <c r="E349" s="75"/>
      <c r="F349" s="39">
        <v>48.970986184845401</v>
      </c>
      <c r="M349" s="123"/>
      <c r="AC349" s="104"/>
    </row>
    <row r="350" spans="1:29">
      <c r="A350" s="73">
        <f t="shared" si="0"/>
        <v>41547</v>
      </c>
      <c r="B350" s="74">
        <f>VLOOKUP(A350, 'Regional Defaults'!P:S, 4, FALSE)</f>
        <v>1.448522855234228</v>
      </c>
      <c r="E350" s="75"/>
      <c r="F350" s="39">
        <v>48.970986184845401</v>
      </c>
      <c r="M350" s="123"/>
      <c r="AC350" s="104"/>
    </row>
    <row r="351" spans="1:29">
      <c r="A351" s="73">
        <f t="shared" si="0"/>
        <v>41578</v>
      </c>
      <c r="B351" s="74">
        <f>VLOOKUP(A351, 'Regional Defaults'!P:S, 4, FALSE)</f>
        <v>1.4395907115877813</v>
      </c>
      <c r="C351" s="78"/>
      <c r="D351" s="127">
        <v>256</v>
      </c>
      <c r="E351" s="75"/>
      <c r="F351" s="39">
        <v>48.969208481851048</v>
      </c>
      <c r="M351" s="123"/>
      <c r="AC351" s="104"/>
    </row>
    <row r="352" spans="1:29">
      <c r="A352" s="73">
        <f t="shared" si="0"/>
        <v>41608</v>
      </c>
      <c r="B352" s="74">
        <f>VLOOKUP(A352, 'Regional Defaults'!P:S, 4, FALSE)</f>
        <v>1.3961264599131404</v>
      </c>
      <c r="E352" s="75"/>
      <c r="F352" s="39">
        <v>44.096417713380561</v>
      </c>
      <c r="M352" s="123"/>
      <c r="AC352" s="104"/>
    </row>
    <row r="353" spans="1:29">
      <c r="A353" s="73">
        <f t="shared" si="0"/>
        <v>41639</v>
      </c>
      <c r="B353" s="74">
        <f>VLOOKUP(A353, 'Regional Defaults'!P:S, 4, FALSE)</f>
        <v>0.7481963280133046</v>
      </c>
      <c r="E353" s="75"/>
      <c r="F353" s="39">
        <v>42.707781706053936</v>
      </c>
      <c r="M353" s="123"/>
      <c r="AC353" s="104"/>
    </row>
    <row r="354" spans="1:29">
      <c r="A354" s="73">
        <f t="shared" si="0"/>
        <v>41670</v>
      </c>
      <c r="B354" s="74">
        <f>VLOOKUP(A354, 'Regional Defaults'!P:S, 4, FALSE)</f>
        <v>0.58778766415739647</v>
      </c>
      <c r="E354" s="75"/>
      <c r="F354" s="39">
        <v>43.259011351272569</v>
      </c>
      <c r="M354" s="123"/>
      <c r="AC354" s="104"/>
    </row>
    <row r="355" spans="1:29">
      <c r="A355" s="73">
        <f t="shared" si="0"/>
        <v>41698</v>
      </c>
      <c r="B355" s="74">
        <f>VLOOKUP(A355, 'Regional Defaults'!P:S, 4, FALSE)</f>
        <v>0.57993695048977434</v>
      </c>
      <c r="E355" s="75"/>
      <c r="F355" s="39">
        <v>44.34287945834317</v>
      </c>
      <c r="M355" s="123"/>
      <c r="AC355" s="104"/>
    </row>
    <row r="356" spans="1:29">
      <c r="A356" s="73">
        <f t="shared" si="0"/>
        <v>41729</v>
      </c>
      <c r="B356" s="74">
        <f>VLOOKUP(A356, 'Regional Defaults'!P:S, 4, FALSE)</f>
        <v>0.53445410006327954</v>
      </c>
      <c r="D356" s="127">
        <v>450</v>
      </c>
      <c r="E356" s="75"/>
      <c r="F356" s="39">
        <v>44.704566902485602</v>
      </c>
      <c r="M356" s="123"/>
      <c r="AC356" s="104"/>
    </row>
    <row r="357" spans="1:29">
      <c r="A357" s="73">
        <f t="shared" si="0"/>
        <v>41759</v>
      </c>
      <c r="B357" s="74">
        <f>VLOOKUP(A357, 'Regional Defaults'!P:S, 4, FALSE)</f>
        <v>2.4167764865518375</v>
      </c>
      <c r="D357" s="129">
        <v>17929.852767944336</v>
      </c>
      <c r="E357" s="75"/>
      <c r="F357" s="39">
        <v>45.667911244775077</v>
      </c>
      <c r="M357" s="123"/>
      <c r="AC357" s="104"/>
    </row>
    <row r="358" spans="1:29">
      <c r="A358" s="73">
        <f t="shared" si="0"/>
        <v>41790</v>
      </c>
      <c r="B358" s="74">
        <f>VLOOKUP(A358, 'Regional Defaults'!P:S, 4, FALSE)</f>
        <v>2.3579437292668493</v>
      </c>
      <c r="D358" s="129"/>
      <c r="E358" s="75"/>
      <c r="F358" s="39">
        <v>44.090893942032523</v>
      </c>
      <c r="M358" s="123"/>
      <c r="AC358" s="104"/>
    </row>
    <row r="359" spans="1:29">
      <c r="A359" s="73">
        <f t="shared" si="0"/>
        <v>41820</v>
      </c>
      <c r="B359" s="74">
        <f>VLOOKUP(A359, 'Regional Defaults'!P:S, 4, FALSE)</f>
        <v>2.2500607142954272</v>
      </c>
      <c r="D359" s="129">
        <v>300</v>
      </c>
      <c r="E359" s="75"/>
      <c r="F359" s="39">
        <v>44.090893942032523</v>
      </c>
      <c r="M359" s="123"/>
      <c r="AC359" s="104"/>
    </row>
    <row r="360" spans="1:29">
      <c r="A360" s="73">
        <f t="shared" si="0"/>
        <v>41851</v>
      </c>
      <c r="B360" s="74">
        <f>VLOOKUP(A360, 'Regional Defaults'!P:S, 4, FALSE)</f>
        <v>2.098878070377721</v>
      </c>
      <c r="D360" s="129">
        <v>401.33599853515625</v>
      </c>
      <c r="E360" s="75"/>
      <c r="F360" s="39">
        <v>43.985206059153199</v>
      </c>
      <c r="M360" s="123"/>
      <c r="AC360" s="104"/>
    </row>
    <row r="361" spans="1:29">
      <c r="A361" s="73">
        <f t="shared" si="0"/>
        <v>41882</v>
      </c>
      <c r="B361" s="74">
        <f>VLOOKUP(A361, 'Regional Defaults'!P:S, 4, FALSE)</f>
        <v>2.0328266278635083</v>
      </c>
      <c r="D361" s="129"/>
      <c r="E361" s="75"/>
      <c r="F361" s="79">
        <v>42.176651315269673</v>
      </c>
      <c r="M361" s="123"/>
      <c r="AC361" s="104"/>
    </row>
    <row r="362" spans="1:29">
      <c r="A362" s="73">
        <f t="shared" si="0"/>
        <v>41912</v>
      </c>
      <c r="B362" s="74">
        <f>VLOOKUP(A362, 'Regional Defaults'!P:S, 4, FALSE)</f>
        <v>2.3903357682087436</v>
      </c>
      <c r="D362" s="129">
        <v>4750.3929977416992</v>
      </c>
      <c r="E362" s="75"/>
      <c r="F362" s="79">
        <v>38.639680393353018</v>
      </c>
      <c r="M362" s="123"/>
      <c r="AC362" s="104"/>
    </row>
    <row r="363" spans="1:29">
      <c r="A363" s="73">
        <f t="shared" si="0"/>
        <v>41943</v>
      </c>
      <c r="B363" s="74">
        <f>VLOOKUP(A363, 'Regional Defaults'!P:S, 4, FALSE)</f>
        <v>2.447298042791719</v>
      </c>
      <c r="D363" s="129">
        <v>808.33016967773438</v>
      </c>
      <c r="E363" s="75"/>
      <c r="F363" s="79">
        <v>37.640758894560015</v>
      </c>
      <c r="M363" s="123"/>
      <c r="AC363" s="104"/>
    </row>
    <row r="364" spans="1:29">
      <c r="A364" s="73">
        <f t="shared" si="0"/>
        <v>41973</v>
      </c>
      <c r="B364" s="74">
        <f>VLOOKUP(A364, 'Regional Defaults'!P:S, 4, FALSE)</f>
        <v>2.4459839347751791</v>
      </c>
      <c r="D364" s="129">
        <v>203.03868103027344</v>
      </c>
      <c r="E364" s="75"/>
      <c r="F364" s="79">
        <v>37.679646963096523</v>
      </c>
      <c r="M364" s="123"/>
      <c r="AC364" s="104"/>
    </row>
    <row r="365" spans="1:29">
      <c r="A365" s="73">
        <f t="shared" si="0"/>
        <v>42004</v>
      </c>
      <c r="B365" s="74">
        <f>VLOOKUP(A365, 'Regional Defaults'!P:S, 4, FALSE)</f>
        <v>2.4487300217065422</v>
      </c>
      <c r="D365" s="129"/>
      <c r="E365" s="75"/>
      <c r="F365" s="79">
        <v>29.018764106157011</v>
      </c>
      <c r="M365" s="123"/>
      <c r="AC365" s="104"/>
    </row>
    <row r="366" spans="1:29">
      <c r="A366" s="73">
        <f t="shared" si="0"/>
        <v>42035</v>
      </c>
      <c r="B366" s="74">
        <f>VLOOKUP(A366, 'Regional Defaults'!P:S, 4, FALSE)</f>
        <v>3.5573289324805719</v>
      </c>
      <c r="D366" s="129">
        <v>12245.210388183594</v>
      </c>
      <c r="E366" s="75"/>
      <c r="F366" s="95">
        <v>28.397848668474612</v>
      </c>
      <c r="G366" s="95"/>
      <c r="M366" s="123"/>
      <c r="AC366" s="104"/>
    </row>
    <row r="367" spans="1:29">
      <c r="A367" s="73">
        <f t="shared" si="0"/>
        <v>42063</v>
      </c>
      <c r="B367" s="74">
        <f>VLOOKUP(A367, 'Regional Defaults'!P:S, 4, FALSE)</f>
        <v>3.5689589928634886</v>
      </c>
      <c r="D367" s="129">
        <v>1632.2867431640625</v>
      </c>
      <c r="E367" s="75"/>
      <c r="F367" s="95">
        <v>32.6945445359096</v>
      </c>
      <c r="G367" s="95"/>
      <c r="M367" s="123"/>
      <c r="AC367" s="104"/>
    </row>
    <row r="368" spans="1:29">
      <c r="A368" s="73">
        <f t="shared" si="0"/>
        <v>42094</v>
      </c>
      <c r="B368" s="74">
        <f>VLOOKUP(A368, 'Regional Defaults'!P:S, 4, FALSE)</f>
        <v>3.6108539417301309</v>
      </c>
      <c r="D368" s="129">
        <v>1288.1700134277344</v>
      </c>
      <c r="E368" s="75"/>
      <c r="F368" s="95">
        <v>31.486219545525163</v>
      </c>
      <c r="G368" s="95"/>
      <c r="M368" s="123"/>
      <c r="AC368" s="104"/>
    </row>
    <row r="369" spans="1:29">
      <c r="A369" s="73">
        <f t="shared" si="0"/>
        <v>42124</v>
      </c>
      <c r="B369" s="74">
        <f>VLOOKUP(A369, 'Regional Defaults'!P:S, 4, FALSE)</f>
        <v>1.8637040865311181</v>
      </c>
      <c r="D369" s="129">
        <v>225</v>
      </c>
      <c r="E369" s="75"/>
      <c r="F369" s="95">
        <v>33.687939113293062</v>
      </c>
      <c r="G369" s="95"/>
      <c r="M369" s="123"/>
      <c r="AC369" s="104"/>
    </row>
    <row r="370" spans="1:29">
      <c r="A370" s="73">
        <f t="shared" si="0"/>
        <v>42155</v>
      </c>
      <c r="B370" s="74">
        <f>VLOOKUP(A370, 'Regional Defaults'!P:S, 4, FALSE)</f>
        <v>2.0287735270470457</v>
      </c>
      <c r="D370" s="129">
        <v>950.17999982833862</v>
      </c>
      <c r="E370" s="75"/>
      <c r="F370" s="95">
        <v>36.490336886170141</v>
      </c>
      <c r="G370" s="95"/>
      <c r="M370" s="123"/>
      <c r="AC370" s="104"/>
    </row>
    <row r="371" spans="1:29">
      <c r="A371" s="73">
        <f t="shared" si="0"/>
        <v>42185</v>
      </c>
      <c r="B371" s="74">
        <f>VLOOKUP(A371, 'Regional Defaults'!P:S, 4, FALSE)</f>
        <v>2.107095368843197</v>
      </c>
      <c r="D371" s="129">
        <v>1049.3999938964844</v>
      </c>
      <c r="E371" s="75"/>
      <c r="F371" s="95">
        <v>37.371966482993628</v>
      </c>
      <c r="G371" s="95"/>
      <c r="M371" s="123"/>
      <c r="AC371" s="104"/>
    </row>
    <row r="372" spans="1:29">
      <c r="A372" s="73">
        <f t="shared" si="0"/>
        <v>42216</v>
      </c>
      <c r="B372" s="74">
        <f>VLOOKUP(A372, 'Regional Defaults'!P:S, 4, FALSE)</f>
        <v>2.4754628192644734</v>
      </c>
      <c r="D372" s="129">
        <v>3390.3930206298828</v>
      </c>
      <c r="E372" s="75"/>
      <c r="F372" s="95">
        <v>34.879572883360147</v>
      </c>
      <c r="M372" s="123"/>
      <c r="AC372" s="104"/>
    </row>
    <row r="373" spans="1:29">
      <c r="A373" s="73">
        <f t="shared" si="0"/>
        <v>42247</v>
      </c>
      <c r="B373" s="74">
        <f>VLOOKUP(A373, 'Regional Defaults'!P:S, 4, FALSE)</f>
        <v>2.8157260458808957</v>
      </c>
      <c r="D373" s="129">
        <v>3478.0340576171875</v>
      </c>
      <c r="E373" s="75"/>
      <c r="F373" s="95">
        <v>33.381595267630189</v>
      </c>
      <c r="M373" s="123"/>
      <c r="AC373" s="104"/>
    </row>
    <row r="374" spans="1:29">
      <c r="A374" s="73">
        <f t="shared" si="0"/>
        <v>42277</v>
      </c>
      <c r="B374" s="74">
        <f>VLOOKUP(A374, 'Regional Defaults'!P:S, 4, FALSE)</f>
        <v>2.7913053789484463</v>
      </c>
      <c r="D374" s="129">
        <v>2755</v>
      </c>
      <c r="E374" s="75"/>
      <c r="F374" s="95">
        <v>37.327218373131721</v>
      </c>
      <c r="M374" s="123"/>
      <c r="AC374" s="104"/>
    </row>
    <row r="375" spans="1:29">
      <c r="A375" s="73">
        <f t="shared" si="0"/>
        <v>42308</v>
      </c>
      <c r="B375" s="74">
        <f>VLOOKUP(A375, 'Regional Defaults'!P:S, 4, FALSE)</f>
        <v>2.8255454401634563</v>
      </c>
      <c r="D375" s="129">
        <v>791.47099304199219</v>
      </c>
      <c r="E375" s="75"/>
      <c r="F375" s="95">
        <v>37.022072846104699</v>
      </c>
      <c r="M375" s="123"/>
      <c r="AC375" s="104"/>
    </row>
    <row r="376" spans="1:29">
      <c r="A376" s="73">
        <f t="shared" si="0"/>
        <v>42338</v>
      </c>
      <c r="B376" s="74">
        <f>VLOOKUP(A376, 'Regional Defaults'!P:S, 4, FALSE)</f>
        <v>2.959999418616754</v>
      </c>
      <c r="D376" s="129">
        <v>247.40536499023438</v>
      </c>
      <c r="E376" s="75"/>
      <c r="F376" s="95">
        <v>34.389674338831263</v>
      </c>
      <c r="M376" s="123"/>
      <c r="AC376" s="104"/>
    </row>
    <row r="377" spans="1:29">
      <c r="A377" s="73">
        <f t="shared" si="0"/>
        <v>42369</v>
      </c>
      <c r="B377" s="74">
        <f>VLOOKUP(A377, 'Regional Defaults'!P:S, 4, FALSE)</f>
        <v>3.5169424252207371</v>
      </c>
      <c r="D377" s="127">
        <v>8917.1418991088867</v>
      </c>
      <c r="E377" s="75"/>
      <c r="F377" s="95">
        <v>33.053238689807785</v>
      </c>
      <c r="M377" s="123"/>
      <c r="AC377" s="104"/>
    </row>
    <row r="378" spans="1:29">
      <c r="A378" s="73">
        <v>42400</v>
      </c>
      <c r="B378" s="74">
        <f>VLOOKUP(A378, 'Regional Defaults'!P:S, 4, FALSE)</f>
        <v>2.8524817162084402</v>
      </c>
      <c r="D378" s="127">
        <v>6633.1590013504028</v>
      </c>
      <c r="E378" s="75"/>
      <c r="F378" s="95">
        <v>30.093925576288996</v>
      </c>
      <c r="M378" s="123"/>
      <c r="AC378" s="104"/>
    </row>
    <row r="379" spans="1:29">
      <c r="A379" s="73">
        <v>42429</v>
      </c>
      <c r="B379" s="74">
        <f>VLOOKUP(A379, 'Regional Defaults'!P:S, 4, FALSE)</f>
        <v>3.0025481796899989</v>
      </c>
      <c r="D379" s="127">
        <v>3159.5089778900146</v>
      </c>
      <c r="E379" s="75"/>
      <c r="F379" s="95">
        <v>30.168278698221918</v>
      </c>
      <c r="M379" s="123"/>
      <c r="AC379" s="104"/>
    </row>
    <row r="380" spans="1:29">
      <c r="A380" s="73">
        <v>42460</v>
      </c>
      <c r="B380" s="74">
        <f>VLOOKUP(A380, 'Regional Defaults'!P:S, 4, FALSE)</f>
        <v>3.0592140806663988</v>
      </c>
      <c r="D380" s="127">
        <v>2281.6210098266602</v>
      </c>
      <c r="E380" s="75"/>
      <c r="F380" s="95">
        <v>30.516322496268618</v>
      </c>
      <c r="M380" s="123"/>
      <c r="AC380" s="104"/>
    </row>
    <row r="381" spans="1:29">
      <c r="A381" s="73">
        <v>42490</v>
      </c>
      <c r="B381" s="74">
        <f>VLOOKUP(A381, 'Regional Defaults'!P:S, 4, FALSE)</f>
        <v>4.0314650908171421</v>
      </c>
      <c r="D381" s="127">
        <v>10810.18904497847</v>
      </c>
      <c r="E381" s="75"/>
      <c r="F381" s="39">
        <v>27.358912412335158</v>
      </c>
      <c r="M381" s="123"/>
      <c r="AC381" s="104"/>
    </row>
    <row r="382" spans="1:29">
      <c r="A382" s="73">
        <v>42521</v>
      </c>
      <c r="B382" s="74">
        <f>VLOOKUP(A382, 'Regional Defaults'!P:S, 4, FALSE)</f>
        <v>5.1669924299307475</v>
      </c>
      <c r="D382" s="127">
        <v>15808.29690349102</v>
      </c>
      <c r="E382" s="127"/>
      <c r="F382" s="39">
        <v>26.922969481847726</v>
      </c>
      <c r="M382" s="123"/>
    </row>
    <row r="383" spans="1:29">
      <c r="A383" s="73">
        <v>42551</v>
      </c>
      <c r="B383" s="74">
        <f>VLOOKUP(A383, 'Regional Defaults'!P:S, 4, FALSE)</f>
        <v>5.4837416339490224</v>
      </c>
      <c r="D383" s="127">
        <v>2280.7659912109375</v>
      </c>
      <c r="E383" s="127"/>
      <c r="F383" s="39">
        <v>27.367866431570796</v>
      </c>
    </row>
    <row r="384" spans="1:29">
      <c r="A384" s="73">
        <v>42582</v>
      </c>
      <c r="B384" s="74">
        <f>VLOOKUP(A384, 'Regional Defaults'!P:S, 4, FALSE)</f>
        <v>5.3424676549636754</v>
      </c>
      <c r="D384" s="127">
        <v>1188.9539985656738</v>
      </c>
      <c r="E384" s="127"/>
      <c r="F384" s="39">
        <v>26.893733063739386</v>
      </c>
    </row>
    <row r="385" spans="1:6">
      <c r="A385" s="73">
        <v>42613</v>
      </c>
      <c r="B385" s="74">
        <f>VLOOKUP(A385, 'Regional Defaults'!P:S, 4, FALSE)</f>
        <v>5.3783719323750567</v>
      </c>
      <c r="D385" s="127">
        <v>2359.4630355834961</v>
      </c>
      <c r="E385" s="127"/>
      <c r="F385" s="39">
        <v>26.492096108606166</v>
      </c>
    </row>
    <row r="386" spans="1:6">
      <c r="A386" s="73">
        <v>42643</v>
      </c>
      <c r="B386" s="74">
        <f>VLOOKUP(A386, 'Regional Defaults'!P:S, 4, FALSE)</f>
        <v>5.394781118246109</v>
      </c>
      <c r="D386" s="127">
        <v>1185.1710205078125</v>
      </c>
      <c r="E386" s="127"/>
      <c r="F386" s="39">
        <v>25.939330146803691</v>
      </c>
    </row>
    <row r="387" spans="1:6">
      <c r="A387" s="73">
        <v>42674</v>
      </c>
      <c r="B387" s="74">
        <f>VLOOKUP(A387, 'Regional Defaults'!P:S, 4, FALSE)</f>
        <v>5.4807472312082401</v>
      </c>
      <c r="D387" s="127">
        <v>1326.4980010986328</v>
      </c>
      <c r="E387" s="127"/>
      <c r="F387" s="39">
        <v>26.443808624878798</v>
      </c>
    </row>
    <row r="388" spans="1:6">
      <c r="A388" s="73">
        <v>42704</v>
      </c>
      <c r="B388" s="74">
        <f>VLOOKUP(A388, 'Regional Defaults'!P:S, 4, FALSE)</f>
        <v>5.4283753086243394</v>
      </c>
      <c r="D388" s="127">
        <v>355</v>
      </c>
      <c r="E388" s="127"/>
      <c r="F388" s="39">
        <v>26.443808624878798</v>
      </c>
    </row>
    <row r="389" spans="1:6">
      <c r="A389" s="73">
        <v>42735</v>
      </c>
      <c r="B389" s="74">
        <f>VLOOKUP(A389, 'Regional Defaults'!P:S, 4, FALSE)</f>
        <v>4.8645013419801355</v>
      </c>
      <c r="D389" s="127">
        <v>2432.1554946899414</v>
      </c>
      <c r="E389" s="127"/>
      <c r="F389" s="39">
        <v>26.901929963736542</v>
      </c>
    </row>
    <row r="390" spans="1:6">
      <c r="A390" s="73">
        <v>42766</v>
      </c>
      <c r="B390" s="74">
        <f>VLOOKUP(A390, 'Regional Defaults'!P:S, 4, FALSE)</f>
        <v>4.817194797527609</v>
      </c>
      <c r="D390" s="127">
        <v>5721.9119567871094</v>
      </c>
      <c r="E390" s="127"/>
      <c r="F390" s="39">
        <v>28.253313996048785</v>
      </c>
    </row>
    <row r="391" spans="1:6">
      <c r="A391" s="73">
        <v>42794</v>
      </c>
      <c r="B391" s="74">
        <f>VLOOKUP(A391, 'Regional Defaults'!P:S, 4, FALSE)</f>
        <v>4.4996663466226501</v>
      </c>
      <c r="E391" s="127"/>
      <c r="F391" s="39">
        <v>29.072762228597973</v>
      </c>
    </row>
    <row r="392" spans="1:6">
      <c r="A392" s="73">
        <v>42825</v>
      </c>
      <c r="B392" s="74">
        <f>VLOOKUP(A392, 'Regional Defaults'!P:S, 4, FALSE)</f>
        <v>4.2138391919598783</v>
      </c>
      <c r="D392" s="127">
        <v>643.27999877929688</v>
      </c>
      <c r="E392" s="127"/>
      <c r="F392" s="39">
        <v>29.092363244004574</v>
      </c>
    </row>
    <row r="393" spans="1:6">
      <c r="A393" s="73">
        <v>42855</v>
      </c>
      <c r="B393" s="74">
        <f>VLOOKUP(A393, 'Regional Defaults'!P:S, 4, FALSE)</f>
        <v>3.3363633443959602</v>
      </c>
      <c r="D393" s="127">
        <v>1259.034423828125</v>
      </c>
      <c r="E393" s="127"/>
      <c r="F393" s="39">
        <v>29.35530927913706</v>
      </c>
    </row>
    <row r="394" spans="1:6">
      <c r="A394" s="30">
        <v>42886</v>
      </c>
      <c r="B394" s="74">
        <f>VLOOKUP(A394, 'Regional Defaults'!P:S, 4, FALSE)</f>
        <v>2.158624730161768</v>
      </c>
      <c r="D394" s="127">
        <v>1660.4829869270325</v>
      </c>
      <c r="E394" s="127"/>
      <c r="F394" s="39">
        <v>30.888286501100371</v>
      </c>
    </row>
    <row r="395" spans="1:6">
      <c r="A395" s="30">
        <v>42916</v>
      </c>
      <c r="B395" s="74">
        <f>VLOOKUP(A395, 'Regional Defaults'!P:S, 4, FALSE)</f>
        <v>2.2303204594904864</v>
      </c>
      <c r="D395" s="127">
        <v>2890.3410034179688</v>
      </c>
      <c r="E395" s="127"/>
      <c r="F395" s="39">
        <v>32.581317114415093</v>
      </c>
    </row>
    <row r="396" spans="1:6">
      <c r="A396" s="30">
        <v>42947</v>
      </c>
      <c r="B396" s="74">
        <f>VLOOKUP(A396, 'Regional Defaults'!P:S, 4, FALSE)</f>
        <v>2.2783540165844398</v>
      </c>
      <c r="D396" s="127">
        <v>1399.2999877929688</v>
      </c>
      <c r="E396" s="127"/>
      <c r="F396" s="39">
        <v>33.759953588357654</v>
      </c>
    </row>
    <row r="397" spans="1:6">
      <c r="A397" s="30">
        <v>42978</v>
      </c>
      <c r="B397" s="74">
        <f>VLOOKUP(A397, 'Regional Defaults'!P:S, 4, FALSE)</f>
        <v>1.9479343655178845</v>
      </c>
      <c r="D397" s="127">
        <v>8.1000003814697266</v>
      </c>
      <c r="E397" s="127"/>
      <c r="F397" s="39">
        <v>33.958142553866125</v>
      </c>
    </row>
    <row r="398" spans="1:6">
      <c r="A398" s="30">
        <v>43008</v>
      </c>
      <c r="B398" s="74">
        <f>VLOOKUP(A398, 'Regional Defaults'!P:S, 4, FALSE)</f>
        <v>1.6724230117294132</v>
      </c>
      <c r="D398" s="127">
        <v>778.7490234375</v>
      </c>
      <c r="E398" s="127"/>
      <c r="F398" s="39">
        <v>34.370047061703453</v>
      </c>
    </row>
    <row r="399" spans="1:6">
      <c r="A399" s="30">
        <v>43039</v>
      </c>
      <c r="B399" s="74">
        <f>VLOOKUP(A399, 'Regional Defaults'!P:S, 4, FALSE)</f>
        <v>1.5214106681751505</v>
      </c>
      <c r="D399" s="127">
        <v>250</v>
      </c>
      <c r="E399" s="127"/>
      <c r="F399" s="39">
        <v>34.450440942980762</v>
      </c>
    </row>
    <row r="400" spans="1:6">
      <c r="A400" s="30">
        <v>43069</v>
      </c>
      <c r="B400" s="74">
        <f>VLOOKUP(A400, 'Regional Defaults'!P:S, 4, FALSE)</f>
        <v>1.7266489622633872</v>
      </c>
      <c r="D400" s="127">
        <v>2494.0689697265625</v>
      </c>
      <c r="E400" s="127"/>
      <c r="F400" s="39">
        <v>34.70212792400077</v>
      </c>
    </row>
    <row r="401" spans="1:6">
      <c r="A401" s="30">
        <v>43100</v>
      </c>
      <c r="B401" s="74">
        <f>VLOOKUP(A401, 'Regional Defaults'!P:S, 4, FALSE)</f>
        <v>1.7462581493444849</v>
      </c>
      <c r="D401" s="127">
        <v>2295.7129974365234</v>
      </c>
      <c r="E401" s="127"/>
      <c r="F401" s="39">
        <v>35.898633839687207</v>
      </c>
    </row>
    <row r="402" spans="1:6">
      <c r="A402" s="30">
        <v>43131</v>
      </c>
      <c r="B402" s="74">
        <f>VLOOKUP(A402, 'Regional Defaults'!P:S, 4, FALSE)</f>
        <v>1.3664766889973894</v>
      </c>
      <c r="D402" s="127">
        <v>600</v>
      </c>
      <c r="E402" s="127"/>
      <c r="F402" s="39">
        <v>37.395972854430227</v>
      </c>
    </row>
    <row r="403" spans="1:6">
      <c r="A403" s="30">
        <v>43159</v>
      </c>
      <c r="B403" s="74">
        <f>VLOOKUP(A403, 'Regional Defaults'!P:S, 4, FALSE)</f>
        <v>1.4109993319483813</v>
      </c>
      <c r="D403" s="127">
        <v>2136.9089994430542</v>
      </c>
      <c r="E403" s="127"/>
      <c r="F403" s="39">
        <v>37.899509684476691</v>
      </c>
    </row>
    <row r="404" spans="1:6">
      <c r="A404" s="30">
        <v>43190</v>
      </c>
      <c r="B404" s="74">
        <f>VLOOKUP(A404, 'Regional Defaults'!P:S, 4, FALSE)</f>
        <v>1.6931030616916531</v>
      </c>
      <c r="D404" s="127">
        <v>6730.834888458252</v>
      </c>
      <c r="E404" s="127"/>
      <c r="F404" s="39">
        <v>39.08152727125254</v>
      </c>
    </row>
    <row r="405" spans="1:6">
      <c r="A405" s="30">
        <f t="shared" ref="A405:A433" si="1">EOMONTH(A404, 1)</f>
        <v>43220</v>
      </c>
      <c r="B405" s="74">
        <f>VLOOKUP(A405, 'Regional Defaults'!P:S, 4, FALSE)</f>
        <v>1.6334689976469314</v>
      </c>
      <c r="D405" s="127">
        <v>426.67898559570313</v>
      </c>
      <c r="E405" s="127"/>
      <c r="F405" s="39">
        <v>43.380822211299261</v>
      </c>
    </row>
    <row r="406" spans="1:6">
      <c r="A406" s="30">
        <f t="shared" si="1"/>
        <v>43251</v>
      </c>
      <c r="B406" s="74">
        <f>VLOOKUP(A406, 'Regional Defaults'!P:S, 4, FALSE)</f>
        <v>1.4046447635015811</v>
      </c>
      <c r="D406" s="127">
        <v>375</v>
      </c>
      <c r="E406" s="127"/>
      <c r="F406" s="39">
        <v>52.448975216465122</v>
      </c>
    </row>
    <row r="407" spans="1:6">
      <c r="A407" s="30">
        <f t="shared" si="1"/>
        <v>43281</v>
      </c>
      <c r="B407" s="74">
        <f>VLOOKUP(A407, 'Regional Defaults'!P:S, 4, FALSE)</f>
        <v>1.2508683025392815</v>
      </c>
      <c r="E407" s="127"/>
      <c r="F407" s="39">
        <v>53.616313354595441</v>
      </c>
    </row>
    <row r="408" spans="1:6">
      <c r="A408" s="30">
        <f t="shared" si="1"/>
        <v>43312</v>
      </c>
      <c r="B408" s="74">
        <f>VLOOKUP(A408, 'Regional Defaults'!P:S, 4, FALSE)</f>
        <v>1.1458811083620881</v>
      </c>
      <c r="E408" s="127"/>
      <c r="F408" s="39">
        <v>54.908270696456704</v>
      </c>
    </row>
    <row r="409" spans="1:6">
      <c r="A409" s="30">
        <f t="shared" si="1"/>
        <v>43343</v>
      </c>
      <c r="B409" s="74">
        <f>VLOOKUP(A409, 'Regional Defaults'!P:S, 4, FALSE)</f>
        <v>1.1387857535226165</v>
      </c>
      <c r="E409" s="127"/>
      <c r="F409" s="39">
        <v>53.970327217829393</v>
      </c>
    </row>
    <row r="410" spans="1:6">
      <c r="A410" s="30">
        <f t="shared" si="1"/>
        <v>43373</v>
      </c>
      <c r="B410" s="74">
        <f>VLOOKUP(A410, 'Regional Defaults'!P:S, 4, FALSE)</f>
        <v>1.08338220002917</v>
      </c>
      <c r="E410" s="127"/>
      <c r="F410" s="39">
        <v>57.131384531995273</v>
      </c>
    </row>
    <row r="411" spans="1:6">
      <c r="A411" s="30">
        <f t="shared" si="1"/>
        <v>43404</v>
      </c>
      <c r="B411" s="74">
        <f>VLOOKUP(A411, 'Regional Defaults'!P:S, 4, FALSE)</f>
        <v>1.317012694454752</v>
      </c>
      <c r="D411" s="127">
        <v>3909.489990234375</v>
      </c>
      <c r="E411" s="127"/>
      <c r="F411" s="39">
        <v>59.564206679203039</v>
      </c>
    </row>
    <row r="412" spans="1:6">
      <c r="A412" s="30">
        <f t="shared" si="1"/>
        <v>43434</v>
      </c>
      <c r="B412" s="74">
        <f>VLOOKUP(A412, 'Regional Defaults'!P:S, 4, FALSE)</f>
        <v>1.0872298899677331</v>
      </c>
      <c r="D412" s="127">
        <v>119.20999908447266</v>
      </c>
      <c r="E412" s="127"/>
      <c r="F412" s="39">
        <v>59.564206679203039</v>
      </c>
    </row>
    <row r="413" spans="1:6">
      <c r="A413" s="30">
        <f t="shared" si="1"/>
        <v>43465</v>
      </c>
      <c r="B413" s="74">
        <f>VLOOKUP(A413, 'Regional Defaults'!P:S, 4, FALSE)</f>
        <v>0.90806402166907807</v>
      </c>
      <c r="D413" s="127">
        <v>585</v>
      </c>
      <c r="E413" s="127"/>
      <c r="F413" s="39">
        <v>60.740121990623123</v>
      </c>
    </row>
    <row r="414" spans="1:6">
      <c r="A414" s="30">
        <f t="shared" si="1"/>
        <v>43496</v>
      </c>
      <c r="B414" s="74">
        <f>VLOOKUP(A414, 'Regional Defaults'!P:S, 4, FALSE)</f>
        <v>0.85552631348174091</v>
      </c>
      <c r="E414" s="127"/>
      <c r="F414" s="39">
        <v>60.270663877897221</v>
      </c>
    </row>
    <row r="415" spans="1:6">
      <c r="A415" s="30">
        <f t="shared" si="1"/>
        <v>43524</v>
      </c>
      <c r="B415" s="74">
        <f>VLOOKUP(A415, 'Regional Defaults'!P:S, 4, FALSE)</f>
        <v>0.88293965713475386</v>
      </c>
      <c r="D415" s="127">
        <v>4362.9449768066406</v>
      </c>
      <c r="E415" s="127"/>
      <c r="F415" s="39">
        <v>58.558597042540043</v>
      </c>
    </row>
    <row r="416" spans="1:6">
      <c r="A416" s="30">
        <f t="shared" si="1"/>
        <v>43555</v>
      </c>
      <c r="B416" s="74">
        <f>VLOOKUP(A416, 'Regional Defaults'!P:S, 4, FALSE)</f>
        <v>0.58073858466740291</v>
      </c>
      <c r="D416" s="127">
        <v>500</v>
      </c>
      <c r="E416" s="127"/>
      <c r="F416" s="39">
        <v>58.862205570786799</v>
      </c>
    </row>
    <row r="417" spans="1:7">
      <c r="A417" s="30">
        <f t="shared" si="1"/>
        <v>43585</v>
      </c>
      <c r="B417" s="74">
        <f>VLOOKUP(A417, 'Regional Defaults'!P:S, 4, FALSE)</f>
        <v>0.68988801015086221</v>
      </c>
      <c r="D417" s="127">
        <v>3275.5379170225933</v>
      </c>
      <c r="E417" s="127"/>
      <c r="F417" s="39">
        <v>58.996593215209572</v>
      </c>
    </row>
    <row r="418" spans="1:7">
      <c r="A418" s="30">
        <f t="shared" si="1"/>
        <v>43616</v>
      </c>
      <c r="B418" s="74">
        <f>VLOOKUP(A418, 'Regional Defaults'!P:S, 4, FALSE)</f>
        <v>0.85153278297112089</v>
      </c>
      <c r="D418" s="127">
        <v>2310.2050170898438</v>
      </c>
      <c r="E418" s="127"/>
      <c r="F418" s="39">
        <v>60.424639923675237</v>
      </c>
    </row>
    <row r="419" spans="1:7">
      <c r="A419" s="30">
        <f t="shared" si="1"/>
        <v>43646</v>
      </c>
      <c r="B419" s="74">
        <f>VLOOKUP(A419, 'Regional Defaults'!P:S, 4, FALSE)</f>
        <v>0.940521758939597</v>
      </c>
      <c r="D419" s="127">
        <v>1104.6845359802246</v>
      </c>
      <c r="E419" s="127"/>
      <c r="F419" s="39">
        <v>56.083237055292599</v>
      </c>
    </row>
    <row r="420" spans="1:7">
      <c r="A420" s="30">
        <f t="shared" si="1"/>
        <v>43677</v>
      </c>
      <c r="B420" s="74">
        <f>VLOOKUP(A420, 'Regional Defaults'!P:S, 4, FALSE)</f>
        <v>1.3847292122736745</v>
      </c>
      <c r="D420" s="127">
        <v>6161.5690307617188</v>
      </c>
      <c r="E420" s="127"/>
      <c r="F420" s="39">
        <v>51.985325448884893</v>
      </c>
    </row>
    <row r="421" spans="1:7">
      <c r="A421" s="30">
        <f t="shared" si="1"/>
        <v>43708</v>
      </c>
      <c r="B421" s="74">
        <f>VLOOKUP(A421, 'Regional Defaults'!P:S, 4, FALSE)</f>
        <v>1.6204832853914042</v>
      </c>
      <c r="D421" s="127">
        <v>2250.660000026226</v>
      </c>
      <c r="E421" s="127"/>
      <c r="F421" s="39">
        <v>51.973232656243013</v>
      </c>
    </row>
    <row r="422" spans="1:7">
      <c r="A422" s="30">
        <f t="shared" si="1"/>
        <v>43738</v>
      </c>
      <c r="B422" s="74">
        <f>VLOOKUP(A422, 'Regional Defaults'!P:S, 4, FALSE)</f>
        <v>1.671520169764388</v>
      </c>
      <c r="C422" s="74">
        <f t="shared" ref="C422:C434" si="2">SUM(D411:E422)/$J$5*100</f>
        <v>2.4928040578645891</v>
      </c>
      <c r="D422" s="127">
        <v>500</v>
      </c>
      <c r="E422" s="127">
        <f t="shared" ref="E422:E434" si="3">AVERAGE(D410:E421)*($E$4)</f>
        <v>2703.7231613706704</v>
      </c>
      <c r="F422" s="39">
        <v>51.973232656243013</v>
      </c>
      <c r="G422" s="39">
        <f t="shared" ref="G422:G434" si="4">-8.217*LOG(AVERAGE(B421:C422))+35</f>
        <v>32.656777355474446</v>
      </c>
    </row>
    <row r="423" spans="1:7">
      <c r="A423" s="30">
        <f t="shared" si="1"/>
        <v>43769</v>
      </c>
      <c r="C423" s="74">
        <f t="shared" si="2"/>
        <v>2.3705360227946373</v>
      </c>
      <c r="E423" s="127">
        <f t="shared" si="3"/>
        <v>2546.7772576012035</v>
      </c>
      <c r="G423" s="39">
        <f t="shared" si="4"/>
        <v>32.221708635768358</v>
      </c>
    </row>
    <row r="424" spans="1:7">
      <c r="A424" s="30">
        <f t="shared" si="1"/>
        <v>43799</v>
      </c>
      <c r="C424" s="74">
        <f t="shared" si="2"/>
        <v>2.5771391604479525</v>
      </c>
      <c r="E424" s="127">
        <f t="shared" si="3"/>
        <v>2421.861923776496</v>
      </c>
      <c r="G424" s="39">
        <f t="shared" si="4"/>
        <v>31.767668975886597</v>
      </c>
    </row>
    <row r="425" spans="1:7">
      <c r="A425" s="30">
        <f t="shared" si="1"/>
        <v>43830</v>
      </c>
      <c r="C425" s="74">
        <f t="shared" si="2"/>
        <v>2.7608883777465367</v>
      </c>
      <c r="E425" s="127">
        <f t="shared" si="3"/>
        <v>2632.9383502065984</v>
      </c>
      <c r="G425" s="39">
        <f t="shared" si="4"/>
        <v>31.496675359205732</v>
      </c>
    </row>
    <row r="426" spans="1:7">
      <c r="A426" s="30">
        <f t="shared" si="1"/>
        <v>43861</v>
      </c>
      <c r="C426" s="74">
        <f t="shared" si="2"/>
        <v>3.0139698123733032</v>
      </c>
      <c r="E426" s="127">
        <f t="shared" si="3"/>
        <v>2820.6660323088699</v>
      </c>
      <c r="G426" s="39">
        <f t="shared" si="4"/>
        <v>31.215978415271323</v>
      </c>
    </row>
    <row r="427" spans="1:7">
      <c r="A427" s="30">
        <f t="shared" si="1"/>
        <v>43890</v>
      </c>
      <c r="C427" s="74">
        <f t="shared" si="2"/>
        <v>2.8775371590600516</v>
      </c>
      <c r="E427" s="127">
        <f t="shared" si="3"/>
        <v>2842.3634633266311</v>
      </c>
      <c r="G427" s="39">
        <f t="shared" si="4"/>
        <v>31.144613179102468</v>
      </c>
    </row>
    <row r="428" spans="1:7">
      <c r="A428" s="30">
        <f t="shared" si="1"/>
        <v>43921</v>
      </c>
      <c r="C428" s="74">
        <f t="shared" si="2"/>
        <v>3.0761590733088835</v>
      </c>
      <c r="E428" s="127">
        <f t="shared" si="3"/>
        <v>2713.6988737244751</v>
      </c>
      <c r="G428" s="39">
        <f t="shared" si="4"/>
        <v>31.107141386944178</v>
      </c>
    </row>
    <row r="429" spans="1:7">
      <c r="A429" s="30">
        <f t="shared" si="1"/>
        <v>43951</v>
      </c>
      <c r="C429" s="74">
        <f t="shared" si="2"/>
        <v>3.0425550975428108</v>
      </c>
      <c r="E429" s="127">
        <f t="shared" si="3"/>
        <v>2901.0118553473158</v>
      </c>
      <c r="G429" s="39">
        <f t="shared" si="4"/>
        <v>31.009576889764695</v>
      </c>
    </row>
    <row r="430" spans="1:7">
      <c r="A430" s="30">
        <f t="shared" si="1"/>
        <v>43982</v>
      </c>
      <c r="C430" s="74">
        <f t="shared" si="2"/>
        <v>3.0927212360312097</v>
      </c>
      <c r="E430" s="127">
        <f t="shared" si="3"/>
        <v>2869.3211885901769</v>
      </c>
      <c r="G430" s="39">
        <f t="shared" si="4"/>
        <v>30.999930443127884</v>
      </c>
    </row>
    <row r="431" spans="1:7">
      <c r="A431" s="30">
        <f t="shared" si="1"/>
        <v>44012</v>
      </c>
      <c r="C431" s="74">
        <f t="shared" si="2"/>
        <v>3.2552963193650601</v>
      </c>
      <c r="E431" s="127">
        <f t="shared" si="3"/>
        <v>2916.6310184863592</v>
      </c>
      <c r="G431" s="39">
        <f t="shared" si="4"/>
        <v>30.878286049539749</v>
      </c>
    </row>
    <row r="432" spans="1:7">
      <c r="A432" s="30">
        <f t="shared" si="1"/>
        <v>44043</v>
      </c>
      <c r="C432" s="74">
        <f t="shared" si="2"/>
        <v>2.977903859483221</v>
      </c>
      <c r="E432" s="127">
        <f t="shared" si="3"/>
        <v>3069.9495670061092</v>
      </c>
      <c r="G432" s="39">
        <f t="shared" si="4"/>
        <v>30.943422575557037</v>
      </c>
    </row>
    <row r="433" spans="1:7">
      <c r="A433" s="30">
        <f t="shared" si="1"/>
        <v>44074</v>
      </c>
      <c r="C433" s="74">
        <f t="shared" si="2"/>
        <v>3.0279421256142935</v>
      </c>
      <c r="E433" s="127">
        <f t="shared" si="3"/>
        <v>2808.3509969960187</v>
      </c>
      <c r="G433" s="39">
        <f t="shared" si="4"/>
        <v>31.076019347855581</v>
      </c>
    </row>
    <row r="434" spans="1:7">
      <c r="A434" s="30">
        <v>44104</v>
      </c>
      <c r="C434" s="74">
        <f t="shared" si="2"/>
        <v>2.9967017612967228</v>
      </c>
      <c r="E434" s="127">
        <f t="shared" si="3"/>
        <v>2855.5402352011552</v>
      </c>
      <c r="G434" s="39">
        <f t="shared" si="4"/>
        <v>31.064867315715599</v>
      </c>
    </row>
    <row r="436" spans="1:7">
      <c r="A436" s="30" t="s">
        <v>41</v>
      </c>
    </row>
    <row r="437" spans="1:7">
      <c r="A437" s="30" t="s">
        <v>102</v>
      </c>
    </row>
  </sheetData>
  <pageMargins left="0.75" right="0.26" top="0.51" bottom="0.16" header="0.37" footer="0.16"/>
  <pageSetup scale="5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E437"/>
  <sheetViews>
    <sheetView zoomScale="85" workbookViewId="0">
      <pane ySplit="5" topLeftCell="A430" activePane="bottomLeft" state="frozen"/>
      <selection pane="bottomLeft" activeCell="G434" sqref="G434"/>
    </sheetView>
  </sheetViews>
  <sheetFormatPr defaultColWidth="9.140625" defaultRowHeight="12.75"/>
  <cols>
    <col min="1" max="1" width="11.28515625" style="30" customWidth="1"/>
    <col min="2" max="3" width="10.85546875" style="74" customWidth="1"/>
    <col min="4" max="5" width="9.140625" style="67"/>
    <col min="6" max="7" width="9.140625" style="39"/>
    <col min="8" max="12" width="9.140625" style="53"/>
    <col min="13" max="13" width="10.28515625" style="104" bestFit="1" customWidth="1"/>
    <col min="14" max="27" width="9.140625" style="53"/>
    <col min="28" max="28" width="10.28515625" style="104" bestFit="1" customWidth="1"/>
    <col min="29" max="29" width="10.28515625" style="53" bestFit="1" customWidth="1"/>
    <col min="30" max="16384" width="9.140625" style="53"/>
  </cols>
  <sheetData>
    <row r="1" spans="1:28" ht="18">
      <c r="A1" s="26" t="s">
        <v>89</v>
      </c>
      <c r="B1" s="66"/>
      <c r="C1" s="66"/>
    </row>
    <row r="2" spans="1:28">
      <c r="A2" s="30" t="s">
        <v>86</v>
      </c>
      <c r="B2" s="48"/>
      <c r="C2" s="48"/>
    </row>
    <row r="3" spans="1:28">
      <c r="B3" s="48"/>
      <c r="C3" s="48"/>
    </row>
    <row r="4" spans="1:28">
      <c r="B4" s="48"/>
      <c r="C4" s="48"/>
      <c r="E4" s="115">
        <v>0.9</v>
      </c>
      <c r="I4" s="53" t="s">
        <v>88</v>
      </c>
    </row>
    <row r="5" spans="1:28" s="70" customFormat="1">
      <c r="A5" s="68" t="s">
        <v>21</v>
      </c>
      <c r="B5" s="69" t="s">
        <v>67</v>
      </c>
      <c r="C5" s="69" t="s">
        <v>68</v>
      </c>
      <c r="D5" s="69" t="s">
        <v>69</v>
      </c>
      <c r="E5" s="69" t="s">
        <v>68</v>
      </c>
      <c r="F5" s="69" t="s">
        <v>70</v>
      </c>
      <c r="G5" s="69" t="s">
        <v>68</v>
      </c>
      <c r="I5" s="131">
        <v>895</v>
      </c>
      <c r="J5" s="71"/>
      <c r="K5" s="71"/>
      <c r="M5" s="105"/>
      <c r="AB5" s="105"/>
    </row>
    <row r="6" spans="1:28" ht="12.75" customHeight="1">
      <c r="A6" s="73">
        <v>31078</v>
      </c>
      <c r="B6" s="74">
        <v>3.04</v>
      </c>
      <c r="F6" s="39">
        <v>49.512966666666664</v>
      </c>
      <c r="R6" s="107"/>
    </row>
    <row r="7" spans="1:28" ht="12.75" customHeight="1">
      <c r="A7" s="73">
        <v>31106</v>
      </c>
      <c r="B7" s="74">
        <v>3.57</v>
      </c>
      <c r="F7" s="39">
        <v>47.295837499999998</v>
      </c>
    </row>
    <row r="8" spans="1:28" ht="12.75" customHeight="1">
      <c r="A8" s="73">
        <v>31137</v>
      </c>
      <c r="B8" s="74">
        <v>3.82</v>
      </c>
      <c r="F8" s="39">
        <v>49.765744444444444</v>
      </c>
    </row>
    <row r="9" spans="1:28" ht="12.75" customHeight="1">
      <c r="A9" s="73">
        <v>31167</v>
      </c>
      <c r="B9" s="74">
        <v>3.8</v>
      </c>
      <c r="F9" s="39">
        <v>52.77095555555556</v>
      </c>
    </row>
    <row r="10" spans="1:28" ht="12.75" customHeight="1">
      <c r="A10" s="73">
        <v>31198</v>
      </c>
      <c r="B10" s="74">
        <v>3.47</v>
      </c>
      <c r="F10" s="39">
        <v>54.030677777777775</v>
      </c>
    </row>
    <row r="11" spans="1:28" ht="12.75" customHeight="1">
      <c r="A11" s="73">
        <v>31228</v>
      </c>
      <c r="B11" s="74">
        <v>4.22</v>
      </c>
      <c r="F11" s="39">
        <v>52.845488888888887</v>
      </c>
    </row>
    <row r="12" spans="1:28" ht="12.75" customHeight="1">
      <c r="A12" s="73">
        <v>31259</v>
      </c>
      <c r="B12" s="74">
        <v>4.71</v>
      </c>
      <c r="F12" s="39">
        <v>51.210940000000008</v>
      </c>
    </row>
    <row r="13" spans="1:28" ht="12.75" customHeight="1">
      <c r="A13" s="73">
        <v>31290</v>
      </c>
      <c r="B13" s="74">
        <v>5.14</v>
      </c>
      <c r="F13" s="39">
        <v>51.540110000000006</v>
      </c>
    </row>
    <row r="14" spans="1:28" ht="12.75" customHeight="1">
      <c r="A14" s="73">
        <v>31320</v>
      </c>
      <c r="B14" s="74">
        <v>4.88</v>
      </c>
      <c r="F14" s="39">
        <v>49.793563636363636</v>
      </c>
    </row>
    <row r="15" spans="1:28" ht="12.75" customHeight="1">
      <c r="A15" s="73">
        <v>31351</v>
      </c>
      <c r="B15" s="74">
        <v>4.03</v>
      </c>
      <c r="F15" s="39">
        <v>47.296927272727274</v>
      </c>
    </row>
    <row r="16" spans="1:28" ht="12.75" customHeight="1">
      <c r="A16" s="73">
        <v>31381</v>
      </c>
      <c r="B16" s="74">
        <v>4.55</v>
      </c>
      <c r="F16" s="39">
        <v>47.475909090909106</v>
      </c>
    </row>
    <row r="17" spans="1:6" ht="12.75" customHeight="1">
      <c r="A17" s="73">
        <v>31412</v>
      </c>
      <c r="B17" s="74">
        <v>3.99</v>
      </c>
      <c r="F17" s="39">
        <v>47.18954545454546</v>
      </c>
    </row>
    <row r="18" spans="1:6" ht="12.75" customHeight="1">
      <c r="A18" s="73">
        <v>31443</v>
      </c>
      <c r="B18" s="74">
        <v>4.4400000000000004</v>
      </c>
      <c r="F18" s="39">
        <v>45.972681818181826</v>
      </c>
    </row>
    <row r="19" spans="1:6" ht="12.75" customHeight="1">
      <c r="A19" s="73">
        <v>31471</v>
      </c>
      <c r="B19" s="74">
        <v>4.17</v>
      </c>
      <c r="F19" s="39">
        <v>47.110424999999999</v>
      </c>
    </row>
    <row r="20" spans="1:6" ht="12.75" customHeight="1">
      <c r="A20" s="73">
        <v>31502</v>
      </c>
      <c r="B20" s="74">
        <v>4.2300000000000004</v>
      </c>
      <c r="F20" s="39">
        <v>46.103200000000008</v>
      </c>
    </row>
    <row r="21" spans="1:6" ht="12.75" customHeight="1">
      <c r="A21" s="73">
        <v>31532</v>
      </c>
      <c r="B21" s="74">
        <v>5.98</v>
      </c>
      <c r="F21" s="39">
        <v>47.050683333333332</v>
      </c>
    </row>
    <row r="22" spans="1:6" ht="12.75" customHeight="1">
      <c r="A22" s="73">
        <v>31563</v>
      </c>
      <c r="B22" s="74">
        <v>6.55</v>
      </c>
      <c r="F22" s="39">
        <v>47.493308333333339</v>
      </c>
    </row>
    <row r="23" spans="1:6" ht="12.75" customHeight="1">
      <c r="A23" s="73">
        <v>31593</v>
      </c>
      <c r="B23" s="74">
        <v>6.5</v>
      </c>
      <c r="F23" s="39">
        <v>47.337674999999997</v>
      </c>
    </row>
    <row r="24" spans="1:6" ht="12.75" customHeight="1">
      <c r="A24" s="73">
        <v>31624</v>
      </c>
      <c r="B24" s="74">
        <v>6.34</v>
      </c>
      <c r="F24" s="39">
        <v>46.991324999999996</v>
      </c>
    </row>
    <row r="25" spans="1:6" ht="12.75" customHeight="1">
      <c r="A25" s="73">
        <v>31655</v>
      </c>
      <c r="B25" s="74">
        <v>6.28</v>
      </c>
      <c r="F25" s="39">
        <v>48.502391666666661</v>
      </c>
    </row>
    <row r="26" spans="1:6" ht="12.75" customHeight="1">
      <c r="A26" s="73">
        <v>31685</v>
      </c>
      <c r="B26" s="74">
        <v>6.17</v>
      </c>
      <c r="F26" s="39">
        <v>52.136508333333332</v>
      </c>
    </row>
    <row r="27" spans="1:6" ht="12.75" customHeight="1">
      <c r="A27" s="73">
        <v>31716</v>
      </c>
      <c r="B27" s="74">
        <v>6.02</v>
      </c>
      <c r="F27" s="39">
        <v>53.445924999999995</v>
      </c>
    </row>
    <row r="28" spans="1:6" ht="12.75" customHeight="1">
      <c r="A28" s="73">
        <v>31746</v>
      </c>
      <c r="B28" s="74">
        <v>5.88</v>
      </c>
      <c r="F28" s="39">
        <v>53.264258333333338</v>
      </c>
    </row>
    <row r="29" spans="1:6" ht="12.75" customHeight="1">
      <c r="A29" s="73">
        <v>31777</v>
      </c>
      <c r="B29" s="74">
        <v>5.81</v>
      </c>
      <c r="F29" s="39">
        <v>54.176383333333327</v>
      </c>
    </row>
    <row r="30" spans="1:6" ht="12.75" customHeight="1">
      <c r="A30" s="73">
        <v>31808</v>
      </c>
      <c r="B30" s="74">
        <v>5.75</v>
      </c>
      <c r="F30" s="39">
        <v>53.200691666666664</v>
      </c>
    </row>
    <row r="31" spans="1:6" ht="12.75" customHeight="1">
      <c r="A31" s="73">
        <v>31836</v>
      </c>
      <c r="B31" s="74">
        <v>5.82</v>
      </c>
      <c r="F31" s="39">
        <v>52.549808333333338</v>
      </c>
    </row>
    <row r="32" spans="1:6" ht="12.75" customHeight="1">
      <c r="A32" s="73">
        <v>31867</v>
      </c>
      <c r="B32" s="74">
        <v>5.96</v>
      </c>
      <c r="F32" s="39">
        <v>51.120158333333336</v>
      </c>
    </row>
    <row r="33" spans="1:6" ht="12.75" customHeight="1">
      <c r="A33" s="73">
        <v>31897</v>
      </c>
      <c r="B33" s="74">
        <v>5.91</v>
      </c>
      <c r="F33" s="39">
        <v>48.929183333333327</v>
      </c>
    </row>
    <row r="34" spans="1:6" ht="12.75" customHeight="1">
      <c r="A34" s="73">
        <v>31928</v>
      </c>
      <c r="B34" s="74">
        <v>3.73</v>
      </c>
      <c r="F34" s="39">
        <v>51.71029166666667</v>
      </c>
    </row>
    <row r="35" spans="1:6" ht="12.75" customHeight="1">
      <c r="A35" s="73">
        <v>31958</v>
      </c>
      <c r="B35" s="74">
        <v>3.77</v>
      </c>
      <c r="F35" s="39">
        <v>51.853736363636365</v>
      </c>
    </row>
    <row r="36" spans="1:6" ht="12.75" customHeight="1">
      <c r="A36" s="73">
        <v>31989</v>
      </c>
      <c r="B36" s="74">
        <v>3.5</v>
      </c>
      <c r="F36" s="39">
        <v>53.224909090909087</v>
      </c>
    </row>
    <row r="37" spans="1:6" ht="12.75" customHeight="1">
      <c r="A37" s="73">
        <v>32020</v>
      </c>
      <c r="B37" s="74">
        <v>3.57</v>
      </c>
      <c r="F37" s="39">
        <v>52.337836363636363</v>
      </c>
    </row>
    <row r="38" spans="1:6" ht="12.75" customHeight="1">
      <c r="A38" s="73">
        <v>32050</v>
      </c>
      <c r="B38" s="74">
        <v>3.81</v>
      </c>
      <c r="F38" s="39">
        <v>49.667381818181816</v>
      </c>
    </row>
    <row r="39" spans="1:6" ht="12.75" customHeight="1">
      <c r="A39" s="73">
        <v>32081</v>
      </c>
      <c r="B39" s="74">
        <v>4.2</v>
      </c>
      <c r="F39" s="39">
        <v>50.143136363636359</v>
      </c>
    </row>
    <row r="40" spans="1:6" ht="12.75" customHeight="1">
      <c r="A40" s="73">
        <v>32111</v>
      </c>
      <c r="B40" s="74">
        <v>4.22</v>
      </c>
      <c r="F40" s="39">
        <v>50.275572727272724</v>
      </c>
    </row>
    <row r="41" spans="1:6" ht="12.75" customHeight="1">
      <c r="A41" s="73">
        <v>32142</v>
      </c>
      <c r="B41" s="74">
        <v>4.32</v>
      </c>
      <c r="F41" s="39">
        <v>48.040918181818171</v>
      </c>
    </row>
    <row r="42" spans="1:6" ht="12.75" customHeight="1">
      <c r="A42" s="73">
        <v>32173</v>
      </c>
      <c r="B42" s="74">
        <v>4.71</v>
      </c>
      <c r="F42" s="39">
        <v>46.071218181818175</v>
      </c>
    </row>
    <row r="43" spans="1:6" ht="12.75" customHeight="1">
      <c r="A43" s="73">
        <v>32202</v>
      </c>
      <c r="B43" s="74">
        <v>5.01</v>
      </c>
      <c r="F43" s="39">
        <v>46.607909090909082</v>
      </c>
    </row>
    <row r="44" spans="1:6" ht="12.75" customHeight="1">
      <c r="A44" s="73">
        <v>32233</v>
      </c>
      <c r="B44" s="74">
        <v>4.71</v>
      </c>
      <c r="F44" s="39">
        <v>46.868936363636358</v>
      </c>
    </row>
    <row r="45" spans="1:6" ht="12.75" customHeight="1">
      <c r="A45" s="73">
        <v>32263</v>
      </c>
      <c r="B45" s="74">
        <v>4.66</v>
      </c>
      <c r="F45" s="39">
        <v>46.069045454545446</v>
      </c>
    </row>
    <row r="46" spans="1:6" ht="12.75" customHeight="1">
      <c r="A46" s="73">
        <v>32294</v>
      </c>
      <c r="B46" s="74">
        <v>5.2</v>
      </c>
      <c r="F46" s="39">
        <v>41.267563636363633</v>
      </c>
    </row>
    <row r="47" spans="1:6" ht="12.75" customHeight="1">
      <c r="A47" s="73">
        <v>32324</v>
      </c>
      <c r="B47" s="74">
        <v>4.68</v>
      </c>
      <c r="F47" s="39">
        <v>40.1631</v>
      </c>
    </row>
    <row r="48" spans="1:6" ht="12.75" customHeight="1">
      <c r="A48" s="73">
        <v>32355</v>
      </c>
      <c r="B48" s="74">
        <v>4.47</v>
      </c>
      <c r="F48" s="39">
        <v>39.551650000000002</v>
      </c>
    </row>
    <row r="49" spans="1:6" ht="12.75" customHeight="1">
      <c r="A49" s="73">
        <v>32386</v>
      </c>
      <c r="B49" s="74">
        <v>4.58</v>
      </c>
      <c r="F49" s="39">
        <v>39.634983333333331</v>
      </c>
    </row>
    <row r="50" spans="1:6" ht="12.75" customHeight="1">
      <c r="A50" s="73">
        <v>32416</v>
      </c>
      <c r="B50" s="74">
        <v>4.21</v>
      </c>
      <c r="F50" s="39">
        <v>40.025608333333331</v>
      </c>
    </row>
    <row r="51" spans="1:6" ht="12.75" customHeight="1">
      <c r="A51" s="73">
        <v>32447</v>
      </c>
      <c r="B51" s="74">
        <v>4.33</v>
      </c>
      <c r="F51" s="39">
        <v>37.730699999999999</v>
      </c>
    </row>
    <row r="52" spans="1:6" ht="12.75" customHeight="1">
      <c r="A52" s="73">
        <v>32477</v>
      </c>
      <c r="B52" s="74">
        <v>3.98</v>
      </c>
      <c r="F52" s="39">
        <v>36.438308333333332</v>
      </c>
    </row>
    <row r="53" spans="1:6" ht="12.75" customHeight="1">
      <c r="A53" s="73">
        <v>32508</v>
      </c>
      <c r="B53" s="74">
        <v>3.53</v>
      </c>
      <c r="F53" s="39">
        <v>36.218783333333334</v>
      </c>
    </row>
    <row r="54" spans="1:6" ht="12.75" customHeight="1">
      <c r="A54" s="73">
        <v>32539</v>
      </c>
      <c r="B54" s="74">
        <v>3.67</v>
      </c>
      <c r="F54" s="39">
        <v>37.628508333333336</v>
      </c>
    </row>
    <row r="55" spans="1:6" ht="12.75" customHeight="1">
      <c r="A55" s="73">
        <v>32567</v>
      </c>
      <c r="B55" s="74">
        <v>3.06</v>
      </c>
      <c r="F55" s="39">
        <v>34.547791666666669</v>
      </c>
    </row>
    <row r="56" spans="1:6" ht="12.75" customHeight="1">
      <c r="A56" s="73">
        <v>32598</v>
      </c>
      <c r="B56" s="74">
        <v>2.92</v>
      </c>
      <c r="F56" s="39">
        <v>31.972474999999999</v>
      </c>
    </row>
    <row r="57" spans="1:6" ht="12.75" customHeight="1">
      <c r="A57" s="73">
        <v>32628</v>
      </c>
      <c r="B57" s="74">
        <v>2.54</v>
      </c>
      <c r="F57" s="39">
        <v>35.936458333333334</v>
      </c>
    </row>
    <row r="58" spans="1:6" ht="12.75" customHeight="1">
      <c r="A58" s="73">
        <v>32659</v>
      </c>
      <c r="B58" s="74">
        <v>2.15</v>
      </c>
      <c r="F58" s="39">
        <v>38.00568333333333</v>
      </c>
    </row>
    <row r="59" spans="1:6" ht="12.75" customHeight="1">
      <c r="A59" s="73">
        <v>32689</v>
      </c>
      <c r="B59" s="74">
        <v>2.65</v>
      </c>
      <c r="F59" s="39">
        <v>36.662158333333331</v>
      </c>
    </row>
    <row r="60" spans="1:6" ht="12.75" customHeight="1">
      <c r="A60" s="73">
        <v>32720</v>
      </c>
      <c r="B60" s="74">
        <v>3.14</v>
      </c>
      <c r="F60" s="39">
        <v>36.633783333333334</v>
      </c>
    </row>
    <row r="61" spans="1:6" ht="12.75" customHeight="1">
      <c r="A61" s="73">
        <v>32751</v>
      </c>
      <c r="B61" s="74">
        <v>3.65</v>
      </c>
      <c r="F61" s="39">
        <v>34.832416666666667</v>
      </c>
    </row>
    <row r="62" spans="1:6" ht="12.75" customHeight="1">
      <c r="A62" s="73">
        <v>32781</v>
      </c>
      <c r="B62" s="74">
        <v>4.22</v>
      </c>
      <c r="F62" s="39">
        <v>33.40645833333334</v>
      </c>
    </row>
    <row r="63" spans="1:6" ht="12.75" customHeight="1">
      <c r="A63" s="73">
        <v>32812</v>
      </c>
      <c r="B63" s="74">
        <v>4.1900000000000004</v>
      </c>
      <c r="F63" s="39">
        <v>34.087325</v>
      </c>
    </row>
    <row r="64" spans="1:6" ht="12.75" customHeight="1">
      <c r="A64" s="73">
        <v>32842</v>
      </c>
      <c r="B64" s="74">
        <v>4.6500000000000004</v>
      </c>
      <c r="F64" s="39">
        <v>34.449008333333332</v>
      </c>
    </row>
    <row r="65" spans="1:6" ht="12.75" customHeight="1">
      <c r="A65" s="73">
        <v>32873</v>
      </c>
      <c r="B65" s="74">
        <v>5.76</v>
      </c>
      <c r="F65" s="39">
        <v>33.943233333333332</v>
      </c>
    </row>
    <row r="66" spans="1:6" ht="12.75" customHeight="1">
      <c r="A66" s="73">
        <v>32904</v>
      </c>
      <c r="B66" s="74">
        <v>5.89</v>
      </c>
      <c r="F66" s="39">
        <v>33.453183333333335</v>
      </c>
    </row>
    <row r="67" spans="1:6" ht="12.75" customHeight="1">
      <c r="A67" s="73">
        <v>32932</v>
      </c>
      <c r="B67" s="74">
        <v>6.56</v>
      </c>
      <c r="F67" s="39">
        <v>35.02256666666667</v>
      </c>
    </row>
    <row r="68" spans="1:6" ht="12.75" customHeight="1">
      <c r="A68" s="73">
        <v>32963</v>
      </c>
      <c r="B68" s="74">
        <v>6.51</v>
      </c>
      <c r="F68" s="39">
        <v>36.220050000000001</v>
      </c>
    </row>
    <row r="69" spans="1:6" ht="12.75" customHeight="1">
      <c r="A69" s="73">
        <v>32993</v>
      </c>
      <c r="B69" s="74">
        <v>7.57</v>
      </c>
      <c r="F69" s="39">
        <v>33.870899999999999</v>
      </c>
    </row>
    <row r="70" spans="1:6" ht="12.75" customHeight="1">
      <c r="A70" s="73">
        <v>33024</v>
      </c>
      <c r="B70" s="74">
        <v>7.88</v>
      </c>
      <c r="F70" s="39">
        <v>31.140083333333333</v>
      </c>
    </row>
    <row r="71" spans="1:6" ht="12.75" customHeight="1">
      <c r="A71" s="73">
        <v>33054</v>
      </c>
      <c r="B71" s="74">
        <v>7.93</v>
      </c>
      <c r="F71" s="39">
        <v>32.069250000000004</v>
      </c>
    </row>
    <row r="72" spans="1:6" ht="12.75" customHeight="1">
      <c r="A72" s="73">
        <v>33085</v>
      </c>
      <c r="B72" s="74">
        <v>8.2200000000000006</v>
      </c>
      <c r="F72" s="39">
        <v>30.894366666666667</v>
      </c>
    </row>
    <row r="73" spans="1:6" ht="12.75" customHeight="1">
      <c r="A73" s="73">
        <v>33116</v>
      </c>
      <c r="B73" s="74">
        <v>8.65</v>
      </c>
      <c r="F73" s="39">
        <v>31.430408333333332</v>
      </c>
    </row>
    <row r="74" spans="1:6" ht="12.75" customHeight="1">
      <c r="A74" s="73">
        <v>33146</v>
      </c>
      <c r="B74" s="74">
        <v>8.99</v>
      </c>
      <c r="F74" s="39">
        <v>30.60810833333333</v>
      </c>
    </row>
    <row r="75" spans="1:6" ht="12.75" customHeight="1">
      <c r="A75" s="73">
        <v>33177</v>
      </c>
      <c r="B75" s="74">
        <v>9.48</v>
      </c>
      <c r="F75" s="39">
        <v>31.060658333333333</v>
      </c>
    </row>
    <row r="76" spans="1:6" ht="12.75" customHeight="1">
      <c r="A76" s="73">
        <v>33207</v>
      </c>
      <c r="B76" s="74">
        <v>9.58</v>
      </c>
      <c r="F76" s="39">
        <v>29.86515</v>
      </c>
    </row>
    <row r="77" spans="1:6" ht="12.75" customHeight="1">
      <c r="A77" s="73">
        <v>33238</v>
      </c>
      <c r="B77" s="74">
        <v>9.74</v>
      </c>
      <c r="F77" s="39">
        <v>28.184575000000006</v>
      </c>
    </row>
    <row r="78" spans="1:6" ht="12.75" customHeight="1">
      <c r="A78" s="73">
        <v>33269</v>
      </c>
      <c r="B78" s="74">
        <v>11.3</v>
      </c>
      <c r="F78" s="39">
        <v>28.37551666666667</v>
      </c>
    </row>
    <row r="79" spans="1:6" ht="12.75" customHeight="1">
      <c r="A79" s="73">
        <v>33297</v>
      </c>
      <c r="B79" s="74">
        <v>11.35</v>
      </c>
      <c r="F79" s="39">
        <v>27.482758333333337</v>
      </c>
    </row>
    <row r="80" spans="1:6" ht="12.75" customHeight="1">
      <c r="A80" s="73">
        <v>33328</v>
      </c>
      <c r="B80" s="74">
        <v>12.28</v>
      </c>
      <c r="F80" s="39">
        <v>27.092758333333332</v>
      </c>
    </row>
    <row r="81" spans="1:6" ht="12.75" customHeight="1">
      <c r="A81" s="73">
        <v>33358</v>
      </c>
      <c r="B81" s="74">
        <v>11.97</v>
      </c>
      <c r="F81" s="39">
        <v>25.387666666666661</v>
      </c>
    </row>
    <row r="82" spans="1:6" ht="12.75" customHeight="1">
      <c r="A82" s="73">
        <v>33389</v>
      </c>
      <c r="B82" s="74">
        <v>12.52</v>
      </c>
      <c r="F82" s="39">
        <v>26.259174999999999</v>
      </c>
    </row>
    <row r="83" spans="1:6" ht="12.75" customHeight="1">
      <c r="A83" s="73">
        <v>33419</v>
      </c>
      <c r="B83" s="74">
        <v>13</v>
      </c>
      <c r="F83" s="39">
        <v>27.84366666666666</v>
      </c>
    </row>
    <row r="84" spans="1:6" ht="12.75" customHeight="1">
      <c r="A84" s="73">
        <v>33450</v>
      </c>
      <c r="B84" s="74">
        <v>12.79</v>
      </c>
      <c r="F84" s="39">
        <v>30.533524999999997</v>
      </c>
    </row>
    <row r="85" spans="1:6" ht="12.75" customHeight="1">
      <c r="A85" s="73">
        <v>33481</v>
      </c>
      <c r="B85" s="74">
        <v>12.21</v>
      </c>
      <c r="F85" s="39">
        <v>31.925033333333332</v>
      </c>
    </row>
    <row r="86" spans="1:6" ht="12.75" customHeight="1">
      <c r="A86" s="73">
        <v>33511</v>
      </c>
      <c r="B86" s="74">
        <v>11.97</v>
      </c>
      <c r="F86" s="39">
        <v>33.592558333333336</v>
      </c>
    </row>
    <row r="87" spans="1:6" ht="12.75" customHeight="1">
      <c r="A87" s="73">
        <v>33542</v>
      </c>
      <c r="B87" s="74">
        <v>11.13</v>
      </c>
      <c r="F87" s="39">
        <v>33.508216666666669</v>
      </c>
    </row>
    <row r="88" spans="1:6" ht="12.75" customHeight="1">
      <c r="A88" s="73">
        <v>33572</v>
      </c>
      <c r="B88" s="74">
        <v>10.98</v>
      </c>
      <c r="F88" s="39">
        <v>36.949908333333333</v>
      </c>
    </row>
    <row r="89" spans="1:6" ht="12.75" customHeight="1">
      <c r="A89" s="73">
        <v>33603</v>
      </c>
      <c r="B89" s="74">
        <v>10.42</v>
      </c>
      <c r="F89" s="39">
        <v>39.616858333333333</v>
      </c>
    </row>
    <row r="90" spans="1:6" ht="12.75" customHeight="1">
      <c r="A90" s="73">
        <v>33634</v>
      </c>
      <c r="B90" s="74">
        <v>9.24</v>
      </c>
      <c r="F90" s="39">
        <v>39.340074999999999</v>
      </c>
    </row>
    <row r="91" spans="1:6" ht="12.75" customHeight="1">
      <c r="A91" s="73">
        <v>33663</v>
      </c>
      <c r="B91" s="74">
        <v>8.68</v>
      </c>
      <c r="F91" s="39">
        <v>41.315116666666661</v>
      </c>
    </row>
    <row r="92" spans="1:6" ht="12.75" customHeight="1">
      <c r="A92" s="73">
        <v>33694</v>
      </c>
      <c r="B92" s="74">
        <v>7.76</v>
      </c>
      <c r="F92" s="39">
        <v>43.538883333333331</v>
      </c>
    </row>
    <row r="93" spans="1:6" ht="12.75" customHeight="1">
      <c r="A93" s="73">
        <v>33724</v>
      </c>
      <c r="B93" s="74">
        <v>7.08</v>
      </c>
      <c r="F93" s="39">
        <v>45.497791666666664</v>
      </c>
    </row>
    <row r="94" spans="1:6" ht="12.75" customHeight="1">
      <c r="A94" s="73">
        <v>33755</v>
      </c>
      <c r="B94" s="74">
        <v>6.72</v>
      </c>
      <c r="F94" s="39">
        <v>45.958208333333324</v>
      </c>
    </row>
    <row r="95" spans="1:6" ht="12.75" customHeight="1">
      <c r="A95" s="73">
        <v>33785</v>
      </c>
      <c r="B95" s="74">
        <v>6.19</v>
      </c>
      <c r="F95" s="39">
        <v>46.609825000000001</v>
      </c>
    </row>
    <row r="96" spans="1:6" ht="12.75" customHeight="1">
      <c r="A96" s="73">
        <v>33816</v>
      </c>
      <c r="B96" s="74">
        <v>5.97</v>
      </c>
      <c r="F96" s="39">
        <v>45.886616666666669</v>
      </c>
    </row>
    <row r="97" spans="1:6" ht="12.75" customHeight="1">
      <c r="A97" s="73">
        <v>33847</v>
      </c>
      <c r="B97" s="74">
        <v>6.02</v>
      </c>
      <c r="F97" s="39">
        <v>45.829563636363638</v>
      </c>
    </row>
    <row r="98" spans="1:6" ht="12.75" customHeight="1">
      <c r="A98" s="73">
        <v>33877</v>
      </c>
      <c r="B98" s="74">
        <v>5.58</v>
      </c>
      <c r="F98" s="39">
        <v>44.163845454545452</v>
      </c>
    </row>
    <row r="99" spans="1:6" ht="12.75" customHeight="1">
      <c r="A99" s="73">
        <v>33908</v>
      </c>
      <c r="B99" s="74">
        <v>6.12</v>
      </c>
      <c r="F99" s="39">
        <v>44.60020909090909</v>
      </c>
    </row>
    <row r="100" spans="1:6" ht="12.75" customHeight="1">
      <c r="A100" s="73">
        <v>33938</v>
      </c>
      <c r="B100" s="74">
        <v>5.68</v>
      </c>
      <c r="F100" s="39">
        <v>40.749072727272726</v>
      </c>
    </row>
    <row r="101" spans="1:6" ht="12.75" customHeight="1">
      <c r="A101" s="73">
        <v>33969</v>
      </c>
      <c r="B101" s="74">
        <v>5.16</v>
      </c>
      <c r="F101" s="39">
        <v>41.53569090909091</v>
      </c>
    </row>
    <row r="102" spans="1:6" ht="12.75" customHeight="1">
      <c r="A102" s="73">
        <v>34000</v>
      </c>
      <c r="B102" s="74">
        <v>4.1100000000000003</v>
      </c>
      <c r="F102" s="39">
        <v>44.089127272727268</v>
      </c>
    </row>
    <row r="103" spans="1:6" ht="12.75" customHeight="1">
      <c r="A103" s="73">
        <v>34028</v>
      </c>
      <c r="B103" s="74">
        <v>4.3</v>
      </c>
      <c r="F103" s="39">
        <v>43.423672727272724</v>
      </c>
    </row>
    <row r="104" spans="1:6" ht="12.75" customHeight="1">
      <c r="A104" s="73">
        <v>34059</v>
      </c>
      <c r="B104" s="74">
        <v>4.9800000000000004</v>
      </c>
      <c r="F104" s="39">
        <v>42.940718181818177</v>
      </c>
    </row>
    <row r="105" spans="1:6" ht="12.75" customHeight="1">
      <c r="A105" s="73">
        <v>34089</v>
      </c>
      <c r="B105" s="74">
        <v>5.26</v>
      </c>
      <c r="F105" s="39">
        <v>41.692990909090902</v>
      </c>
    </row>
    <row r="106" spans="1:6" ht="12.75" customHeight="1">
      <c r="A106" s="73">
        <v>34120</v>
      </c>
      <c r="B106" s="74">
        <v>4.92</v>
      </c>
      <c r="F106" s="39">
        <v>40.731627272727273</v>
      </c>
    </row>
    <row r="107" spans="1:6" ht="12.75" customHeight="1">
      <c r="A107" s="73">
        <v>34150</v>
      </c>
      <c r="B107" s="74">
        <v>4.59</v>
      </c>
      <c r="F107" s="39">
        <v>40.137881818181818</v>
      </c>
    </row>
    <row r="108" spans="1:6" ht="12.75" customHeight="1">
      <c r="A108" s="73">
        <v>34181</v>
      </c>
      <c r="B108" s="74">
        <v>4.74</v>
      </c>
      <c r="F108" s="39">
        <v>38.478790909090904</v>
      </c>
    </row>
    <row r="109" spans="1:6" ht="12.75" customHeight="1">
      <c r="A109" s="73">
        <v>34212</v>
      </c>
      <c r="B109" s="74">
        <v>4.25</v>
      </c>
      <c r="F109" s="39">
        <v>38.053474999999999</v>
      </c>
    </row>
    <row r="110" spans="1:6" ht="12.75" customHeight="1">
      <c r="A110" s="73">
        <v>34242</v>
      </c>
      <c r="B110" s="74">
        <v>4.2300000000000004</v>
      </c>
      <c r="F110" s="39">
        <v>39.890283333333336</v>
      </c>
    </row>
    <row r="111" spans="1:6" ht="12.75" customHeight="1">
      <c r="A111" s="73">
        <v>34273</v>
      </c>
      <c r="B111" s="74">
        <v>3.54</v>
      </c>
      <c r="F111" s="39">
        <v>40.056950000000001</v>
      </c>
    </row>
    <row r="112" spans="1:6" ht="12.75" customHeight="1">
      <c r="A112" s="73">
        <v>34303</v>
      </c>
      <c r="B112" s="74">
        <v>3.49</v>
      </c>
      <c r="F112" s="39">
        <v>43.567891666666661</v>
      </c>
    </row>
    <row r="113" spans="1:6" ht="12.75" customHeight="1">
      <c r="A113" s="73">
        <v>34334</v>
      </c>
      <c r="B113" s="74">
        <v>3.84</v>
      </c>
      <c r="F113" s="39">
        <v>42.983154545454546</v>
      </c>
    </row>
    <row r="114" spans="1:6" ht="12.75" customHeight="1">
      <c r="A114" s="73">
        <v>34365</v>
      </c>
      <c r="B114" s="74">
        <v>3.95</v>
      </c>
      <c r="F114" s="39">
        <v>45.247354545454549</v>
      </c>
    </row>
    <row r="115" spans="1:6" ht="12.75" customHeight="1">
      <c r="A115" s="73">
        <v>34393</v>
      </c>
      <c r="B115" s="74">
        <v>3.78</v>
      </c>
      <c r="F115" s="39">
        <v>45.770081818181822</v>
      </c>
    </row>
    <row r="116" spans="1:6" ht="12.75" customHeight="1">
      <c r="A116" s="73">
        <v>34424</v>
      </c>
      <c r="B116" s="74">
        <v>3.14</v>
      </c>
      <c r="F116" s="39">
        <v>48.468945454545455</v>
      </c>
    </row>
    <row r="117" spans="1:6" ht="12.75" customHeight="1">
      <c r="A117" s="73">
        <v>34454</v>
      </c>
      <c r="B117" s="74">
        <v>2.6</v>
      </c>
      <c r="F117" s="39">
        <v>48.921218181818176</v>
      </c>
    </row>
    <row r="118" spans="1:6" ht="12.75" customHeight="1">
      <c r="A118" s="73">
        <v>34485</v>
      </c>
      <c r="B118" s="74">
        <v>2.21</v>
      </c>
      <c r="F118" s="39">
        <v>50.713340000000002</v>
      </c>
    </row>
    <row r="119" spans="1:6" ht="12.75" customHeight="1">
      <c r="A119" s="73">
        <v>34515</v>
      </c>
      <c r="B119" s="74">
        <v>2.02</v>
      </c>
      <c r="F119" s="39">
        <v>51.532177777777775</v>
      </c>
    </row>
    <row r="120" spans="1:6" ht="12.75" customHeight="1">
      <c r="A120" s="73">
        <v>34546</v>
      </c>
      <c r="B120" s="74">
        <v>2.12</v>
      </c>
      <c r="F120" s="39">
        <v>54.098700000000001</v>
      </c>
    </row>
    <row r="121" spans="1:6" ht="12.75" customHeight="1">
      <c r="A121" s="73">
        <v>34577</v>
      </c>
      <c r="B121" s="74">
        <v>2.0499999999999998</v>
      </c>
      <c r="F121" s="39">
        <v>53.958075000000001</v>
      </c>
    </row>
    <row r="122" spans="1:6" ht="12.75" customHeight="1">
      <c r="A122" s="73">
        <v>34607</v>
      </c>
      <c r="B122" s="74">
        <v>2.33</v>
      </c>
      <c r="F122" s="39">
        <v>53.708075000000001</v>
      </c>
    </row>
    <row r="123" spans="1:6" ht="12.75" customHeight="1">
      <c r="A123" s="73">
        <v>34638</v>
      </c>
      <c r="B123" s="74">
        <v>2.41</v>
      </c>
      <c r="F123" s="39">
        <v>54.231512500000001</v>
      </c>
    </row>
    <row r="124" spans="1:6" ht="12.75" customHeight="1">
      <c r="A124" s="73">
        <v>34668</v>
      </c>
      <c r="B124" s="74">
        <v>2.23</v>
      </c>
      <c r="F124" s="39">
        <v>50.627600000000001</v>
      </c>
    </row>
    <row r="125" spans="1:6" ht="12.75" customHeight="1">
      <c r="A125" s="73">
        <v>34699</v>
      </c>
      <c r="B125" s="74">
        <v>2.06</v>
      </c>
      <c r="F125" s="39">
        <v>49.724533333333333</v>
      </c>
    </row>
    <row r="126" spans="1:6" ht="12.75" customHeight="1">
      <c r="A126" s="73">
        <v>34730</v>
      </c>
      <c r="B126" s="74">
        <v>2.0099999999999998</v>
      </c>
      <c r="F126" s="39">
        <v>44.243055555555557</v>
      </c>
    </row>
    <row r="127" spans="1:6" ht="12.75" customHeight="1">
      <c r="A127" s="73">
        <v>34758</v>
      </c>
      <c r="B127" s="74">
        <v>1.56</v>
      </c>
      <c r="F127" s="39">
        <v>45.798611111111114</v>
      </c>
    </row>
    <row r="128" spans="1:6" ht="12.75" customHeight="1">
      <c r="A128" s="73">
        <v>34789</v>
      </c>
      <c r="B128" s="74">
        <v>1.39</v>
      </c>
      <c r="F128" s="39">
        <v>41.933388888888892</v>
      </c>
    </row>
    <row r="129" spans="1:6" ht="12.75" customHeight="1">
      <c r="A129" s="73">
        <v>34819</v>
      </c>
      <c r="B129" s="74">
        <v>1.77</v>
      </c>
      <c r="F129" s="39">
        <v>42.38708888888889</v>
      </c>
    </row>
    <row r="130" spans="1:6" ht="12.75" customHeight="1">
      <c r="A130" s="73">
        <v>34850</v>
      </c>
      <c r="B130" s="74">
        <v>2.02</v>
      </c>
      <c r="F130" s="39">
        <v>44.798380000000002</v>
      </c>
    </row>
    <row r="131" spans="1:6" ht="12.75" customHeight="1">
      <c r="A131" s="73">
        <v>34880</v>
      </c>
      <c r="B131" s="74">
        <v>2.37</v>
      </c>
      <c r="F131" s="39">
        <v>47.245272727272734</v>
      </c>
    </row>
    <row r="132" spans="1:6" ht="12.75" customHeight="1">
      <c r="A132" s="73">
        <v>34911</v>
      </c>
      <c r="B132" s="74">
        <v>2.48</v>
      </c>
      <c r="F132" s="39">
        <v>45.304000000000009</v>
      </c>
    </row>
    <row r="133" spans="1:6" ht="12.75" customHeight="1">
      <c r="A133" s="73">
        <v>34942</v>
      </c>
      <c r="B133" s="74">
        <v>2.44</v>
      </c>
      <c r="F133" s="39">
        <v>45.667091666666671</v>
      </c>
    </row>
    <row r="134" spans="1:6" ht="12.75" customHeight="1">
      <c r="A134" s="73">
        <v>34972</v>
      </c>
      <c r="B134" s="74">
        <v>2.56</v>
      </c>
      <c r="F134" s="39">
        <v>44.983758333333327</v>
      </c>
    </row>
    <row r="135" spans="1:6" ht="12.75" customHeight="1">
      <c r="A135" s="73">
        <v>35003</v>
      </c>
      <c r="B135" s="74">
        <v>3.02</v>
      </c>
      <c r="F135" s="39">
        <v>45.079241666666661</v>
      </c>
    </row>
    <row r="136" spans="1:6" ht="12.75" customHeight="1">
      <c r="A136" s="73">
        <v>35033</v>
      </c>
      <c r="B136" s="74">
        <v>3.64</v>
      </c>
      <c r="F136" s="39">
        <v>46.236741666666667</v>
      </c>
    </row>
    <row r="137" spans="1:6" ht="12.75" customHeight="1">
      <c r="A137" s="73">
        <v>35064</v>
      </c>
      <c r="B137" s="74">
        <v>3.63</v>
      </c>
      <c r="F137" s="39">
        <v>45.456741666666666</v>
      </c>
    </row>
    <row r="138" spans="1:6" ht="12.75" customHeight="1">
      <c r="A138" s="73">
        <v>35095</v>
      </c>
      <c r="B138" s="74">
        <v>3.65</v>
      </c>
      <c r="F138" s="39">
        <v>45.800908333333332</v>
      </c>
    </row>
    <row r="139" spans="1:6" ht="12.75" customHeight="1">
      <c r="A139" s="73">
        <v>35124</v>
      </c>
      <c r="B139" s="74">
        <v>3.78</v>
      </c>
      <c r="F139" s="39">
        <v>43.300908333333325</v>
      </c>
    </row>
    <row r="140" spans="1:6" ht="12.75" customHeight="1">
      <c r="A140" s="73">
        <v>35155</v>
      </c>
      <c r="B140" s="74">
        <v>3.78</v>
      </c>
      <c r="F140" s="39">
        <v>46.283158333333326</v>
      </c>
    </row>
    <row r="141" spans="1:6" ht="12.75" customHeight="1">
      <c r="A141" s="73">
        <v>35185</v>
      </c>
      <c r="B141" s="74">
        <v>3.51</v>
      </c>
      <c r="F141" s="39">
        <v>43.625383333333332</v>
      </c>
    </row>
    <row r="142" spans="1:6" ht="12.75" customHeight="1">
      <c r="A142" s="73">
        <v>35216</v>
      </c>
      <c r="B142" s="74">
        <v>3.08</v>
      </c>
      <c r="F142" s="39">
        <v>42.812883333333332</v>
      </c>
    </row>
    <row r="143" spans="1:6" ht="12.75" customHeight="1">
      <c r="A143" s="73">
        <v>35246</v>
      </c>
      <c r="B143" s="74">
        <v>3.07</v>
      </c>
      <c r="F143" s="39">
        <v>47.479166666666664</v>
      </c>
    </row>
    <row r="144" spans="1:6" ht="12.75" customHeight="1">
      <c r="A144" s="73">
        <v>35277</v>
      </c>
      <c r="B144" s="74">
        <v>2.82</v>
      </c>
      <c r="F144" s="39">
        <v>45.375</v>
      </c>
    </row>
    <row r="145" spans="1:6" ht="12.75" customHeight="1">
      <c r="A145" s="73">
        <v>35308</v>
      </c>
      <c r="B145" s="74">
        <v>2.3199999999999998</v>
      </c>
      <c r="F145" s="39">
        <v>45.375</v>
      </c>
    </row>
    <row r="146" spans="1:6" ht="12.75" customHeight="1">
      <c r="A146" s="73">
        <v>35338</v>
      </c>
      <c r="B146" s="74">
        <v>2.2799999999999998</v>
      </c>
      <c r="F146" s="39">
        <v>47.975000000000001</v>
      </c>
    </row>
    <row r="147" spans="1:6" ht="12.75" customHeight="1">
      <c r="A147" s="73">
        <v>35369</v>
      </c>
      <c r="B147" s="74">
        <v>2.02</v>
      </c>
      <c r="F147" s="39">
        <v>50.5</v>
      </c>
    </row>
    <row r="148" spans="1:6" ht="12.75" customHeight="1">
      <c r="A148" s="73">
        <v>35399</v>
      </c>
      <c r="B148" s="74">
        <v>1.78</v>
      </c>
      <c r="F148" s="39">
        <v>52.5</v>
      </c>
    </row>
    <row r="149" spans="1:6" ht="12.75" customHeight="1">
      <c r="A149" s="73">
        <v>35430</v>
      </c>
      <c r="B149" s="74">
        <v>1.92</v>
      </c>
      <c r="F149" s="39">
        <v>54.55</v>
      </c>
    </row>
    <row r="150" spans="1:6" ht="12.75" customHeight="1">
      <c r="A150" s="73">
        <v>35461</v>
      </c>
      <c r="B150" s="74">
        <v>2.02</v>
      </c>
      <c r="F150" s="39">
        <v>46.26</v>
      </c>
    </row>
    <row r="151" spans="1:6" ht="12.75" customHeight="1">
      <c r="A151" s="73">
        <v>35489</v>
      </c>
      <c r="B151" s="74">
        <v>1.85</v>
      </c>
      <c r="F151" s="39">
        <v>57.90625</v>
      </c>
    </row>
    <row r="152" spans="1:6" ht="12.75" customHeight="1">
      <c r="A152" s="73">
        <v>35520</v>
      </c>
      <c r="B152" s="74">
        <v>1.84</v>
      </c>
      <c r="F152" s="39">
        <v>57.90625</v>
      </c>
    </row>
    <row r="153" spans="1:6" ht="12.75" customHeight="1">
      <c r="A153" s="73">
        <v>35550</v>
      </c>
      <c r="B153" s="74">
        <v>1.71</v>
      </c>
      <c r="F153" s="39">
        <v>54.658339999999995</v>
      </c>
    </row>
    <row r="154" spans="1:6" ht="12.75" customHeight="1">
      <c r="A154" s="73">
        <v>35581</v>
      </c>
      <c r="B154" s="74">
        <v>2</v>
      </c>
      <c r="F154" s="39">
        <v>55.33508333333333</v>
      </c>
    </row>
    <row r="155" spans="1:6" ht="12.75" customHeight="1">
      <c r="A155" s="73">
        <v>35611</v>
      </c>
      <c r="B155" s="74">
        <v>1.88</v>
      </c>
      <c r="F155" s="39">
        <v>52.946199999999997</v>
      </c>
    </row>
    <row r="156" spans="1:6" ht="12.75" customHeight="1">
      <c r="A156" s="73">
        <v>35642</v>
      </c>
      <c r="B156" s="74">
        <v>2.2000000000000002</v>
      </c>
      <c r="F156" s="39">
        <v>51.811028571428565</v>
      </c>
    </row>
    <row r="157" spans="1:6" ht="12.75" customHeight="1">
      <c r="A157" s="73">
        <v>35673</v>
      </c>
      <c r="B157" s="74">
        <v>2.2999999999999998</v>
      </c>
      <c r="F157" s="39">
        <v>53.256524999999996</v>
      </c>
    </row>
    <row r="158" spans="1:6" ht="12.75" customHeight="1">
      <c r="A158" s="73">
        <v>35703</v>
      </c>
      <c r="B158" s="74">
        <v>2.39</v>
      </c>
      <c r="F158" s="39">
        <v>53.772149999999996</v>
      </c>
    </row>
    <row r="159" spans="1:6" ht="12.75" customHeight="1">
      <c r="A159" s="73">
        <v>35734</v>
      </c>
      <c r="B159" s="74">
        <v>2.4900000000000002</v>
      </c>
      <c r="F159" s="39">
        <v>54.019688888888886</v>
      </c>
    </row>
    <row r="160" spans="1:6" ht="12.75" customHeight="1">
      <c r="A160" s="73">
        <v>35764</v>
      </c>
      <c r="B160" s="74">
        <v>2.4700000000000002</v>
      </c>
      <c r="F160" s="39">
        <v>54.019688888888886</v>
      </c>
    </row>
    <row r="161" spans="1:29" s="51" customFormat="1" ht="12.75" customHeight="1">
      <c r="A161" s="73">
        <v>35795</v>
      </c>
      <c r="B161" s="74">
        <v>2.16</v>
      </c>
      <c r="C161" s="48"/>
      <c r="E161" s="75"/>
      <c r="F161" s="51">
        <v>54.8</v>
      </c>
      <c r="G161" s="48"/>
      <c r="M161" s="106"/>
    </row>
    <row r="162" spans="1:29" s="51" customFormat="1" ht="12.75" customHeight="1">
      <c r="A162" s="73">
        <v>35826</v>
      </c>
      <c r="B162" s="74">
        <f>VLOOKUP(A162, 'Regional Defaults'!A:D, 4, FALSE)</f>
        <v>2.1359223300970873</v>
      </c>
      <c r="C162" s="48"/>
      <c r="D162" s="75">
        <v>2</v>
      </c>
      <c r="E162" s="75"/>
      <c r="F162" s="48">
        <v>58.966160000000002</v>
      </c>
      <c r="G162" s="48"/>
      <c r="M162" s="106"/>
    </row>
    <row r="163" spans="1:29" s="51" customFormat="1" ht="12.75" customHeight="1">
      <c r="A163" s="73">
        <v>35854</v>
      </c>
      <c r="B163" s="74">
        <f>VLOOKUP(A163, 'Regional Defaults'!A:D, 4, FALSE)</f>
        <v>2.8301886792452833</v>
      </c>
      <c r="C163" s="48"/>
      <c r="D163" s="75">
        <v>3</v>
      </c>
      <c r="E163" s="75"/>
      <c r="F163" s="48">
        <v>54.531844444444438</v>
      </c>
      <c r="G163" s="48"/>
      <c r="M163" s="106"/>
    </row>
    <row r="164" spans="1:29" s="51" customFormat="1" ht="12.75" customHeight="1">
      <c r="A164" s="73">
        <v>35885</v>
      </c>
      <c r="B164" s="74">
        <f>VLOOKUP(A164, 'Regional Defaults'!A:D, 4, FALSE)</f>
        <v>2.8195488721804511</v>
      </c>
      <c r="C164" s="48"/>
      <c r="D164" s="75">
        <v>1</v>
      </c>
      <c r="E164" s="75"/>
      <c r="F164" s="48">
        <v>54.53</v>
      </c>
      <c r="G164" s="48"/>
      <c r="M164" s="106"/>
    </row>
    <row r="165" spans="1:29" s="51" customFormat="1" ht="12.75" customHeight="1">
      <c r="A165" s="73">
        <v>35915</v>
      </c>
      <c r="B165" s="74">
        <f>VLOOKUP(A165, 'Regional Defaults'!A:D, 4, FALSE)</f>
        <v>2.9795158286778398</v>
      </c>
      <c r="C165" s="48"/>
      <c r="D165" s="75">
        <v>1</v>
      </c>
      <c r="E165" s="75"/>
      <c r="F165" s="48">
        <v>53.83</v>
      </c>
      <c r="G165" s="48"/>
      <c r="M165" s="106"/>
    </row>
    <row r="166" spans="1:29" s="51" customFormat="1" ht="12.75" customHeight="1">
      <c r="A166" s="73">
        <v>35946</v>
      </c>
      <c r="B166" s="74">
        <f>VLOOKUP(A166, 'Regional Defaults'!A:D, 4, FALSE)</f>
        <v>3.007518796992481</v>
      </c>
      <c r="C166" s="48"/>
      <c r="D166" s="75">
        <v>1</v>
      </c>
      <c r="E166" s="75"/>
      <c r="F166" s="48">
        <v>52.73</v>
      </c>
      <c r="G166" s="48"/>
      <c r="M166" s="106"/>
    </row>
    <row r="167" spans="1:29" s="51" customFormat="1" ht="12.75" customHeight="1">
      <c r="A167" s="73">
        <v>35976</v>
      </c>
      <c r="B167" s="74">
        <f>VLOOKUP(A167, 'Regional Defaults'!A:D, 4, FALSE)</f>
        <v>2.6365348399246704</v>
      </c>
      <c r="C167" s="48"/>
      <c r="D167" s="75"/>
      <c r="E167" s="75"/>
      <c r="F167" s="48">
        <v>52.06</v>
      </c>
      <c r="G167" s="48"/>
      <c r="M167" s="106"/>
    </row>
    <row r="168" spans="1:29" s="51" customFormat="1" ht="12.75" customHeight="1">
      <c r="A168" s="73">
        <v>36007</v>
      </c>
      <c r="B168" s="74">
        <f>VLOOKUP(A168, 'Regional Defaults'!A:D, 4, FALSE)</f>
        <v>2.2471910112359552</v>
      </c>
      <c r="C168" s="48"/>
      <c r="D168" s="75">
        <v>1</v>
      </c>
      <c r="E168" s="75"/>
      <c r="F168" s="48">
        <v>49.27</v>
      </c>
      <c r="G168" s="48"/>
      <c r="M168" s="106"/>
    </row>
    <row r="169" spans="1:29" s="51" customFormat="1" ht="12.75" customHeight="1">
      <c r="A169" s="73">
        <v>36038</v>
      </c>
      <c r="B169" s="74">
        <f>VLOOKUP(A169, 'Regional Defaults'!A:D, 4, FALSE)</f>
        <v>2.2684310018903595</v>
      </c>
      <c r="C169" s="48"/>
      <c r="D169" s="75"/>
      <c r="E169" s="75"/>
      <c r="F169" s="48">
        <v>49.266800000000003</v>
      </c>
      <c r="G169" s="48"/>
      <c r="M169" s="106"/>
    </row>
    <row r="170" spans="1:29" s="51" customFormat="1" ht="12.75" customHeight="1">
      <c r="A170" s="73">
        <v>36068</v>
      </c>
      <c r="B170" s="74">
        <f>VLOOKUP(A170, 'Regional Defaults'!A:D, 4, FALSE)</f>
        <v>2.4253731343283582</v>
      </c>
      <c r="C170" s="48"/>
      <c r="D170" s="75">
        <v>1</v>
      </c>
      <c r="E170" s="75"/>
      <c r="F170" s="48">
        <v>45.266800000000003</v>
      </c>
      <c r="G170" s="48"/>
      <c r="M170" s="106"/>
    </row>
    <row r="171" spans="1:29" s="51" customFormat="1" ht="12.75" customHeight="1">
      <c r="A171" s="73">
        <v>36099</v>
      </c>
      <c r="B171" s="74">
        <f>VLOOKUP(A171, 'Regional Defaults'!A:D, 4, FALSE)</f>
        <v>2.3722627737226274</v>
      </c>
      <c r="C171" s="48"/>
      <c r="D171" s="75"/>
      <c r="E171" s="75"/>
      <c r="F171" s="48">
        <v>40.095500000000001</v>
      </c>
      <c r="G171" s="48"/>
      <c r="M171" s="106"/>
    </row>
    <row r="172" spans="1:29" s="51" customFormat="1" ht="12.75" customHeight="1">
      <c r="A172" s="73">
        <v>36129</v>
      </c>
      <c r="B172" s="74">
        <f>VLOOKUP(A172, 'Regional Defaults'!A:D, 4, FALSE)</f>
        <v>2.6978417266187051</v>
      </c>
      <c r="C172" s="48"/>
      <c r="D172" s="75">
        <v>2</v>
      </c>
      <c r="E172" s="75"/>
      <c r="F172" s="48">
        <v>35.855699999999999</v>
      </c>
      <c r="G172" s="48"/>
      <c r="M172" s="106"/>
    </row>
    <row r="173" spans="1:29" s="51" customFormat="1" ht="12.75" customHeight="1">
      <c r="A173" s="73">
        <v>36160</v>
      </c>
      <c r="B173" s="74">
        <f>VLOOKUP(A173, 'Regional Defaults'!A:D, 4, FALSE)</f>
        <v>3.4050179211469538</v>
      </c>
      <c r="C173" s="48"/>
      <c r="D173" s="99">
        <v>5</v>
      </c>
      <c r="E173" s="75"/>
      <c r="F173" s="121">
        <v>34.4</v>
      </c>
      <c r="G173" s="48"/>
      <c r="AC173" s="106"/>
    </row>
    <row r="174" spans="1:29" s="51" customFormat="1" ht="12.75" customHeight="1">
      <c r="A174" s="73">
        <v>36191</v>
      </c>
      <c r="B174" s="74">
        <f>VLOOKUP(A174, 'Regional Defaults'!A:D, 4, FALSE)</f>
        <v>2.464788732394366</v>
      </c>
      <c r="C174" s="48"/>
      <c r="D174" s="75"/>
      <c r="E174" s="75"/>
      <c r="F174" s="48">
        <v>59.546730178549936</v>
      </c>
      <c r="G174" s="48"/>
      <c r="M174" s="122"/>
      <c r="AC174" s="106"/>
    </row>
    <row r="175" spans="1:29" s="51" customFormat="1" ht="12.75" customHeight="1">
      <c r="A175" s="73">
        <v>36219</v>
      </c>
      <c r="B175" s="74">
        <f>VLOOKUP(A175, 'Regional Defaults'!A:D, 4, FALSE)</f>
        <v>2.4096385542168677</v>
      </c>
      <c r="C175" s="48"/>
      <c r="D175" s="75">
        <v>2</v>
      </c>
      <c r="E175" s="75"/>
      <c r="F175" s="48">
        <v>57.763201092282834</v>
      </c>
      <c r="G175" s="48"/>
      <c r="M175" s="122"/>
      <c r="AC175" s="106"/>
    </row>
    <row r="176" spans="1:29" s="51" customFormat="1" ht="12.75" customHeight="1">
      <c r="A176" s="73">
        <v>36250</v>
      </c>
      <c r="B176" s="74">
        <f>VLOOKUP(A176, 'Regional Defaults'!A:D, 4, FALSE)</f>
        <v>2.5423728813559325</v>
      </c>
      <c r="C176" s="48"/>
      <c r="D176" s="75">
        <v>1</v>
      </c>
      <c r="E176" s="75"/>
      <c r="F176" s="48">
        <v>48.523458010649946</v>
      </c>
      <c r="G176" s="48"/>
      <c r="M176" s="122"/>
      <c r="AC176" s="106"/>
    </row>
    <row r="177" spans="1:31" s="51" customFormat="1" ht="12.75" customHeight="1">
      <c r="A177" s="73">
        <v>36280</v>
      </c>
      <c r="B177" s="74">
        <f>VLOOKUP(A177, 'Regional Defaults'!A:D, 4, FALSE)</f>
        <v>3.2094594594594592</v>
      </c>
      <c r="C177" s="48"/>
      <c r="D177" s="75">
        <v>4</v>
      </c>
      <c r="E177" s="75"/>
      <c r="F177" s="48">
        <v>48.078340723494932</v>
      </c>
      <c r="G177" s="48"/>
      <c r="M177" s="122"/>
      <c r="AC177" s="106"/>
    </row>
    <row r="178" spans="1:31" s="51" customFormat="1" ht="12.75" customHeight="1">
      <c r="A178" s="73">
        <v>36311</v>
      </c>
      <c r="B178" s="74">
        <f>VLOOKUP(A178, 'Regional Defaults'!A:D, 4, FALSE)</f>
        <v>3.8917089678511001</v>
      </c>
      <c r="C178" s="48"/>
      <c r="D178" s="75">
        <v>6</v>
      </c>
      <c r="E178" s="75"/>
      <c r="F178" s="48">
        <v>45.910079329822381</v>
      </c>
      <c r="G178" s="48"/>
      <c r="M178" s="122"/>
      <c r="AC178" s="106"/>
    </row>
    <row r="179" spans="1:31" s="51" customFormat="1" ht="12.75" customHeight="1">
      <c r="A179" s="73">
        <v>36341</v>
      </c>
      <c r="B179" s="74">
        <f>VLOOKUP(A179, 'Regional Defaults'!A:D, 4, FALSE)</f>
        <v>4.7538200339558569</v>
      </c>
      <c r="C179" s="48"/>
      <c r="D179" s="75">
        <v>4</v>
      </c>
      <c r="E179" s="75"/>
      <c r="F179" s="48">
        <v>49.840025618969044</v>
      </c>
      <c r="G179" s="48"/>
      <c r="M179" s="122"/>
      <c r="AC179" s="106"/>
    </row>
    <row r="180" spans="1:31" s="51" customFormat="1" ht="12.75" customHeight="1">
      <c r="A180" s="73">
        <v>36372</v>
      </c>
      <c r="B180" s="74">
        <f>VLOOKUP(A180, 'Regional Defaults'!A:D, 4, FALSE)</f>
        <v>5.0590219224283306</v>
      </c>
      <c r="C180" s="48"/>
      <c r="D180" s="75">
        <v>2</v>
      </c>
      <c r="E180" s="75"/>
      <c r="F180" s="48">
        <v>49.047435696205852</v>
      </c>
      <c r="G180" s="48"/>
      <c r="M180" s="122"/>
      <c r="AC180" s="106"/>
    </row>
    <row r="181" spans="1:31" s="51" customFormat="1" ht="12.75" customHeight="1">
      <c r="A181" s="73">
        <v>36403</v>
      </c>
      <c r="B181" s="74">
        <f>VLOOKUP(A181, 'Regional Defaults'!A:D, 4, FALSE)</f>
        <v>5.2810902896081773</v>
      </c>
      <c r="C181" s="48"/>
      <c r="D181" s="75"/>
      <c r="E181" s="75"/>
      <c r="F181" s="48">
        <v>49.047435696205852</v>
      </c>
      <c r="G181" s="48"/>
      <c r="M181" s="122"/>
      <c r="AC181" s="106"/>
    </row>
    <row r="182" spans="1:31" s="51" customFormat="1" ht="12.75" customHeight="1">
      <c r="A182" s="73">
        <v>36433</v>
      </c>
      <c r="B182" s="74">
        <f>VLOOKUP(A182, 'Regional Defaults'!A:D, 4, FALSE)</f>
        <v>5.1580698835274541</v>
      </c>
      <c r="C182" s="48"/>
      <c r="D182" s="75">
        <v>1</v>
      </c>
      <c r="E182" s="75"/>
      <c r="F182" s="48">
        <v>44.801773641287248</v>
      </c>
      <c r="G182" s="48"/>
      <c r="M182" s="122"/>
      <c r="AC182" s="106"/>
    </row>
    <row r="183" spans="1:31" s="51" customFormat="1" ht="12.75" customHeight="1">
      <c r="A183" s="73">
        <v>36464</v>
      </c>
      <c r="B183" s="74">
        <f>VLOOKUP(A183, 'Regional Defaults'!A:D, 4, FALSE)</f>
        <v>6.0855263157894735</v>
      </c>
      <c r="C183" s="48"/>
      <c r="D183" s="75">
        <v>4</v>
      </c>
      <c r="E183" s="75"/>
      <c r="F183" s="48">
        <v>44.552515900733617</v>
      </c>
      <c r="G183" s="48"/>
      <c r="M183" s="122"/>
      <c r="AC183" s="106"/>
    </row>
    <row r="184" spans="1:31" s="51" customFormat="1" ht="12.75" customHeight="1">
      <c r="A184" s="73">
        <v>36494</v>
      </c>
      <c r="B184" s="74">
        <f>VLOOKUP(A184, 'Regional Defaults'!A:D, 4, FALSE)</f>
        <v>6.2295081967213122</v>
      </c>
      <c r="C184" s="48"/>
      <c r="D184" s="75">
        <v>3</v>
      </c>
      <c r="E184" s="75"/>
      <c r="F184" s="48">
        <v>44.552515900733617</v>
      </c>
      <c r="G184" s="48"/>
      <c r="M184" s="122"/>
      <c r="AC184" s="106"/>
    </row>
    <row r="185" spans="1:31" s="51" customFormat="1" ht="12.75" customHeight="1">
      <c r="A185" s="73">
        <v>36525</v>
      </c>
      <c r="B185" s="74">
        <f>VLOOKUP(A185, 'Regional Defaults'!A:D, 4, FALSE)</f>
        <v>6.115702479338843</v>
      </c>
      <c r="C185" s="48"/>
      <c r="D185" s="75">
        <v>4</v>
      </c>
      <c r="E185" s="75"/>
      <c r="F185" s="48">
        <v>44.552515900733617</v>
      </c>
      <c r="G185" s="48"/>
      <c r="M185" s="122"/>
      <c r="AC185" s="106"/>
    </row>
    <row r="186" spans="1:31">
      <c r="A186" s="73">
        <v>36556</v>
      </c>
      <c r="B186" s="74">
        <f>VLOOKUP(A186, 'Regional Defaults'!A:D, 4, FALSE)</f>
        <v>6.467661691542288</v>
      </c>
      <c r="D186" s="67">
        <v>3</v>
      </c>
      <c r="F186" s="39">
        <v>42.308496018006302</v>
      </c>
      <c r="M186" s="123"/>
      <c r="AC186" s="106"/>
      <c r="AD186" s="51"/>
      <c r="AE186" s="51"/>
    </row>
    <row r="187" spans="1:31">
      <c r="A187" s="73">
        <v>36585</v>
      </c>
      <c r="B187" s="74">
        <f>VLOOKUP(A187, 'Regional Defaults'!A:D, 4, FALSE)</f>
        <v>6.4891846921797001</v>
      </c>
      <c r="D187" s="67">
        <v>3</v>
      </c>
      <c r="F187" s="39">
        <v>40.17859569345616</v>
      </c>
      <c r="M187" s="123"/>
      <c r="AC187" s="106"/>
      <c r="AD187" s="51"/>
      <c r="AE187" s="51"/>
    </row>
    <row r="188" spans="1:31">
      <c r="A188" s="73">
        <v>36616</v>
      </c>
      <c r="B188" s="74">
        <f>VLOOKUP(A188, 'Regional Defaults'!A:D, 4, FALSE)</f>
        <v>7.0351758793969852</v>
      </c>
      <c r="D188" s="67">
        <v>3</v>
      </c>
      <c r="F188" s="39">
        <v>40.321800757873234</v>
      </c>
      <c r="M188" s="123"/>
      <c r="AC188" s="106"/>
      <c r="AD188" s="51"/>
      <c r="AE188" s="51"/>
    </row>
    <row r="189" spans="1:31">
      <c r="A189" s="73">
        <v>36646</v>
      </c>
      <c r="B189" s="74">
        <f>VLOOKUP(A189, 'Regional Defaults'!A:D, 4, FALSE)</f>
        <v>6.4250411861614491</v>
      </c>
      <c r="D189" s="67">
        <v>4</v>
      </c>
      <c r="F189" s="39">
        <v>40.429442979461811</v>
      </c>
      <c r="M189" s="123"/>
      <c r="AC189" s="106"/>
      <c r="AD189" s="51"/>
      <c r="AE189" s="51"/>
    </row>
    <row r="190" spans="1:31">
      <c r="A190" s="73">
        <v>36677</v>
      </c>
      <c r="B190" s="74">
        <f>VLOOKUP(A190, 'Regional Defaults'!A:D, 4, FALSE)</f>
        <v>6.010016694490818</v>
      </c>
      <c r="D190" s="67">
        <v>3</v>
      </c>
      <c r="F190" s="39">
        <v>39.164596625226643</v>
      </c>
      <c r="M190" s="123"/>
      <c r="AC190" s="106"/>
      <c r="AD190" s="51"/>
      <c r="AE190" s="51"/>
    </row>
    <row r="191" spans="1:31">
      <c r="A191" s="73">
        <v>36707</v>
      </c>
      <c r="B191" s="74">
        <f>VLOOKUP(A191, 'Regional Defaults'!A:D, 4, FALSE)</f>
        <v>5.5837563451776653</v>
      </c>
      <c r="D191" s="67">
        <v>2</v>
      </c>
      <c r="F191" s="39">
        <v>39.268479344607208</v>
      </c>
      <c r="M191" s="123"/>
      <c r="AC191" s="106"/>
      <c r="AD191" s="51"/>
      <c r="AE191" s="51"/>
    </row>
    <row r="192" spans="1:31">
      <c r="A192" s="73">
        <v>36738</v>
      </c>
      <c r="B192" s="74">
        <f>VLOOKUP(A192, 'Regional Defaults'!A:D, 4, FALSE)</f>
        <v>5.3244592346089847</v>
      </c>
      <c r="D192" s="67">
        <v>2</v>
      </c>
      <c r="F192" s="39">
        <v>39.055073534684098</v>
      </c>
      <c r="M192" s="123"/>
      <c r="AC192" s="106"/>
      <c r="AD192" s="51"/>
      <c r="AE192" s="51"/>
    </row>
    <row r="193" spans="1:31">
      <c r="A193" s="73">
        <v>36769</v>
      </c>
      <c r="B193" s="74">
        <f>VLOOKUP(A193, 'Regional Defaults'!A:D, 4, FALSE)</f>
        <v>6.010016694490818</v>
      </c>
      <c r="D193" s="67">
        <v>4</v>
      </c>
      <c r="F193" s="39">
        <v>39.123514861093</v>
      </c>
      <c r="M193" s="123"/>
      <c r="AC193" s="106"/>
      <c r="AD193" s="51"/>
      <c r="AE193" s="51"/>
    </row>
    <row r="194" spans="1:31">
      <c r="A194" s="73">
        <v>36799</v>
      </c>
      <c r="B194" s="74">
        <f>VLOOKUP(A194, 'Regional Defaults'!A:D, 4, FALSE)</f>
        <v>6.2913907284768218</v>
      </c>
      <c r="D194" s="67">
        <v>3</v>
      </c>
      <c r="F194" s="39">
        <v>40.060285561464404</v>
      </c>
      <c r="M194" s="123"/>
      <c r="AC194" s="106"/>
      <c r="AD194" s="51"/>
      <c r="AE194" s="51"/>
    </row>
    <row r="195" spans="1:31">
      <c r="A195" s="73">
        <v>36830</v>
      </c>
      <c r="B195" s="74">
        <f>VLOOKUP(A195, 'Regional Defaults'!A:D, 4, FALSE)</f>
        <v>5.9870550161812295</v>
      </c>
      <c r="D195" s="67">
        <v>2</v>
      </c>
      <c r="F195" s="39">
        <v>39.336980954922367</v>
      </c>
      <c r="M195" s="123"/>
      <c r="AC195" s="106"/>
      <c r="AD195" s="51"/>
      <c r="AE195" s="51"/>
    </row>
    <row r="196" spans="1:31">
      <c r="A196" s="73">
        <v>36860</v>
      </c>
      <c r="B196" s="74">
        <f>VLOOKUP(A196, 'Regional Defaults'!A:D, 4, FALSE)</f>
        <v>6.5466448445171856</v>
      </c>
      <c r="D196" s="67">
        <v>7</v>
      </c>
      <c r="F196" s="39">
        <v>37.85891402965462</v>
      </c>
      <c r="M196" s="123"/>
      <c r="AC196" s="106"/>
      <c r="AD196" s="51"/>
      <c r="AE196" s="51"/>
    </row>
    <row r="197" spans="1:31">
      <c r="A197" s="73">
        <v>36891</v>
      </c>
      <c r="B197" s="74">
        <f>VLOOKUP(A197, 'Regional Defaults'!A:D, 4, FALSE)</f>
        <v>6.435643564356436</v>
      </c>
      <c r="D197" s="67">
        <v>3</v>
      </c>
      <c r="F197" s="39">
        <v>33.823403146293046</v>
      </c>
      <c r="M197" s="123"/>
      <c r="AC197" s="106"/>
      <c r="AD197" s="51"/>
      <c r="AE197" s="51"/>
    </row>
    <row r="198" spans="1:31">
      <c r="A198" s="73">
        <v>36922</v>
      </c>
      <c r="B198" s="74">
        <f>VLOOKUP(A198, 'Regional Defaults'!A:D, 4, FALSE)</f>
        <v>7.1428571428571423</v>
      </c>
      <c r="D198" s="67">
        <v>7</v>
      </c>
      <c r="F198" s="39">
        <v>30.142365191964618</v>
      </c>
      <c r="M198" s="123"/>
      <c r="AC198" s="104"/>
    </row>
    <row r="199" spans="1:31">
      <c r="A199" s="73">
        <v>36950</v>
      </c>
      <c r="B199" s="74">
        <f>VLOOKUP(A199, 'Regional Defaults'!A:D, 4, FALSE)</f>
        <v>7.5533661740558298</v>
      </c>
      <c r="D199" s="67">
        <v>4</v>
      </c>
      <c r="F199" s="39">
        <v>29.902211812412116</v>
      </c>
      <c r="M199" s="123"/>
      <c r="AC199" s="104"/>
    </row>
    <row r="200" spans="1:31">
      <c r="A200" s="73">
        <v>36981</v>
      </c>
      <c r="B200" s="74">
        <f>VLOOKUP(A200, 'Regional Defaults'!A:D, 4, FALSE)</f>
        <v>7.0866141732283463</v>
      </c>
      <c r="D200" s="67">
        <v>2</v>
      </c>
      <c r="F200" s="39">
        <v>31.098968250546626</v>
      </c>
      <c r="M200" s="123"/>
      <c r="AC200" s="104"/>
    </row>
    <row r="201" spans="1:31">
      <c r="A201" s="73">
        <v>37011</v>
      </c>
      <c r="B201" s="74">
        <f>VLOOKUP(A201, 'Regional Defaults'!A:D, 4, FALSE)</f>
        <v>7.3131955484896665</v>
      </c>
      <c r="D201" s="67">
        <v>5</v>
      </c>
      <c r="F201" s="39">
        <v>28.685943158874018</v>
      </c>
      <c r="M201" s="123"/>
      <c r="AC201" s="104"/>
    </row>
    <row r="202" spans="1:31">
      <c r="A202" s="73">
        <v>37042</v>
      </c>
      <c r="B202" s="74">
        <f>VLOOKUP(A202, 'Regional Defaults'!A:D, 4, FALSE)</f>
        <v>7.7409162717219591</v>
      </c>
      <c r="D202" s="67">
        <v>7</v>
      </c>
      <c r="F202" s="39">
        <v>24.465443441404439</v>
      </c>
      <c r="M202" s="123"/>
      <c r="AC202" s="104"/>
    </row>
    <row r="203" spans="1:31">
      <c r="A203" s="73">
        <v>37072</v>
      </c>
      <c r="B203" s="74">
        <f>VLOOKUP(A203, 'Regional Defaults'!A:D, 4, FALSE)</f>
        <v>8.4278768233387353</v>
      </c>
      <c r="D203" s="67">
        <v>4</v>
      </c>
      <c r="F203" s="39">
        <v>19.264895666620284</v>
      </c>
      <c r="M203" s="123"/>
      <c r="AC203" s="104"/>
    </row>
    <row r="204" spans="1:31">
      <c r="A204" s="73">
        <v>37103</v>
      </c>
      <c r="B204" s="74">
        <f>VLOOKUP(A204, 'Regional Defaults'!A:D, 4, FALSE)</f>
        <v>9.7288676236044669</v>
      </c>
      <c r="D204" s="67">
        <v>9</v>
      </c>
      <c r="F204" s="39">
        <v>17.679956347502873</v>
      </c>
      <c r="M204" s="123"/>
      <c r="AC204" s="104"/>
    </row>
    <row r="205" spans="1:31">
      <c r="A205" s="73">
        <v>37134</v>
      </c>
      <c r="B205" s="74">
        <f>VLOOKUP(A205, 'Regional Defaults'!A:D, 4, FALSE)</f>
        <v>10.268562401263823</v>
      </c>
      <c r="D205" s="67">
        <v>6</v>
      </c>
      <c r="F205" s="39">
        <v>17.274754389288972</v>
      </c>
      <c r="M205" s="123"/>
      <c r="AC205" s="104"/>
    </row>
    <row r="206" spans="1:31">
      <c r="A206" s="73">
        <v>37164</v>
      </c>
      <c r="B206" s="74">
        <f>VLOOKUP(A206, 'Regional Defaults'!A:D, 4, FALSE)</f>
        <v>10.542635658914728</v>
      </c>
      <c r="D206" s="67">
        <v>3</v>
      </c>
      <c r="F206" s="39">
        <v>17.200891299601757</v>
      </c>
      <c r="M206" s="123"/>
      <c r="AC206" s="104"/>
    </row>
    <row r="207" spans="1:31">
      <c r="A207" s="73">
        <v>37195</v>
      </c>
      <c r="B207" s="74">
        <f>VLOOKUP(A207, 'Regional Defaults'!A:D, 4, FALSE)</f>
        <v>11.216216216216218</v>
      </c>
      <c r="D207" s="67">
        <v>7</v>
      </c>
      <c r="F207" s="39">
        <v>14.503833032305272</v>
      </c>
      <c r="M207" s="123"/>
      <c r="AC207" s="104"/>
    </row>
    <row r="208" spans="1:31">
      <c r="A208" s="73">
        <v>37225</v>
      </c>
      <c r="B208" s="74">
        <f>VLOOKUP(A208, 'Regional Defaults'!A:D, 4, FALSE)</f>
        <v>11.662198391420912</v>
      </c>
      <c r="D208" s="67">
        <v>9</v>
      </c>
      <c r="F208" s="39">
        <v>13.083007709772204</v>
      </c>
      <c r="M208" s="123"/>
      <c r="AC208" s="104"/>
    </row>
    <row r="209" spans="1:29">
      <c r="A209" s="73">
        <v>37256</v>
      </c>
      <c r="B209" s="74">
        <f>VLOOKUP(A209, 'Regional Defaults'!A:D, 4, FALSE)</f>
        <v>12.382234185733513</v>
      </c>
      <c r="D209" s="67">
        <v>10</v>
      </c>
      <c r="F209" s="39">
        <v>13.94701835740231</v>
      </c>
      <c r="M209" s="123"/>
      <c r="AC209" s="104"/>
    </row>
    <row r="210" spans="1:29">
      <c r="A210" s="73">
        <v>37287</v>
      </c>
      <c r="B210" s="74">
        <f>VLOOKUP(A210, 'Regional Defaults'!A:D, 4, FALSE)</f>
        <v>12.820512820512819</v>
      </c>
      <c r="D210" s="67">
        <v>12</v>
      </c>
      <c r="F210" s="39">
        <v>16.799066966512175</v>
      </c>
      <c r="M210" s="123"/>
      <c r="AC210" s="104"/>
    </row>
    <row r="211" spans="1:29">
      <c r="A211" s="73">
        <v>37315</v>
      </c>
      <c r="B211" s="74">
        <f>VLOOKUP(A211, 'Regional Defaults'!A:D, 4, FALSE)</f>
        <v>12.601626016260163</v>
      </c>
      <c r="D211" s="67">
        <v>4</v>
      </c>
      <c r="F211" s="39">
        <v>16.29226967346645</v>
      </c>
      <c r="M211" s="123"/>
      <c r="AC211" s="104"/>
    </row>
    <row r="212" spans="1:29">
      <c r="A212" s="73">
        <v>37346</v>
      </c>
      <c r="B212" s="74">
        <f>VLOOKUP(A212, 'Regional Defaults'!A:D, 4, FALSE)</f>
        <v>12.885906040268457</v>
      </c>
      <c r="D212" s="67">
        <v>7</v>
      </c>
      <c r="F212" s="39">
        <v>16.966675229706034</v>
      </c>
      <c r="M212" s="123"/>
      <c r="AC212" s="104"/>
    </row>
    <row r="213" spans="1:29">
      <c r="A213" s="73">
        <v>37376</v>
      </c>
      <c r="B213" s="74">
        <f>VLOOKUP(A213, 'Regional Defaults'!A:D, 4, FALSE)</f>
        <v>13.557046979865772</v>
      </c>
      <c r="D213" s="67">
        <v>9</v>
      </c>
      <c r="F213" s="39">
        <v>18.768424936272041</v>
      </c>
      <c r="M213" s="123"/>
      <c r="AC213" s="104"/>
    </row>
    <row r="214" spans="1:29">
      <c r="A214" s="73">
        <v>37407</v>
      </c>
      <c r="B214" s="74">
        <f>VLOOKUP(A214, 'Regional Defaults'!A:D, 4, FALSE)</f>
        <v>13.315217391304349</v>
      </c>
      <c r="D214" s="67">
        <v>6</v>
      </c>
      <c r="F214" s="39">
        <v>23.870700735693088</v>
      </c>
      <c r="M214" s="123"/>
      <c r="AC214" s="104"/>
    </row>
    <row r="215" spans="1:29">
      <c r="A215" s="73">
        <v>37437</v>
      </c>
      <c r="B215" s="74">
        <f>VLOOKUP(A215, 'Regional Defaults'!A:D, 4, FALSE)</f>
        <v>13.049450549450551</v>
      </c>
      <c r="D215" s="67">
        <v>5</v>
      </c>
      <c r="F215" s="39">
        <v>23.868114515352133</v>
      </c>
      <c r="M215" s="123"/>
      <c r="AC215" s="104"/>
    </row>
    <row r="216" spans="1:29">
      <c r="A216" s="73">
        <v>37468</v>
      </c>
      <c r="B216" s="74">
        <f>VLOOKUP(A216, 'Regional Defaults'!A:D, 4, FALSE)</f>
        <v>12.326869806094184</v>
      </c>
      <c r="D216" s="67">
        <v>5</v>
      </c>
      <c r="F216" s="39">
        <v>23.650028290923842</v>
      </c>
      <c r="M216" s="123"/>
      <c r="AC216" s="104"/>
    </row>
    <row r="217" spans="1:29">
      <c r="A217" s="73">
        <v>37499</v>
      </c>
      <c r="B217" s="74">
        <f>VLOOKUP(A217, 'Regional Defaults'!A:D, 4, FALSE)</f>
        <v>11.543810848400557</v>
      </c>
      <c r="D217" s="67">
        <v>3</v>
      </c>
      <c r="F217" s="39">
        <v>23.057283176307752</v>
      </c>
      <c r="M217" s="123"/>
      <c r="AC217" s="104"/>
    </row>
    <row r="218" spans="1:29">
      <c r="A218" s="73">
        <v>37529</v>
      </c>
      <c r="B218" s="74">
        <f>VLOOKUP(A218, 'Regional Defaults'!A:D, 4, FALSE)</f>
        <v>10.911602209944752</v>
      </c>
      <c r="D218" s="67">
        <v>3</v>
      </c>
      <c r="F218" s="39">
        <v>23.508344730056301</v>
      </c>
      <c r="M218" s="123"/>
      <c r="AC218" s="104"/>
    </row>
    <row r="219" spans="1:29">
      <c r="A219" s="73">
        <v>37560</v>
      </c>
      <c r="B219" s="74">
        <f>VLOOKUP(A219, 'Regional Defaults'!A:D, 4, FALSE)</f>
        <v>10.124826629680998</v>
      </c>
      <c r="D219" s="67">
        <v>1</v>
      </c>
      <c r="F219" s="39">
        <v>24.208844772674716</v>
      </c>
      <c r="M219" s="123"/>
      <c r="AC219" s="104"/>
    </row>
    <row r="220" spans="1:29">
      <c r="A220" s="73">
        <v>37590</v>
      </c>
      <c r="B220" s="74">
        <f>VLOOKUP(A220, 'Regional Defaults'!A:D, 4, FALSE)</f>
        <v>9.5303867403314921</v>
      </c>
      <c r="D220" s="67">
        <v>4</v>
      </c>
      <c r="F220" s="39">
        <v>24.952175174427111</v>
      </c>
      <c r="M220" s="123"/>
      <c r="AC220" s="104"/>
    </row>
    <row r="221" spans="1:29">
      <c r="A221" s="73">
        <v>37621</v>
      </c>
      <c r="B221" s="74">
        <f>VLOOKUP(A221, 'Regional Defaults'!A:D, 4, FALSE)</f>
        <v>9.1412742382271475</v>
      </c>
      <c r="D221" s="67">
        <v>7</v>
      </c>
      <c r="F221" s="39">
        <v>24.600942273175537</v>
      </c>
      <c r="M221" s="123"/>
      <c r="AC221" s="104"/>
    </row>
    <row r="222" spans="1:29">
      <c r="A222" s="73">
        <v>37652</v>
      </c>
      <c r="B222" s="74">
        <f>VLOOKUP(A222, 'Regional Defaults'!A:D, 4, FALSE)</f>
        <v>7.7777777777777777</v>
      </c>
      <c r="D222" s="67">
        <v>1</v>
      </c>
      <c r="F222" s="39">
        <v>24.932697311029745</v>
      </c>
      <c r="M222" s="123"/>
      <c r="AC222" s="104"/>
    </row>
    <row r="223" spans="1:29">
      <c r="A223" s="73">
        <v>37680</v>
      </c>
      <c r="B223" s="74">
        <f>VLOOKUP(A223, 'Regional Defaults'!A:D, 4, FALSE)</f>
        <v>7.5313807531380759</v>
      </c>
      <c r="D223" s="67">
        <v>2</v>
      </c>
      <c r="F223" s="39">
        <v>25.107889798910819</v>
      </c>
      <c r="M223" s="123"/>
      <c r="AC223" s="104"/>
    </row>
    <row r="224" spans="1:29">
      <c r="A224" s="73">
        <v>37711</v>
      </c>
      <c r="B224" s="74">
        <f>VLOOKUP(A224, 'Regional Defaults'!A:D, 4, FALSE)</f>
        <v>7.083333333333333</v>
      </c>
      <c r="D224" s="67">
        <v>4</v>
      </c>
      <c r="F224" s="39">
        <v>25.482884286937239</v>
      </c>
      <c r="M224" s="123"/>
      <c r="AC224" s="104"/>
    </row>
    <row r="225" spans="1:29">
      <c r="A225" s="73">
        <v>37741</v>
      </c>
      <c r="B225" s="74">
        <f>VLOOKUP(A225, 'Regional Defaults'!A:D, 4, FALSE)</f>
        <v>6.3623789764868599</v>
      </c>
      <c r="D225" s="67">
        <v>4</v>
      </c>
      <c r="F225" s="39">
        <v>27.096732989498932</v>
      </c>
      <c r="M225" s="123"/>
      <c r="AC225" s="104"/>
    </row>
    <row r="226" spans="1:29">
      <c r="A226" s="73">
        <v>37772</v>
      </c>
      <c r="B226" s="74">
        <f>VLOOKUP(A226, 'Regional Defaults'!A:D, 4, FALSE)</f>
        <v>6.1983471074380168</v>
      </c>
      <c r="D226" s="67">
        <v>4</v>
      </c>
      <c r="F226" s="39">
        <v>28.446270890669691</v>
      </c>
      <c r="M226" s="123"/>
      <c r="AC226" s="104"/>
    </row>
    <row r="227" spans="1:29">
      <c r="A227" s="73">
        <v>37802</v>
      </c>
      <c r="B227" s="74">
        <f>VLOOKUP(A227, 'Regional Defaults'!A:D, 4, FALSE)</f>
        <v>5.2567237163814182</v>
      </c>
      <c r="D227" s="67">
        <v>1</v>
      </c>
      <c r="F227" s="39">
        <v>29.031958291230243</v>
      </c>
      <c r="M227" s="123"/>
      <c r="AC227" s="104"/>
    </row>
    <row r="228" spans="1:29">
      <c r="A228" s="73">
        <v>37833</v>
      </c>
      <c r="B228" s="74">
        <f>VLOOKUP(A228, 'Regional Defaults'!A:D, 4, FALSE)</f>
        <v>5.3892215568862278</v>
      </c>
      <c r="D228" s="67">
        <v>7</v>
      </c>
      <c r="F228" s="39">
        <v>27.784827874960556</v>
      </c>
      <c r="M228" s="123"/>
      <c r="AC228" s="104"/>
    </row>
    <row r="229" spans="1:29">
      <c r="A229" s="73">
        <v>37864</v>
      </c>
      <c r="B229" s="74">
        <f>VLOOKUP(A229, 'Regional Defaults'!A:D, 4, FALSE)</f>
        <v>5.751173708920188</v>
      </c>
      <c r="D229" s="67">
        <v>5</v>
      </c>
      <c r="F229" s="39">
        <v>28.56626619546288</v>
      </c>
      <c r="M229" s="123"/>
      <c r="AC229" s="104"/>
    </row>
    <row r="230" spans="1:29">
      <c r="A230" s="73">
        <v>37894</v>
      </c>
      <c r="B230" s="74">
        <f>VLOOKUP(A230, 'Regional Defaults'!A:D, 4, FALSE)</f>
        <v>5.2204176334106727</v>
      </c>
      <c r="D230" s="67">
        <v>1</v>
      </c>
      <c r="F230" s="39">
        <v>28.935580570064822</v>
      </c>
      <c r="M230" s="123"/>
      <c r="AC230" s="104"/>
    </row>
    <row r="231" spans="1:29">
      <c r="A231" s="73">
        <v>37925</v>
      </c>
      <c r="B231" s="74">
        <f>VLOOKUP(A231, 'Regional Defaults'!A:D, 4, FALSE)</f>
        <v>4.8808172531214531</v>
      </c>
      <c r="D231" s="67">
        <v>1</v>
      </c>
      <c r="F231" s="39">
        <v>30.179007733811005</v>
      </c>
      <c r="M231" s="123"/>
      <c r="AC231" s="104"/>
    </row>
    <row r="232" spans="1:29">
      <c r="A232" s="73">
        <v>37955</v>
      </c>
      <c r="B232" s="74">
        <f>VLOOKUP(A232, 'Regional Defaults'!A:D, 4, FALSE)</f>
        <v>4.5454545454545459</v>
      </c>
      <c r="D232" s="67">
        <v>2</v>
      </c>
      <c r="F232" s="39">
        <v>33.594513772599967</v>
      </c>
      <c r="M232" s="123"/>
      <c r="AC232" s="104"/>
    </row>
    <row r="233" spans="1:29">
      <c r="A233" s="73">
        <v>37986</v>
      </c>
      <c r="B233" s="74">
        <f>VLOOKUP(A233, 'Regional Defaults'!A:D, 4, FALSE)</f>
        <v>4.2025862068965516</v>
      </c>
      <c r="D233" s="67">
        <v>4</v>
      </c>
      <c r="F233" s="39">
        <v>33.45287075640757</v>
      </c>
      <c r="M233" s="123"/>
      <c r="AC233" s="104"/>
    </row>
    <row r="234" spans="1:29">
      <c r="A234" s="73">
        <v>38017</v>
      </c>
      <c r="B234" s="74">
        <f>VLOOKUP(A234, 'Regional Defaults'!A:D, 4, FALSE)</f>
        <v>4.180064308681672</v>
      </c>
      <c r="D234" s="67">
        <v>1</v>
      </c>
      <c r="F234" s="39">
        <v>34.95939830891912</v>
      </c>
      <c r="M234" s="123"/>
      <c r="AC234" s="104"/>
    </row>
    <row r="235" spans="1:29">
      <c r="A235" s="73">
        <v>38046</v>
      </c>
      <c r="B235" s="74">
        <f>VLOOKUP(A235, 'Regional Defaults'!A:D, 4, FALSE)</f>
        <v>3.8257173219978751</v>
      </c>
      <c r="D235" s="67">
        <v>1</v>
      </c>
      <c r="F235" s="39">
        <v>37.138790504963715</v>
      </c>
      <c r="M235" s="123"/>
      <c r="AC235" s="104"/>
    </row>
    <row r="236" spans="1:29">
      <c r="A236" s="73">
        <v>38077</v>
      </c>
      <c r="B236" s="74">
        <f>VLOOKUP(A236, 'Regional Defaults'!A:D, 4, FALSE)</f>
        <v>3.664921465968586</v>
      </c>
      <c r="D236" s="67">
        <v>4</v>
      </c>
      <c r="F236" s="39">
        <v>38.491381188593856</v>
      </c>
      <c r="M236" s="123"/>
      <c r="AC236" s="104"/>
    </row>
    <row r="237" spans="1:29">
      <c r="A237" s="73">
        <v>38107</v>
      </c>
      <c r="B237" s="74">
        <f>VLOOKUP(A237, 'Regional Defaults'!A:D, 4, FALSE)</f>
        <v>3.5714285714285712</v>
      </c>
      <c r="D237" s="67">
        <v>2</v>
      </c>
      <c r="F237" s="39">
        <v>43.042488026765234</v>
      </c>
      <c r="M237" s="123"/>
      <c r="AC237" s="104"/>
    </row>
    <row r="238" spans="1:29">
      <c r="A238" s="73">
        <v>38138</v>
      </c>
      <c r="B238" s="74">
        <f>VLOOKUP(A238, 'Regional Defaults'!A:D, 4, FALSE)</f>
        <v>3.1120331950207469</v>
      </c>
      <c r="D238" s="67">
        <v>2</v>
      </c>
      <c r="F238" s="39">
        <v>31.863587752230821</v>
      </c>
      <c r="M238" s="123"/>
      <c r="AC238" s="104"/>
    </row>
    <row r="239" spans="1:29">
      <c r="A239" s="73">
        <v>38168</v>
      </c>
      <c r="B239" s="74">
        <f>VLOOKUP(A239, 'Regional Defaults'!A:D, 4, FALSE)</f>
        <v>3.3434650455927049</v>
      </c>
      <c r="D239" s="67">
        <v>4</v>
      </c>
      <c r="F239" s="39">
        <v>32.902334797530237</v>
      </c>
      <c r="M239" s="123"/>
      <c r="AC239" s="104"/>
    </row>
    <row r="240" spans="1:29">
      <c r="A240" s="73">
        <v>38199</v>
      </c>
      <c r="B240" s="74">
        <f>VLOOKUP(A240, 'Regional Defaults'!A:D, 4, FALSE)</f>
        <v>2.9441624365482233</v>
      </c>
      <c r="D240" s="67">
        <v>1</v>
      </c>
      <c r="F240" s="39">
        <v>32.245918639522408</v>
      </c>
      <c r="M240" s="123"/>
      <c r="AC240" s="104"/>
    </row>
    <row r="241" spans="1:29">
      <c r="A241" s="73">
        <v>38230</v>
      </c>
      <c r="B241" s="74">
        <f>VLOOKUP(A241, 'Regional Defaults'!A:D, 4, FALSE)</f>
        <v>2.6946107784431139</v>
      </c>
      <c r="D241" s="67">
        <v>1</v>
      </c>
      <c r="F241" s="39">
        <v>34.758426889709462</v>
      </c>
      <c r="M241" s="123"/>
      <c r="AC241" s="104"/>
    </row>
    <row r="242" spans="1:29">
      <c r="A242" s="73">
        <v>38260</v>
      </c>
      <c r="B242" s="74">
        <f>VLOOKUP(A242, 'Regional Defaults'!A:D, 4, FALSE)</f>
        <v>2.5793650793650791</v>
      </c>
      <c r="D242" s="67">
        <v>3</v>
      </c>
      <c r="F242" s="39">
        <v>39.00865588073971</v>
      </c>
      <c r="M242" s="123"/>
      <c r="AC242" s="104"/>
    </row>
    <row r="243" spans="1:29">
      <c r="A243" s="73">
        <v>38291</v>
      </c>
      <c r="B243" s="74">
        <f>VLOOKUP(A243, 'Regional Defaults'!A:D, 4, FALSE)</f>
        <v>2.6706231454005933</v>
      </c>
      <c r="D243" s="67">
        <v>2</v>
      </c>
      <c r="F243" s="39">
        <v>38.87873506239486</v>
      </c>
      <c r="M243" s="123"/>
      <c r="AC243" s="104"/>
    </row>
    <row r="244" spans="1:29">
      <c r="A244" s="73">
        <v>38321</v>
      </c>
      <c r="B244" s="74">
        <f>VLOOKUP(A244, 'Regional Defaults'!A:D, 4, FALSE)</f>
        <v>2.6470588235294117</v>
      </c>
      <c r="D244" s="67">
        <v>2</v>
      </c>
      <c r="F244" s="39">
        <v>39.255430812194518</v>
      </c>
      <c r="M244" s="123"/>
      <c r="AC244" s="104"/>
    </row>
    <row r="245" spans="1:29">
      <c r="A245" s="73">
        <v>38352</v>
      </c>
      <c r="B245" s="74">
        <f>VLOOKUP(A245, 'Regional Defaults'!A:D, 4, FALSE)</f>
        <v>2.4177949709864603</v>
      </c>
      <c r="D245" s="67">
        <v>3</v>
      </c>
      <c r="F245" s="39">
        <v>45.693174456239738</v>
      </c>
      <c r="M245" s="123"/>
      <c r="AC245" s="104"/>
    </row>
    <row r="246" spans="1:29">
      <c r="A246" s="73">
        <v>38383</v>
      </c>
      <c r="B246" s="74">
        <f>VLOOKUP(A246, 'Regional Defaults'!A:D, 4, FALSE)</f>
        <v>2.3166023166023164</v>
      </c>
      <c r="F246" s="39">
        <v>48.30865996265463</v>
      </c>
      <c r="M246" s="123"/>
      <c r="AC246" s="104"/>
    </row>
    <row r="247" spans="1:29">
      <c r="A247" s="73">
        <v>38411</v>
      </c>
      <c r="B247" s="74">
        <f>VLOOKUP(A247, 'Regional Defaults'!A:D, 4, FALSE)</f>
        <v>2.3741690408357075</v>
      </c>
      <c r="D247" s="67">
        <v>3</v>
      </c>
      <c r="F247" s="39">
        <v>49.919120940089243</v>
      </c>
      <c r="M247" s="123"/>
      <c r="AC247" s="104"/>
    </row>
    <row r="248" spans="1:29">
      <c r="A248" s="73">
        <v>38442</v>
      </c>
      <c r="B248" s="74">
        <f>VLOOKUP(A248, 'Regional Defaults'!A:D, 4, FALSE)</f>
        <v>2.184235517568851</v>
      </c>
      <c r="D248" s="75">
        <v>1</v>
      </c>
      <c r="E248" s="75"/>
      <c r="F248" s="48">
        <v>49.598972919084112</v>
      </c>
      <c r="G248" s="48"/>
      <c r="H248" s="51"/>
      <c r="I248" s="51"/>
      <c r="M248" s="123"/>
      <c r="AC248" s="104"/>
    </row>
    <row r="249" spans="1:29">
      <c r="A249" s="73">
        <v>38472</v>
      </c>
      <c r="B249" s="74">
        <f>VLOOKUP(A249, 'Regional Defaults'!A:D, 4, FALSE)</f>
        <v>1.9792648444863337</v>
      </c>
      <c r="D249" s="67">
        <v>1</v>
      </c>
      <c r="F249" s="39">
        <v>54.803791539979692</v>
      </c>
      <c r="M249" s="123"/>
      <c r="AC249" s="104"/>
    </row>
    <row r="250" spans="1:29">
      <c r="A250" s="73">
        <v>38503</v>
      </c>
      <c r="B250" s="74">
        <f>VLOOKUP(A250, 'Regional Defaults'!A:D, 4, FALSE)</f>
        <v>1.8726591760299627</v>
      </c>
      <c r="D250" s="67">
        <v>2</v>
      </c>
      <c r="F250" s="39">
        <v>56.202778017509345</v>
      </c>
      <c r="M250" s="123"/>
      <c r="AC250" s="104"/>
    </row>
    <row r="251" spans="1:29">
      <c r="A251" s="73">
        <v>38533</v>
      </c>
      <c r="B251" s="74">
        <f>VLOOKUP(A251, 'Regional Defaults'!A:D, 4, FALSE)</f>
        <v>1.5947467166979361</v>
      </c>
      <c r="F251" s="39">
        <v>59.900261885059606</v>
      </c>
      <c r="M251" s="123"/>
      <c r="AC251" s="104"/>
    </row>
    <row r="252" spans="1:29">
      <c r="A252" s="73">
        <v>38564</v>
      </c>
      <c r="B252" s="74">
        <f>VLOOKUP(A252, 'Regional Defaults'!A:D, 4, FALSE)</f>
        <v>1.6981132075471699</v>
      </c>
      <c r="D252" s="67">
        <v>2</v>
      </c>
      <c r="F252" s="39">
        <v>59.858282194970663</v>
      </c>
      <c r="M252" s="123"/>
      <c r="AC252" s="104"/>
    </row>
    <row r="253" spans="1:29">
      <c r="A253" s="73">
        <v>38595</v>
      </c>
      <c r="B253" s="74">
        <f>VLOOKUP(A253, 'Regional Defaults'!A:D, 4, FALSE)</f>
        <v>1.8779342723004695</v>
      </c>
      <c r="D253" s="67">
        <v>3</v>
      </c>
      <c r="F253" s="39">
        <v>62.01414797958688</v>
      </c>
      <c r="M253" s="123"/>
      <c r="AC253" s="104"/>
    </row>
    <row r="254" spans="1:29">
      <c r="A254" s="73">
        <v>38625</v>
      </c>
      <c r="B254" s="74">
        <f>VLOOKUP(A254, 'Regional Defaults'!A:D, 4, FALSE)</f>
        <v>2.1575984990619137</v>
      </c>
      <c r="D254" s="67">
        <v>6</v>
      </c>
      <c r="F254" s="39">
        <v>57.281512632544732</v>
      </c>
      <c r="M254" s="123"/>
      <c r="AC254" s="104"/>
    </row>
    <row r="255" spans="1:29">
      <c r="A255" s="73">
        <v>38656</v>
      </c>
      <c r="B255" s="74">
        <f>VLOOKUP(A255, 'Regional Defaults'!A:D, 4, FALSE)</f>
        <v>2.0813623462630089</v>
      </c>
      <c r="F255" s="39">
        <v>57.190440502863282</v>
      </c>
      <c r="M255" s="123"/>
      <c r="AC255" s="104"/>
    </row>
    <row r="256" spans="1:29">
      <c r="A256" s="73">
        <v>38686</v>
      </c>
      <c r="B256" s="74">
        <f>VLOOKUP(A256, 'Regional Defaults'!A:D, 4, FALSE)</f>
        <v>1.8009478672985781</v>
      </c>
      <c r="F256" s="39">
        <v>55.793447693951983</v>
      </c>
      <c r="M256" s="123"/>
      <c r="AC256" s="104"/>
    </row>
    <row r="257" spans="1:29">
      <c r="A257" s="73">
        <v>38717</v>
      </c>
      <c r="B257" s="74">
        <f>VLOOKUP(A257, 'Regional Defaults'!A:D, 4, FALSE)</f>
        <v>2.233009708737864</v>
      </c>
      <c r="D257" s="67">
        <v>6</v>
      </c>
      <c r="F257" s="39">
        <v>53.892893197586389</v>
      </c>
      <c r="M257" s="123"/>
      <c r="AC257" s="104"/>
    </row>
    <row r="258" spans="1:29">
      <c r="A258" s="73">
        <v>38748</v>
      </c>
      <c r="B258" s="74">
        <f>VLOOKUP(A258, 'Regional Defaults'!A:D, 4, FALSE)</f>
        <v>2.2265246853823815</v>
      </c>
      <c r="F258" s="39">
        <v>53.4941010706047</v>
      </c>
      <c r="M258" s="123"/>
      <c r="AC258" s="104"/>
    </row>
    <row r="259" spans="1:29">
      <c r="A259" s="73">
        <v>38776</v>
      </c>
      <c r="B259" s="74">
        <f>VLOOKUP(A259, 'Regional Defaults'!A:D, 4, FALSE)</f>
        <v>2.0270270270270272</v>
      </c>
      <c r="D259" s="67">
        <v>1</v>
      </c>
      <c r="F259" s="39">
        <v>53.498803582062749</v>
      </c>
      <c r="M259" s="123"/>
      <c r="AC259" s="104"/>
    </row>
    <row r="260" spans="1:29">
      <c r="A260" s="73">
        <v>38807</v>
      </c>
      <c r="B260" s="74">
        <f>VLOOKUP(A260, 'Regional Defaults'!A:D, 4, FALSE)</f>
        <v>2.2115384615384617</v>
      </c>
      <c r="D260" s="67">
        <v>1</v>
      </c>
      <c r="F260" s="39">
        <v>55.177955339503626</v>
      </c>
      <c r="M260" s="123"/>
      <c r="AC260" s="104"/>
    </row>
    <row r="261" spans="1:29">
      <c r="A261" s="73">
        <v>38837</v>
      </c>
      <c r="B261" s="74">
        <f>VLOOKUP(A261, 'Regional Defaults'!A:D, 4, FALSE)</f>
        <v>2.2308438409311346</v>
      </c>
      <c r="D261" s="67">
        <v>1</v>
      </c>
      <c r="F261" s="39">
        <v>55.576859268277367</v>
      </c>
      <c r="M261" s="123"/>
      <c r="AC261" s="104"/>
    </row>
    <row r="262" spans="1:29">
      <c r="A262" s="73">
        <v>38868</v>
      </c>
      <c r="B262" s="74">
        <f>VLOOKUP(A262, 'Regional Defaults'!A:D, 4, FALSE)</f>
        <v>2.2115384615384617</v>
      </c>
      <c r="D262" s="67">
        <v>2</v>
      </c>
      <c r="F262" s="39">
        <v>55.247912886865315</v>
      </c>
      <c r="M262" s="123"/>
      <c r="AC262" s="104"/>
    </row>
    <row r="263" spans="1:29">
      <c r="A263" s="73">
        <v>38898</v>
      </c>
      <c r="B263" s="74">
        <f>VLOOKUP(A263, 'Regional Defaults'!A:D, 4, FALSE)</f>
        <v>2.3300970873786406</v>
      </c>
      <c r="D263" s="67">
        <v>1</v>
      </c>
      <c r="F263" s="39">
        <v>55.499415376810092</v>
      </c>
      <c r="M263" s="123"/>
      <c r="AC263" s="104"/>
    </row>
    <row r="264" spans="1:29">
      <c r="A264" s="73">
        <v>38929</v>
      </c>
      <c r="B264" s="74">
        <f>VLOOKUP(A264, 'Regional Defaults'!A:D, 4, FALSE)</f>
        <v>2.1589793915603535</v>
      </c>
      <c r="F264" s="39">
        <v>55.397482400651526</v>
      </c>
      <c r="M264" s="123"/>
      <c r="AC264" s="104"/>
    </row>
    <row r="265" spans="1:29">
      <c r="A265" s="73">
        <v>38960</v>
      </c>
      <c r="B265" s="74">
        <f>VLOOKUP(A265, 'Regional Defaults'!A:D, 4, FALSE)</f>
        <v>2.056807051909892</v>
      </c>
      <c r="D265" s="67">
        <v>2</v>
      </c>
      <c r="F265" s="39">
        <v>55.053367402358859</v>
      </c>
      <c r="M265" s="123"/>
      <c r="AC265" s="104"/>
    </row>
    <row r="266" spans="1:29">
      <c r="A266" s="73">
        <v>38990</v>
      </c>
      <c r="B266" s="74">
        <f>VLOOKUP(A266, 'Regional Defaults'!A:D, 4, FALSE)</f>
        <v>1.6898608349900597</v>
      </c>
      <c r="D266" s="67">
        <v>2</v>
      </c>
      <c r="F266" s="39">
        <v>56.552356891843765</v>
      </c>
      <c r="M266" s="123"/>
      <c r="AC266" s="104"/>
    </row>
    <row r="267" spans="1:29">
      <c r="A267" s="73">
        <v>39021</v>
      </c>
      <c r="B267" s="74">
        <f>VLOOKUP(A267, 'Regional Defaults'!A:D, 4, FALSE)</f>
        <v>1.7034068136272544</v>
      </c>
      <c r="D267" s="67">
        <v>1</v>
      </c>
      <c r="F267" s="39">
        <v>56.025216240720262</v>
      </c>
      <c r="M267" s="123"/>
      <c r="AC267" s="104"/>
    </row>
    <row r="268" spans="1:29">
      <c r="A268" s="73">
        <v>39051</v>
      </c>
      <c r="B268" s="74">
        <f>VLOOKUP(A268, 'Regional Defaults'!A:D, 4, FALSE)</f>
        <v>1.8163471241170535</v>
      </c>
      <c r="D268" s="67">
        <v>1</v>
      </c>
      <c r="F268" s="39">
        <v>56.025216240720262</v>
      </c>
      <c r="M268" s="123"/>
      <c r="AC268" s="104"/>
    </row>
    <row r="269" spans="1:29">
      <c r="A269" s="73">
        <v>39082</v>
      </c>
      <c r="B269" s="74">
        <f>VLOOKUP(A269, 'Regional Defaults'!A:D, 4, FALSE)</f>
        <v>1.3888888888888888</v>
      </c>
      <c r="D269" s="67">
        <v>1</v>
      </c>
      <c r="F269" s="39">
        <v>55.346569645185589</v>
      </c>
      <c r="M269" s="123"/>
      <c r="AC269" s="104"/>
    </row>
    <row r="270" spans="1:29">
      <c r="A270" s="73">
        <v>39113</v>
      </c>
      <c r="B270" s="74">
        <f>VLOOKUP(A270, 'Regional Defaults'!A:D, 4, FALSE)</f>
        <v>1.503006012024048</v>
      </c>
      <c r="D270" s="67">
        <v>1</v>
      </c>
      <c r="F270" s="39">
        <v>55.346569645185589</v>
      </c>
      <c r="M270" s="123"/>
      <c r="AC270" s="104"/>
    </row>
    <row r="271" spans="1:29">
      <c r="A271" s="73">
        <v>39141</v>
      </c>
      <c r="B271" s="74">
        <f>VLOOKUP(A271, 'Regional Defaults'!A:D, 4, FALSE)</f>
        <v>1.4141414141414141</v>
      </c>
      <c r="F271" s="39">
        <v>55.195080009774749</v>
      </c>
      <c r="M271" s="123"/>
      <c r="AC271" s="104"/>
    </row>
    <row r="272" spans="1:29">
      <c r="A272" s="73">
        <v>39172</v>
      </c>
      <c r="B272" s="74">
        <f>VLOOKUP(A272, 'Regional Defaults'!A:D, 4, FALSE)</f>
        <v>1.3265306122448979</v>
      </c>
      <c r="F272" s="39">
        <v>56.384005184492949</v>
      </c>
      <c r="M272" s="123"/>
      <c r="AC272" s="104"/>
    </row>
    <row r="273" spans="1:29">
      <c r="A273" s="73">
        <v>39202</v>
      </c>
      <c r="B273" s="74">
        <f>VLOOKUP(A273, 'Regional Defaults'!A:D, 4, FALSE)</f>
        <v>1.3026052104208417</v>
      </c>
      <c r="D273" s="67">
        <v>1</v>
      </c>
      <c r="F273" s="39">
        <v>56.882038368822549</v>
      </c>
      <c r="M273" s="123"/>
      <c r="AC273" s="104"/>
    </row>
    <row r="274" spans="1:29">
      <c r="A274" s="73">
        <v>39233</v>
      </c>
      <c r="B274" s="74">
        <f>VLOOKUP(A274, 'Regional Defaults'!A:D, 4, FALSE)</f>
        <v>1.4184397163120568</v>
      </c>
      <c r="D274" s="67">
        <v>3</v>
      </c>
      <c r="F274" s="39">
        <v>58.079064900448479</v>
      </c>
      <c r="M274" s="123"/>
      <c r="AC274" s="104"/>
    </row>
    <row r="275" spans="1:29">
      <c r="A275" s="73">
        <v>39263</v>
      </c>
      <c r="B275" s="74">
        <f>VLOOKUP(A275, 'Regional Defaults'!A:D, 4, FALSE)</f>
        <v>1.3265306122448979</v>
      </c>
      <c r="F275" s="39">
        <v>58.283328975557765</v>
      </c>
      <c r="M275" s="123"/>
      <c r="AC275" s="104"/>
    </row>
    <row r="276" spans="1:29">
      <c r="A276" s="73">
        <v>39294</v>
      </c>
      <c r="B276" s="74">
        <f>VLOOKUP(A276, 'Regional Defaults'!A:D, 4, FALSE)</f>
        <v>1.4358974358974359</v>
      </c>
      <c r="D276" s="67">
        <v>1</v>
      </c>
      <c r="F276" s="39">
        <v>58.290953167318143</v>
      </c>
      <c r="M276" s="123"/>
      <c r="AC276" s="104"/>
    </row>
    <row r="277" spans="1:29">
      <c r="A277" s="73">
        <v>39325</v>
      </c>
      <c r="B277" s="74">
        <f>VLOOKUP(A277, 'Regional Defaults'!A:D, 4, FALSE)</f>
        <v>1.331967213114754</v>
      </c>
      <c r="D277" s="67">
        <v>1</v>
      </c>
      <c r="F277" s="39">
        <v>57.934005949763026</v>
      </c>
      <c r="M277" s="123"/>
      <c r="AC277" s="104"/>
    </row>
    <row r="278" spans="1:29">
      <c r="A278" s="73">
        <v>39355</v>
      </c>
      <c r="B278" s="74">
        <f>VLOOKUP(A278, 'Regional Defaults'!A:D, 4, FALSE)</f>
        <v>1.2282497441146365</v>
      </c>
      <c r="D278" s="67">
        <v>1</v>
      </c>
      <c r="F278" s="39">
        <v>59.052755297156949</v>
      </c>
      <c r="M278" s="123"/>
      <c r="AC278" s="104"/>
    </row>
    <row r="279" spans="1:29">
      <c r="A279" s="73">
        <v>39386</v>
      </c>
      <c r="B279" s="74">
        <f>VLOOKUP(A279, 'Regional Defaults'!A:D, 4, FALSE)</f>
        <v>1.0214504596527068</v>
      </c>
      <c r="F279" s="39">
        <v>57.213963089944919</v>
      </c>
      <c r="M279" s="123"/>
      <c r="AC279" s="104"/>
    </row>
    <row r="280" spans="1:29">
      <c r="A280" s="73">
        <v>39416</v>
      </c>
      <c r="B280" s="74">
        <f>VLOOKUP(A280, 'Regional Defaults'!A:D, 4, FALSE)</f>
        <v>1.0298661174047374</v>
      </c>
      <c r="D280" s="67">
        <v>1</v>
      </c>
      <c r="F280" s="39">
        <v>57.213963089944919</v>
      </c>
      <c r="M280" s="123"/>
      <c r="AC280" s="104"/>
    </row>
    <row r="281" spans="1:29">
      <c r="A281" s="73">
        <v>39447</v>
      </c>
      <c r="B281" s="74">
        <f>VLOOKUP(A281, 'Regional Defaults'!A:D, 4, FALSE)</f>
        <v>0.92879256965944268</v>
      </c>
      <c r="F281" s="39">
        <v>67.100868889983474</v>
      </c>
      <c r="M281" s="123"/>
      <c r="AC281" s="104"/>
    </row>
    <row r="282" spans="1:29">
      <c r="A282" s="73">
        <v>39478</v>
      </c>
      <c r="B282" s="74">
        <f>VLOOKUP(A282, 'Regional Defaults'!A:D, 4, FALSE)</f>
        <v>1.3388259526261586</v>
      </c>
      <c r="D282" s="67">
        <v>4</v>
      </c>
      <c r="F282" s="39">
        <v>67.100868889983474</v>
      </c>
      <c r="M282" s="123"/>
      <c r="AC282" s="104"/>
    </row>
    <row r="283" spans="1:29">
      <c r="A283" s="73">
        <v>39507</v>
      </c>
      <c r="B283" s="74">
        <f>VLOOKUP(A283, 'Regional Defaults'!A:D, 4, FALSE)</f>
        <v>1.2435233160621761</v>
      </c>
      <c r="F283" s="39">
        <v>67.100868889983474</v>
      </c>
      <c r="M283" s="123"/>
      <c r="AC283" s="104"/>
    </row>
    <row r="284" spans="1:29">
      <c r="A284" s="73">
        <v>39538</v>
      </c>
      <c r="B284" s="74">
        <f>VLOOKUP(A284, 'Regional Defaults'!A:D, 4, FALSE)</f>
        <v>1.4492753623188406</v>
      </c>
      <c r="D284" s="67">
        <v>2</v>
      </c>
      <c r="F284" s="39">
        <v>62.20219633350461</v>
      </c>
      <c r="M284" s="123"/>
      <c r="AC284" s="104"/>
    </row>
    <row r="285" spans="1:29">
      <c r="A285" s="73">
        <v>39568</v>
      </c>
      <c r="B285" s="74">
        <f>VLOOKUP(A285, 'Regional Defaults'!A:D, 4, FALSE)</f>
        <v>1.7801047120418849</v>
      </c>
      <c r="D285" s="67">
        <v>4</v>
      </c>
      <c r="F285" s="39">
        <v>56.392886615091321</v>
      </c>
      <c r="M285" s="123"/>
      <c r="AC285" s="104"/>
    </row>
    <row r="286" spans="1:29">
      <c r="A286" s="73">
        <v>39599</v>
      </c>
      <c r="B286" s="74">
        <f>VLOOKUP(A286, 'Regional Defaults'!A:D, 4, FALSE)</f>
        <v>1.8711018711018712</v>
      </c>
      <c r="D286" s="67">
        <v>3</v>
      </c>
      <c r="F286" s="39">
        <v>53.198142177194981</v>
      </c>
      <c r="M286" s="123"/>
      <c r="AC286" s="104"/>
    </row>
    <row r="287" spans="1:29">
      <c r="A287" s="73">
        <v>39629</v>
      </c>
      <c r="B287" s="74">
        <f>VLOOKUP(A287, 'Regional Defaults'!A:D, 4, FALSE)</f>
        <v>2.1119324181626187</v>
      </c>
      <c r="D287" s="67">
        <v>2</v>
      </c>
      <c r="F287" s="39">
        <v>54.537127766868387</v>
      </c>
      <c r="M287" s="123"/>
      <c r="AC287" s="104"/>
    </row>
    <row r="288" spans="1:29">
      <c r="A288" s="73">
        <v>39660</v>
      </c>
      <c r="B288" s="74">
        <f>VLOOKUP(A288, 'Regional Defaults'!A:D, 4, FALSE)</f>
        <v>2.3429179978700745</v>
      </c>
      <c r="D288" s="67">
        <v>3</v>
      </c>
      <c r="F288" s="39">
        <v>49.303328299538499</v>
      </c>
      <c r="M288" s="123"/>
      <c r="AC288" s="104"/>
    </row>
    <row r="289" spans="1:29">
      <c r="A289" s="73">
        <v>39691</v>
      </c>
      <c r="B289" s="74">
        <f>VLOOKUP(A289, 'Regional Defaults'!A:D, 4, FALSE)</f>
        <v>3.118279569892473</v>
      </c>
      <c r="D289" s="67">
        <v>4</v>
      </c>
      <c r="F289" s="39">
        <v>50.575077906287099</v>
      </c>
      <c r="M289" s="123"/>
      <c r="AC289" s="104"/>
    </row>
    <row r="290" spans="1:29">
      <c r="A290" s="73">
        <v>39721</v>
      </c>
      <c r="B290" s="74">
        <f>VLOOKUP(A290, 'Regional Defaults'!A:D, 4, FALSE)</f>
        <v>3.118279569892473</v>
      </c>
      <c r="D290" s="67">
        <v>1</v>
      </c>
      <c r="F290" s="39">
        <v>44.398393560030485</v>
      </c>
      <c r="M290" s="123"/>
      <c r="AC290" s="104"/>
    </row>
    <row r="291" spans="1:29">
      <c r="A291" s="73">
        <v>39752</v>
      </c>
      <c r="B291" s="74">
        <f>VLOOKUP(A291, 'Regional Defaults'!A:D, 4, FALSE)</f>
        <v>3.4371643394199785</v>
      </c>
      <c r="D291" s="67">
        <v>3</v>
      </c>
      <c r="F291" s="39">
        <v>44.959582834777919</v>
      </c>
      <c r="M291" s="123"/>
      <c r="AC291" s="104"/>
    </row>
    <row r="292" spans="1:29">
      <c r="A292" s="73">
        <v>39782</v>
      </c>
      <c r="B292" s="74">
        <f>VLOOKUP(A292, 'Regional Defaults'!A:D, 4, FALSE)</f>
        <v>3.870967741935484</v>
      </c>
      <c r="D292" s="67">
        <v>4</v>
      </c>
      <c r="F292" s="39">
        <v>39.011919317039265</v>
      </c>
      <c r="M292" s="123"/>
      <c r="AC292" s="104"/>
    </row>
    <row r="293" spans="1:29">
      <c r="A293" s="73">
        <v>39813</v>
      </c>
      <c r="B293" s="74">
        <f>VLOOKUP(A293, 'Regional Defaults'!A:D, 4, FALSE)</f>
        <v>6.4239828693790146</v>
      </c>
      <c r="D293" s="67">
        <v>23</v>
      </c>
      <c r="F293" s="39">
        <v>56.862236350422798</v>
      </c>
      <c r="M293" s="123"/>
      <c r="AC293" s="104"/>
    </row>
    <row r="294" spans="1:29">
      <c r="A294" s="73">
        <v>39844</v>
      </c>
      <c r="B294" s="74">
        <f>VLOOKUP(A294, 'Regional Defaults'!A:D, 4, FALSE)</f>
        <v>7.0815450643776829</v>
      </c>
      <c r="D294" s="67">
        <v>11</v>
      </c>
      <c r="F294" s="39">
        <v>52.177577033438332</v>
      </c>
      <c r="M294" s="123"/>
      <c r="AC294" s="104"/>
    </row>
    <row r="295" spans="1:29">
      <c r="A295" s="73">
        <v>39872</v>
      </c>
      <c r="B295" s="74">
        <f>VLOOKUP(A295, 'Regional Defaults'!A:D, 4, FALSE)</f>
        <v>8.1788440567066516</v>
      </c>
      <c r="D295" s="67">
        <v>10</v>
      </c>
      <c r="F295" s="39">
        <v>51.463254296140583</v>
      </c>
      <c r="M295" s="123"/>
      <c r="AC295" s="104"/>
    </row>
    <row r="296" spans="1:29">
      <c r="A296" s="73">
        <v>39903</v>
      </c>
      <c r="B296" s="74">
        <f>VLOOKUP(A296, 'Regional Defaults'!A:D, 4, FALSE)</f>
        <v>10.757409440175632</v>
      </c>
      <c r="D296" s="67">
        <v>25</v>
      </c>
      <c r="F296" s="39">
        <v>50.085111021779298</v>
      </c>
      <c r="M296" s="123"/>
      <c r="AC296" s="104"/>
    </row>
    <row r="297" spans="1:29">
      <c r="A297" s="73">
        <v>39933</v>
      </c>
      <c r="B297" s="74">
        <f>VLOOKUP(A297, 'Regional Defaults'!A:D, 4, FALSE)</f>
        <v>11.61504424778761</v>
      </c>
      <c r="D297" s="67">
        <v>11</v>
      </c>
      <c r="F297" s="39">
        <v>46.88012381122941</v>
      </c>
      <c r="M297" s="123"/>
      <c r="AC297" s="104"/>
    </row>
    <row r="298" spans="1:29">
      <c r="A298" s="73">
        <v>39964</v>
      </c>
      <c r="B298" s="74">
        <f>VLOOKUP(A298, 'Regional Defaults'!A:D, 4, FALSE)</f>
        <v>12.211221122112212</v>
      </c>
      <c r="D298" s="67">
        <v>11</v>
      </c>
      <c r="F298" s="39">
        <v>45.285105332494801</v>
      </c>
      <c r="M298" s="123"/>
      <c r="AC298" s="104"/>
    </row>
    <row r="299" spans="1:29">
      <c r="A299" s="73">
        <v>39994</v>
      </c>
      <c r="B299" s="74">
        <f>VLOOKUP(A299, 'Regional Defaults'!A:D, 4, FALSE)</f>
        <v>13.186813186813188</v>
      </c>
      <c r="D299" s="67">
        <v>14</v>
      </c>
      <c r="F299" s="39">
        <v>35.66315494491883</v>
      </c>
      <c r="M299" s="123"/>
      <c r="AC299" s="104"/>
    </row>
    <row r="300" spans="1:29">
      <c r="A300" s="73">
        <v>40025</v>
      </c>
      <c r="B300" s="74">
        <f>VLOOKUP(A300, 'Regional Defaults'!A:D, 4, FALSE)</f>
        <v>13.626373626373626</v>
      </c>
      <c r="D300" s="67">
        <v>8</v>
      </c>
      <c r="F300" s="39">
        <v>36.226019654264427</v>
      </c>
      <c r="M300" s="123"/>
      <c r="AC300" s="104"/>
    </row>
    <row r="301" spans="1:29">
      <c r="A301" s="73">
        <v>40056</v>
      </c>
      <c r="B301" s="74">
        <f>VLOOKUP(A301, 'Regional Defaults'!A:D, 4, FALSE)</f>
        <v>14.111111111111111</v>
      </c>
      <c r="D301" s="67">
        <v>5</v>
      </c>
      <c r="F301" s="39">
        <v>35.901239229040655</v>
      </c>
      <c r="M301" s="123"/>
      <c r="AC301" s="104"/>
    </row>
    <row r="302" spans="1:29">
      <c r="A302" s="73">
        <v>40086</v>
      </c>
      <c r="B302" s="74">
        <f>VLOOKUP(A302, 'Regional Defaults'!A:D, 4, FALSE)</f>
        <v>15.134529147982063</v>
      </c>
      <c r="D302" s="67">
        <v>10</v>
      </c>
      <c r="E302" s="75"/>
      <c r="F302" s="39">
        <v>35.97650684342188</v>
      </c>
      <c r="M302" s="123"/>
      <c r="AC302" s="104"/>
    </row>
    <row r="303" spans="1:29">
      <c r="A303" s="73">
        <v>40117</v>
      </c>
      <c r="B303" s="74">
        <f>VLOOKUP(A303, 'Regional Defaults'!A:D, 4, FALSE)</f>
        <v>14.91031390134529</v>
      </c>
      <c r="D303" s="67">
        <v>2</v>
      </c>
      <c r="E303" s="75"/>
      <c r="F303" s="48">
        <v>36.131674266342102</v>
      </c>
      <c r="M303" s="123"/>
      <c r="AC303" s="104"/>
    </row>
    <row r="304" spans="1:29">
      <c r="A304" s="73">
        <v>40147</v>
      </c>
      <c r="B304" s="74">
        <f>VLOOKUP(A304, 'Regional Defaults'!A:D, 4, FALSE)</f>
        <v>14.559819413092551</v>
      </c>
      <c r="D304" s="67">
        <v>2</v>
      </c>
      <c r="E304" s="75"/>
      <c r="F304" s="39">
        <v>36.414298035845242</v>
      </c>
      <c r="H304" s="76"/>
      <c r="M304" s="123"/>
      <c r="AC304" s="104"/>
    </row>
    <row r="305" spans="1:29">
      <c r="A305" s="73">
        <v>40178</v>
      </c>
      <c r="B305" s="74">
        <f>VLOOKUP(A305, 'Regional Defaults'!A:D, 4, FALSE)</f>
        <v>12.671232876712329</v>
      </c>
      <c r="D305" s="67">
        <v>4</v>
      </c>
      <c r="E305" s="75"/>
      <c r="F305" s="39">
        <v>36.191003317179977</v>
      </c>
      <c r="H305" s="76"/>
      <c r="M305" s="123"/>
      <c r="AC305" s="104"/>
    </row>
    <row r="306" spans="1:29">
      <c r="A306" s="73">
        <v>40209</v>
      </c>
      <c r="B306" s="74">
        <f>VLOOKUP(A306, 'Regional Defaults'!A:D, 4, FALSE)</f>
        <v>12.107101280558789</v>
      </c>
      <c r="D306" s="67">
        <v>3</v>
      </c>
      <c r="E306" s="75"/>
      <c r="F306" s="39">
        <v>36.199713635617336</v>
      </c>
      <c r="H306" s="76"/>
      <c r="M306" s="123"/>
      <c r="AC306" s="104"/>
    </row>
    <row r="307" spans="1:29">
      <c r="A307" s="73">
        <v>40237</v>
      </c>
      <c r="B307" s="74">
        <f>VLOOKUP(A307, 'Regional Defaults'!A:D, 4, FALSE)</f>
        <v>11.032863849765258</v>
      </c>
      <c r="E307" s="75"/>
      <c r="F307" s="39">
        <v>37.518163049048688</v>
      </c>
      <c r="H307" s="76"/>
      <c r="M307" s="123"/>
      <c r="AC307" s="104"/>
    </row>
    <row r="308" spans="1:29">
      <c r="A308" s="73">
        <v>40268</v>
      </c>
      <c r="B308" s="74">
        <f>VLOOKUP(A308, 'Regional Defaults'!A:D, 4, FALSE)</f>
        <v>8.0681818181818183</v>
      </c>
      <c r="D308" s="67">
        <v>1</v>
      </c>
      <c r="E308" s="75"/>
      <c r="F308" s="39">
        <v>37.518163049048688</v>
      </c>
      <c r="H308" s="76"/>
      <c r="M308" s="123"/>
      <c r="AC308" s="104"/>
    </row>
    <row r="309" spans="1:29">
      <c r="A309" s="73">
        <v>40298</v>
      </c>
      <c r="B309" s="74">
        <f>VLOOKUP(A309, 'Regional Defaults'!A:D, 4, FALSE)</f>
        <v>7.9954954954954953</v>
      </c>
      <c r="D309" s="67">
        <v>2</v>
      </c>
      <c r="E309" s="75"/>
      <c r="F309" s="39">
        <v>37.031769585720312</v>
      </c>
      <c r="H309" s="76"/>
      <c r="M309" s="123"/>
      <c r="AC309" s="104"/>
    </row>
    <row r="310" spans="1:29">
      <c r="A310" s="73">
        <v>40329</v>
      </c>
      <c r="B310" s="74">
        <f>VLOOKUP(A310, 'Regional Defaults'!A:D, 4, FALSE)</f>
        <v>6.4732142857142865</v>
      </c>
      <c r="E310" s="75"/>
      <c r="F310" s="39">
        <v>37.238091243031796</v>
      </c>
      <c r="H310" s="76"/>
      <c r="M310" s="123"/>
      <c r="AC310" s="104"/>
    </row>
    <row r="311" spans="1:29">
      <c r="A311" s="73">
        <v>40359</v>
      </c>
      <c r="B311" s="74">
        <f>VLOOKUP(A311, 'Regional Defaults'!A:D, 4, FALSE)</f>
        <v>5.3038674033149169</v>
      </c>
      <c r="D311" s="67">
        <v>1</v>
      </c>
      <c r="E311" s="75"/>
      <c r="F311" s="39">
        <v>36.94438688178144</v>
      </c>
      <c r="H311" s="76"/>
      <c r="M311" s="123"/>
      <c r="AC311" s="104"/>
    </row>
    <row r="312" spans="1:29">
      <c r="A312" s="73">
        <v>40390</v>
      </c>
      <c r="B312" s="74">
        <f>VLOOKUP(A312, 'Regional Defaults'!A:D, 4, FALSE)</f>
        <v>4.5203969128996695</v>
      </c>
      <c r="D312" s="67">
        <v>1</v>
      </c>
      <c r="E312" s="75"/>
      <c r="F312" s="39">
        <v>37.41743781133772</v>
      </c>
      <c r="H312" s="76"/>
      <c r="M312" s="123"/>
      <c r="AC312" s="104"/>
    </row>
    <row r="313" spans="1:29">
      <c r="A313" s="73">
        <v>40421</v>
      </c>
      <c r="B313" s="74">
        <f>VLOOKUP(A313, 'Regional Defaults'!A:D, 4, FALSE)</f>
        <v>2.9702970297029703</v>
      </c>
      <c r="D313" s="67">
        <v>3</v>
      </c>
      <c r="E313" s="75"/>
      <c r="F313" s="39">
        <v>37.443312738736225</v>
      </c>
      <c r="H313" s="76"/>
      <c r="M313" s="123"/>
      <c r="AC313" s="104"/>
    </row>
    <row r="314" spans="1:29">
      <c r="A314" s="73">
        <v>40451</v>
      </c>
      <c r="B314" s="74">
        <f>VLOOKUP(A314, 'Regional Defaults'!A:D, 4, FALSE)</f>
        <v>2.106430155210643</v>
      </c>
      <c r="D314" s="67">
        <v>1</v>
      </c>
      <c r="E314" s="75"/>
      <c r="F314" s="39">
        <v>37.237223019630584</v>
      </c>
      <c r="H314" s="76"/>
      <c r="M314" s="123"/>
      <c r="AC314" s="104"/>
    </row>
    <row r="315" spans="1:29">
      <c r="A315" s="73">
        <v>40482</v>
      </c>
      <c r="B315" s="74">
        <f>VLOOKUP(A315, 'Regional Defaults'!A:D, 4, FALSE)</f>
        <v>1.9845644983461963</v>
      </c>
      <c r="D315" s="67">
        <v>1</v>
      </c>
      <c r="E315" s="75"/>
      <c r="F315" s="39">
        <v>37.363789010698838</v>
      </c>
      <c r="H315" s="76"/>
      <c r="M315" s="123"/>
      <c r="AC315" s="104"/>
    </row>
    <row r="316" spans="1:29">
      <c r="A316" s="73">
        <v>40512</v>
      </c>
      <c r="B316" s="74">
        <f>VLOOKUP(A316, 'Regional Defaults'!A:D, 4, FALSE)</f>
        <v>2.4390243902439024</v>
      </c>
      <c r="D316" s="67">
        <v>6</v>
      </c>
      <c r="E316" s="75"/>
      <c r="F316" s="39">
        <v>37.590169970340312</v>
      </c>
      <c r="M316" s="123"/>
      <c r="AC316" s="104"/>
    </row>
    <row r="317" spans="1:29">
      <c r="A317" s="73">
        <v>40543</v>
      </c>
      <c r="B317" s="74">
        <f>VLOOKUP(A317, 'Regional Defaults'!A:D, 4, FALSE)</f>
        <v>2.1810250817884405</v>
      </c>
      <c r="D317" s="67">
        <v>2</v>
      </c>
      <c r="E317" s="75"/>
      <c r="F317" s="39">
        <v>30.188505232834334</v>
      </c>
      <c r="M317" s="123"/>
      <c r="AC317" s="104"/>
    </row>
    <row r="318" spans="1:29">
      <c r="A318" s="73">
        <v>40574</v>
      </c>
      <c r="B318" s="74">
        <f>VLOOKUP(A318, 'Regional Defaults'!A:D, 4, FALSE)</f>
        <v>1.958650707290533</v>
      </c>
      <c r="E318" s="75"/>
      <c r="F318" s="39">
        <v>31.22643683707474</v>
      </c>
      <c r="M318" s="123"/>
      <c r="AC318" s="104"/>
    </row>
    <row r="319" spans="1:29">
      <c r="A319" s="73">
        <v>40602</v>
      </c>
      <c r="B319" s="74">
        <f>VLOOKUP(A319, 'Regional Defaults'!A:D, 4, FALSE)</f>
        <v>1.9417475728155338</v>
      </c>
      <c r="E319" s="75"/>
      <c r="F319" s="39">
        <v>31.911205263895663</v>
      </c>
      <c r="M319" s="123"/>
      <c r="AC319" s="104"/>
    </row>
    <row r="320" spans="1:29">
      <c r="A320" s="73">
        <v>40633</v>
      </c>
      <c r="B320" s="74">
        <f>VLOOKUP(A320, 'Regional Defaults'!A:D, 4, FALSE)</f>
        <v>2.1119324181626187</v>
      </c>
      <c r="D320" s="67">
        <v>3</v>
      </c>
      <c r="E320" s="75"/>
      <c r="F320" s="39">
        <v>31.173446814633873</v>
      </c>
      <c r="M320" s="123"/>
      <c r="AC320" s="104"/>
    </row>
    <row r="321" spans="1:29">
      <c r="A321" s="73">
        <v>40663</v>
      </c>
      <c r="B321" s="74">
        <f>VLOOKUP(A321, 'Regional Defaults'!A:D, 4, FALSE)</f>
        <v>1.9507186858316223</v>
      </c>
      <c r="D321" s="67">
        <v>1</v>
      </c>
      <c r="E321" s="75"/>
      <c r="F321" s="39">
        <v>31.661207353724819</v>
      </c>
      <c r="M321" s="123"/>
      <c r="AC321" s="104"/>
    </row>
    <row r="322" spans="1:29">
      <c r="A322" s="73">
        <v>40694</v>
      </c>
      <c r="B322" s="74">
        <f>VLOOKUP(A322, 'Regional Defaults'!A:D, 4, FALSE)</f>
        <v>2.0120724346076457</v>
      </c>
      <c r="D322" s="67">
        <v>1</v>
      </c>
      <c r="E322" s="75"/>
      <c r="F322" s="39">
        <v>31.883854943352961</v>
      </c>
      <c r="M322" s="123"/>
      <c r="AC322" s="104"/>
    </row>
    <row r="323" spans="1:29">
      <c r="A323" s="73">
        <v>40724</v>
      </c>
      <c r="B323" s="74">
        <f>VLOOKUP(A323, 'Regional Defaults'!A:D, 4, FALSE)</f>
        <v>2.0161290322580645</v>
      </c>
      <c r="D323" s="67">
        <v>1</v>
      </c>
      <c r="E323" s="75"/>
      <c r="F323" s="39">
        <v>61.061822096902539</v>
      </c>
      <c r="M323" s="123"/>
      <c r="AC323" s="104"/>
    </row>
    <row r="324" spans="1:29">
      <c r="A324" s="73">
        <v>40755</v>
      </c>
      <c r="B324" s="74">
        <f>VLOOKUP(A324, 'Regional Defaults'!A:D, 4, FALSE)</f>
        <v>1.8962075848303395</v>
      </c>
      <c r="E324" s="75"/>
      <c r="F324" s="39">
        <v>68.523811836419114</v>
      </c>
      <c r="M324" s="123"/>
      <c r="AC324" s="104"/>
    </row>
    <row r="325" spans="1:29">
      <c r="A325" s="73">
        <v>40786</v>
      </c>
      <c r="B325" s="74">
        <f>VLOOKUP(A325, 'Regional Defaults'!A:D, 4, FALSE)</f>
        <v>1.5686274509803921</v>
      </c>
      <c r="E325" s="75"/>
      <c r="F325" s="39">
        <v>71.086287976325181</v>
      </c>
      <c r="M325" s="123"/>
      <c r="AC325" s="104"/>
    </row>
    <row r="326" spans="1:29">
      <c r="A326" s="73">
        <v>40816</v>
      </c>
      <c r="B326" s="74">
        <f>VLOOKUP(A326, 'Regional Defaults'!A:D, 4, FALSE)</f>
        <v>1.5640273704789833</v>
      </c>
      <c r="D326" s="67">
        <v>1</v>
      </c>
      <c r="E326" s="75"/>
      <c r="F326" s="39">
        <v>57.282704460345059</v>
      </c>
      <c r="M326" s="123"/>
      <c r="AC326" s="104"/>
    </row>
    <row r="327" spans="1:29">
      <c r="A327" s="73">
        <v>40847</v>
      </c>
      <c r="B327" s="74">
        <f>VLOOKUP(A327, 'Regional Defaults'!A:D, 4, FALSE)</f>
        <v>1.5533980582524272</v>
      </c>
      <c r="D327" s="67">
        <v>1</v>
      </c>
      <c r="E327" s="75"/>
      <c r="F327" s="39">
        <v>54.304668578590743</v>
      </c>
      <c r="M327" s="123"/>
      <c r="AC327" s="104"/>
    </row>
    <row r="328" spans="1:29">
      <c r="A328" s="73">
        <v>40877</v>
      </c>
      <c r="B328" s="74">
        <f>VLOOKUP(A328, 'Regional Defaults'!A:D, 4, FALSE)</f>
        <v>1.9065776930409915</v>
      </c>
      <c r="D328" s="77">
        <v>10</v>
      </c>
      <c r="E328" s="75"/>
      <c r="F328" s="39">
        <v>57.670481845654493</v>
      </c>
      <c r="M328" s="123"/>
      <c r="AC328" s="104"/>
    </row>
    <row r="329" spans="1:29">
      <c r="A329" s="73">
        <v>40908</v>
      </c>
      <c r="B329" s="74">
        <f>VLOOKUP(A329, 'Regional Defaults'!A:D, 4, FALSE)</f>
        <v>2.3143683702989395</v>
      </c>
      <c r="D329" s="77">
        <v>6</v>
      </c>
      <c r="E329" s="75"/>
      <c r="F329" s="39">
        <v>56.462699846220495</v>
      </c>
      <c r="M329" s="123"/>
      <c r="AC329" s="104"/>
    </row>
    <row r="330" spans="1:29">
      <c r="A330" s="73">
        <v>40939</v>
      </c>
      <c r="B330" s="74">
        <f>VLOOKUP(A330, 'Regional Defaults'!A:D, 4, FALSE)</f>
        <v>2.4856596558317401</v>
      </c>
      <c r="D330" s="67">
        <v>2</v>
      </c>
      <c r="E330" s="75"/>
      <c r="F330" s="39">
        <v>55.047960252648771</v>
      </c>
      <c r="M330" s="123"/>
      <c r="AC330" s="104"/>
    </row>
    <row r="331" spans="1:29">
      <c r="A331" s="73">
        <v>40968</v>
      </c>
      <c r="B331" s="74">
        <f>VLOOKUP(A331, 'Regional Defaults'!A:D, 4, FALSE)</f>
        <v>2.9328287606433303</v>
      </c>
      <c r="D331" s="67">
        <v>4</v>
      </c>
      <c r="E331" s="75"/>
      <c r="F331" s="39">
        <v>54.912820198208436</v>
      </c>
      <c r="M331" s="123"/>
      <c r="AC331" s="104"/>
    </row>
    <row r="332" spans="1:29">
      <c r="A332" s="73">
        <v>40999</v>
      </c>
      <c r="B332" s="74">
        <f>VLOOKUP(A332, 'Regional Defaults'!A:D, 4, FALSE)</f>
        <v>2.6119402985074625</v>
      </c>
      <c r="D332" s="67">
        <v>1</v>
      </c>
      <c r="E332" s="75"/>
      <c r="F332" s="39">
        <v>54.912820198208436</v>
      </c>
      <c r="M332" s="123"/>
      <c r="AC332" s="104"/>
    </row>
    <row r="333" spans="1:29">
      <c r="A333" s="73">
        <v>41029</v>
      </c>
      <c r="B333" s="74">
        <f>VLOOKUP(A333, 'Regional Defaults'!A:D, 4, FALSE)</f>
        <v>2.6629935720844813</v>
      </c>
      <c r="D333" s="67">
        <v>2</v>
      </c>
      <c r="E333" s="75"/>
      <c r="F333" s="39">
        <v>51.978892046583518</v>
      </c>
      <c r="M333" s="123"/>
      <c r="AC333" s="104"/>
    </row>
    <row r="334" spans="1:29">
      <c r="A334" s="73">
        <v>41060</v>
      </c>
      <c r="B334" s="74">
        <f>VLOOKUP(A334, 'Regional Defaults'!A:D, 4, FALSE)</f>
        <v>2.9117379435850776</v>
      </c>
      <c r="D334" s="67">
        <v>4</v>
      </c>
      <c r="E334" s="75"/>
      <c r="F334" s="39">
        <v>52.648806826312018</v>
      </c>
      <c r="M334" s="123"/>
      <c r="AC334" s="104"/>
    </row>
    <row r="335" spans="1:29">
      <c r="A335" s="73">
        <v>41090</v>
      </c>
      <c r="B335" s="74">
        <f>VLOOKUP(A335, 'Regional Defaults'!A:D, 4, FALSE)</f>
        <v>2.8233151183970859</v>
      </c>
      <c r="E335" s="75"/>
      <c r="F335" s="39">
        <v>52.721805508430293</v>
      </c>
      <c r="M335" s="123"/>
      <c r="AC335" s="104"/>
    </row>
    <row r="336" spans="1:29">
      <c r="A336" s="73">
        <v>41121</v>
      </c>
      <c r="B336" s="74">
        <f>VLOOKUP(A336, 'Regional Defaults'!A:D, 4, FALSE)</f>
        <v>2.9038112522686026</v>
      </c>
      <c r="D336" s="67">
        <v>1</v>
      </c>
      <c r="E336" s="75"/>
      <c r="F336" s="39">
        <v>52.477169246996823</v>
      </c>
      <c r="M336" s="123"/>
      <c r="AC336" s="104"/>
    </row>
    <row r="337" spans="1:29">
      <c r="A337" s="73">
        <f t="shared" ref="A337:A377" si="0">DATE(YEAR(A336),MONTH(A336)+2,0)</f>
        <v>41152</v>
      </c>
      <c r="B337" s="74">
        <f>VLOOKUP(A337, 'Regional Defaults'!A:D, 4, FALSE)</f>
        <v>3.0852994555353903</v>
      </c>
      <c r="D337" s="67">
        <v>2</v>
      </c>
      <c r="E337" s="75"/>
      <c r="F337" s="39">
        <v>50.271638236464618</v>
      </c>
      <c r="M337" s="123"/>
      <c r="AC337" s="104"/>
    </row>
    <row r="338" spans="1:29">
      <c r="A338" s="73">
        <f t="shared" si="0"/>
        <v>41182</v>
      </c>
      <c r="B338" s="74">
        <f>VLOOKUP(A338, 'Regional Defaults'!A:D, 4, FALSE)</f>
        <v>3.019213174748399</v>
      </c>
      <c r="E338" s="75"/>
      <c r="F338" s="39">
        <v>49.95542642349789</v>
      </c>
      <c r="M338" s="123"/>
      <c r="AC338" s="104"/>
    </row>
    <row r="339" spans="1:29">
      <c r="A339" s="73">
        <f t="shared" si="0"/>
        <v>41213</v>
      </c>
      <c r="B339" s="74">
        <f>VLOOKUP(A339, 'Regional Defaults'!A:D, 4, FALSE)</f>
        <v>2.8518859245630175</v>
      </c>
      <c r="E339" s="75"/>
      <c r="F339" s="39">
        <v>49.95542642349789</v>
      </c>
      <c r="M339" s="123"/>
      <c r="AC339" s="104"/>
    </row>
    <row r="340" spans="1:29">
      <c r="A340" s="73">
        <f t="shared" si="0"/>
        <v>41243</v>
      </c>
      <c r="B340" s="74">
        <f>VLOOKUP(A340, 'Regional Defaults'!A:D, 4, FALSE)</f>
        <v>2.1256931608133085</v>
      </c>
      <c r="D340" s="67">
        <v>2</v>
      </c>
      <c r="E340" s="75"/>
      <c r="F340" s="39">
        <v>49.184399786325343</v>
      </c>
      <c r="M340" s="123"/>
      <c r="AC340" s="104"/>
    </row>
    <row r="341" spans="1:29">
      <c r="A341" s="73">
        <f t="shared" si="0"/>
        <v>41274</v>
      </c>
      <c r="B341" s="74">
        <f>VLOOKUP(A341, 'Regional Defaults'!A:D, 4, FALSE)</f>
        <v>2.1957913998170175</v>
      </c>
      <c r="D341" s="67">
        <v>6</v>
      </c>
      <c r="E341" s="75"/>
      <c r="F341" s="39">
        <v>48.432766083575238</v>
      </c>
      <c r="M341" s="123"/>
      <c r="AC341" s="104"/>
    </row>
    <row r="342" spans="1:29">
      <c r="A342" s="73">
        <f t="shared" si="0"/>
        <v>41305</v>
      </c>
      <c r="B342" s="74">
        <f>VLOOKUP(A342, 'Regional Defaults'!A:D, 4, FALSE)</f>
        <v>2.1937842778793417</v>
      </c>
      <c r="D342" s="67">
        <v>2</v>
      </c>
      <c r="E342" s="75"/>
      <c r="F342" s="39">
        <v>47.665287244614184</v>
      </c>
      <c r="M342" s="123"/>
      <c r="AC342" s="104"/>
    </row>
    <row r="343" spans="1:29">
      <c r="A343" s="73">
        <f t="shared" si="0"/>
        <v>41333</v>
      </c>
      <c r="B343" s="74">
        <f>VLOOKUP(A343, 'Regional Defaults'!A:D, 4, FALSE)</f>
        <v>1.834862385321101</v>
      </c>
      <c r="E343" s="75"/>
      <c r="F343" s="39">
        <v>48.003101663679907</v>
      </c>
      <c r="M343" s="123"/>
      <c r="AC343" s="104"/>
    </row>
    <row r="344" spans="1:29">
      <c r="A344" s="73">
        <f t="shared" si="0"/>
        <v>41364</v>
      </c>
      <c r="B344" s="74">
        <f>VLOOKUP(A344, 'Regional Defaults'!A:D, 4, FALSE)</f>
        <v>1.9090909090909092</v>
      </c>
      <c r="D344" s="67">
        <v>2</v>
      </c>
      <c r="E344" s="75"/>
      <c r="F344" s="39">
        <v>48.634368821846856</v>
      </c>
      <c r="M344" s="123"/>
      <c r="AC344" s="104"/>
    </row>
    <row r="345" spans="1:29">
      <c r="A345" s="73">
        <f t="shared" si="0"/>
        <v>41394</v>
      </c>
      <c r="B345" s="74">
        <f>VLOOKUP(A345, 'Regional Defaults'!A:D, 4, FALSE)</f>
        <v>2.0871143375680581</v>
      </c>
      <c r="D345" s="67">
        <v>4</v>
      </c>
      <c r="E345" s="75"/>
      <c r="F345" s="39">
        <v>48.634368821846856</v>
      </c>
      <c r="M345" s="123"/>
      <c r="AC345" s="104"/>
    </row>
    <row r="346" spans="1:29">
      <c r="A346" s="73">
        <f t="shared" si="0"/>
        <v>41425</v>
      </c>
      <c r="B346" s="74">
        <f>VLOOKUP(A346, 'Regional Defaults'!A:D, 4, FALSE)</f>
        <v>1.7415215398716772</v>
      </c>
      <c r="E346" s="75"/>
      <c r="F346" s="39">
        <v>49.333628759384418</v>
      </c>
      <c r="M346" s="123"/>
      <c r="AC346" s="104"/>
    </row>
    <row r="347" spans="1:29">
      <c r="A347" s="73">
        <f t="shared" si="0"/>
        <v>41455</v>
      </c>
      <c r="B347" s="74">
        <f>VLOOKUP(A347, 'Regional Defaults'!A:D, 4, FALSE)</f>
        <v>2.1159153633854646</v>
      </c>
      <c r="D347" s="67">
        <v>4</v>
      </c>
      <c r="E347" s="75"/>
      <c r="F347" s="39">
        <v>49.333628759384418</v>
      </c>
      <c r="M347" s="123"/>
      <c r="AC347" s="104"/>
    </row>
    <row r="348" spans="1:29">
      <c r="A348" s="73">
        <f t="shared" si="0"/>
        <v>41486</v>
      </c>
      <c r="B348" s="74">
        <f>VLOOKUP(A348, 'Regional Defaults'!A:D, 4, FALSE)</f>
        <v>2.1998166819431715</v>
      </c>
      <c r="D348" s="67">
        <v>2</v>
      </c>
      <c r="E348" s="75"/>
      <c r="F348" s="39">
        <v>49.333628759384418</v>
      </c>
      <c r="M348" s="123"/>
      <c r="AC348" s="104"/>
    </row>
    <row r="349" spans="1:29">
      <c r="A349" s="73">
        <f t="shared" si="0"/>
        <v>41517</v>
      </c>
      <c r="B349" s="74">
        <f>VLOOKUP(A349, 'Regional Defaults'!A:D, 4, FALSE)</f>
        <v>2.1081576535288726</v>
      </c>
      <c r="D349" s="67">
        <v>1</v>
      </c>
      <c r="E349" s="75"/>
      <c r="F349" s="39">
        <v>48.970986184845401</v>
      </c>
      <c r="M349" s="123"/>
      <c r="AC349" s="104"/>
    </row>
    <row r="350" spans="1:29">
      <c r="A350" s="73">
        <f t="shared" si="0"/>
        <v>41547</v>
      </c>
      <c r="B350" s="74">
        <f>VLOOKUP(A350, 'Regional Defaults'!A:D, 4, FALSE)</f>
        <v>2.1081576535288726</v>
      </c>
      <c r="E350" s="75"/>
      <c r="F350" s="39">
        <v>48.970986184845401</v>
      </c>
      <c r="M350" s="123"/>
      <c r="AC350" s="104"/>
    </row>
    <row r="351" spans="1:29">
      <c r="A351" s="73">
        <f t="shared" si="0"/>
        <v>41578</v>
      </c>
      <c r="B351" s="74">
        <f>VLOOKUP(A351, 'Regional Defaults'!A:D, 4, FALSE)</f>
        <v>2.1798365122615802</v>
      </c>
      <c r="C351" s="78"/>
      <c r="D351" s="67">
        <v>1</v>
      </c>
      <c r="E351" s="75"/>
      <c r="F351" s="39">
        <v>48.969208481851048</v>
      </c>
      <c r="M351" s="123"/>
      <c r="AC351" s="104"/>
    </row>
    <row r="352" spans="1:29">
      <c r="A352" s="73">
        <f t="shared" si="0"/>
        <v>41608</v>
      </c>
      <c r="B352" s="74">
        <f>VLOOKUP(A352, 'Regional Defaults'!A:D, 4, FALSE)</f>
        <v>2.0109689213893969</v>
      </c>
      <c r="E352" s="75"/>
      <c r="F352" s="39">
        <v>44.096417713380561</v>
      </c>
      <c r="M352" s="123"/>
      <c r="AC352" s="104"/>
    </row>
    <row r="353" spans="1:29">
      <c r="A353" s="73">
        <f t="shared" si="0"/>
        <v>41639</v>
      </c>
      <c r="B353" s="74">
        <f>VLOOKUP(A353, 'Regional Defaults'!A:D, 4, FALSE)</f>
        <v>1.3774104683195594</v>
      </c>
      <c r="E353" s="75"/>
      <c r="F353" s="39">
        <v>42.707781706053936</v>
      </c>
      <c r="M353" s="123"/>
      <c r="AC353" s="104"/>
    </row>
    <row r="354" spans="1:29">
      <c r="A354" s="73">
        <f t="shared" si="0"/>
        <v>41670</v>
      </c>
      <c r="B354" s="74">
        <f>VLOOKUP(A354, 'Regional Defaults'!A:D, 4, FALSE)</f>
        <v>1.1915673693858846</v>
      </c>
      <c r="E354" s="75"/>
      <c r="F354" s="39">
        <v>43.259011351272569</v>
      </c>
      <c r="M354" s="123"/>
      <c r="AC354" s="104"/>
    </row>
    <row r="355" spans="1:29">
      <c r="A355" s="73">
        <f t="shared" si="0"/>
        <v>41698</v>
      </c>
      <c r="B355" s="74">
        <f>VLOOKUP(A355, 'Regional Defaults'!A:D, 4, FALSE)</f>
        <v>1.1828935395814377</v>
      </c>
      <c r="E355" s="75"/>
      <c r="F355" s="39">
        <v>44.34287945834317</v>
      </c>
      <c r="M355" s="123"/>
      <c r="AC355" s="104"/>
    </row>
    <row r="356" spans="1:29">
      <c r="A356" s="73">
        <f t="shared" si="0"/>
        <v>41729</v>
      </c>
      <c r="B356" s="74">
        <f>VLOOKUP(A356, 'Regional Defaults'!A:D, 4, FALSE)</f>
        <v>1.095890410958904</v>
      </c>
      <c r="D356" s="67">
        <v>2</v>
      </c>
      <c r="E356" s="75"/>
      <c r="F356" s="39">
        <v>44.704566902485602</v>
      </c>
      <c r="M356" s="123"/>
      <c r="AC356" s="104"/>
    </row>
    <row r="357" spans="1:29">
      <c r="A357" s="73">
        <f t="shared" si="0"/>
        <v>41759</v>
      </c>
      <c r="B357" s="74">
        <f>VLOOKUP(A357, 'Regional Defaults'!A:D, 4, FALSE)</f>
        <v>1.2832263978001834</v>
      </c>
      <c r="D357" s="77">
        <v>5</v>
      </c>
      <c r="E357" s="75"/>
      <c r="F357" s="39">
        <v>45.667911244775077</v>
      </c>
      <c r="M357" s="123"/>
      <c r="AC357" s="104"/>
    </row>
    <row r="358" spans="1:29">
      <c r="A358" s="73">
        <f t="shared" si="0"/>
        <v>41790</v>
      </c>
      <c r="B358" s="74">
        <f>VLOOKUP(A358, 'Regional Defaults'!A:D, 4, FALSE)</f>
        <v>1.2635379061371841</v>
      </c>
      <c r="D358" s="77"/>
      <c r="E358" s="75"/>
      <c r="F358" s="39">
        <v>44.090893942032523</v>
      </c>
      <c r="M358" s="123"/>
      <c r="AC358" s="104"/>
    </row>
    <row r="359" spans="1:29">
      <c r="A359" s="73">
        <f t="shared" si="0"/>
        <v>41820</v>
      </c>
      <c r="B359" s="74">
        <f>VLOOKUP(A359, 'Regional Defaults'!A:D, 4, FALSE)</f>
        <v>1.0762331838565022</v>
      </c>
      <c r="D359" s="77">
        <v>1</v>
      </c>
      <c r="E359" s="75"/>
      <c r="F359" s="39">
        <v>44.090893942032523</v>
      </c>
      <c r="M359" s="123"/>
      <c r="AC359" s="104"/>
    </row>
    <row r="360" spans="1:29">
      <c r="A360" s="73">
        <f t="shared" si="0"/>
        <v>41851</v>
      </c>
      <c r="B360" s="74">
        <f>VLOOKUP(A360, 'Regional Defaults'!A:D, 4, FALSE)</f>
        <v>0.99188458070333629</v>
      </c>
      <c r="D360" s="77">
        <v>1</v>
      </c>
      <c r="E360" s="75"/>
      <c r="F360" s="39">
        <v>43.985206059153199</v>
      </c>
      <c r="M360" s="123"/>
      <c r="AC360" s="104"/>
    </row>
    <row r="361" spans="1:29">
      <c r="A361" s="73">
        <f t="shared" si="0"/>
        <v>41882</v>
      </c>
      <c r="B361" s="74">
        <f>VLOOKUP(A361, 'Regional Defaults'!A:D, 4, FALSE)</f>
        <v>0.88652482269503552</v>
      </c>
      <c r="D361" s="77"/>
      <c r="E361" s="75"/>
      <c r="F361" s="79">
        <v>42.176651315269673</v>
      </c>
      <c r="M361" s="123"/>
      <c r="AC361" s="104"/>
    </row>
    <row r="362" spans="1:29">
      <c r="A362" s="73">
        <f t="shared" si="0"/>
        <v>41912</v>
      </c>
      <c r="B362" s="74">
        <f>VLOOKUP(A362, 'Regional Defaults'!A:D, 4, FALSE)</f>
        <v>1.1484098939929328</v>
      </c>
      <c r="D362" s="77">
        <v>4</v>
      </c>
      <c r="E362" s="75"/>
      <c r="F362" s="79">
        <v>38.639680393353018</v>
      </c>
      <c r="M362" s="123"/>
      <c r="AC362" s="104"/>
    </row>
    <row r="363" spans="1:29">
      <c r="A363" s="73">
        <f t="shared" si="0"/>
        <v>41943</v>
      </c>
      <c r="B363" s="74">
        <f>VLOOKUP(A363, 'Regional Defaults'!A:D, 4, FALSE)</f>
        <v>1.323918799646955</v>
      </c>
      <c r="D363" s="77">
        <v>2</v>
      </c>
      <c r="E363" s="75"/>
      <c r="F363" s="79">
        <v>37.640758894560015</v>
      </c>
      <c r="M363" s="123"/>
      <c r="AC363" s="104"/>
    </row>
    <row r="364" spans="1:29">
      <c r="A364" s="73">
        <f t="shared" si="0"/>
        <v>41973</v>
      </c>
      <c r="B364" s="74">
        <f>VLOOKUP(A364, 'Regional Defaults'!A:D, 4, FALSE)</f>
        <v>1.4146772767462421</v>
      </c>
      <c r="D364" s="77">
        <v>1</v>
      </c>
      <c r="E364" s="75"/>
      <c r="F364" s="79">
        <v>37.679646963096523</v>
      </c>
      <c r="M364" s="123"/>
      <c r="AC364" s="104"/>
    </row>
    <row r="365" spans="1:29">
      <c r="A365" s="73">
        <f t="shared" si="0"/>
        <v>42004</v>
      </c>
      <c r="B365" s="74">
        <f>VLOOKUP(A365, 'Regional Defaults'!A:D, 4, FALSE)</f>
        <v>1.4072119613016711</v>
      </c>
      <c r="D365" s="77"/>
      <c r="E365" s="75"/>
      <c r="F365" s="79">
        <v>29.018764106157011</v>
      </c>
      <c r="M365" s="123"/>
      <c r="AC365" s="104"/>
    </row>
    <row r="366" spans="1:29">
      <c r="A366" s="73">
        <f t="shared" si="0"/>
        <v>42035</v>
      </c>
      <c r="B366" s="74">
        <f>VLOOKUP(A366, 'Regional Defaults'!A:D, 4, FALSE)</f>
        <v>1.5859030837004406</v>
      </c>
      <c r="D366" s="77">
        <v>2</v>
      </c>
      <c r="E366" s="75"/>
      <c r="F366" s="95">
        <v>28.397848668474612</v>
      </c>
      <c r="G366" s="95"/>
      <c r="M366" s="123"/>
      <c r="AC366" s="104"/>
    </row>
    <row r="367" spans="1:29">
      <c r="A367" s="73">
        <f t="shared" si="0"/>
        <v>42063</v>
      </c>
      <c r="B367" s="74">
        <f>VLOOKUP(A367, 'Regional Defaults'!A:D, 4, FALSE)</f>
        <v>1.7574692442882252</v>
      </c>
      <c r="D367" s="77">
        <v>2</v>
      </c>
      <c r="E367" s="75"/>
      <c r="F367" s="95">
        <v>32.6945445359096</v>
      </c>
      <c r="G367" s="95"/>
      <c r="M367" s="123"/>
      <c r="AC367" s="104"/>
    </row>
    <row r="368" spans="1:29">
      <c r="A368" s="73">
        <f t="shared" si="0"/>
        <v>42094</v>
      </c>
      <c r="B368" s="74">
        <f>VLOOKUP(A368, 'Regional Defaults'!A:D, 4, FALSE)</f>
        <v>1.7793594306049825</v>
      </c>
      <c r="D368" s="77">
        <v>2</v>
      </c>
      <c r="E368" s="75"/>
      <c r="F368" s="95">
        <v>31.486219545525163</v>
      </c>
      <c r="G368" s="95"/>
      <c r="M368" s="123"/>
      <c r="AC368" s="104"/>
    </row>
    <row r="369" spans="1:29">
      <c r="A369" s="73">
        <f t="shared" si="0"/>
        <v>42124</v>
      </c>
      <c r="B369" s="74">
        <f>VLOOKUP(A369, 'Regional Defaults'!A:D, 4, FALSE)</f>
        <v>1.4272970561998217</v>
      </c>
      <c r="D369" s="77">
        <v>1</v>
      </c>
      <c r="E369" s="75"/>
      <c r="F369" s="95">
        <v>33.687939113293062</v>
      </c>
      <c r="G369" s="95"/>
      <c r="M369" s="123"/>
      <c r="AC369" s="104"/>
    </row>
    <row r="370" spans="1:29">
      <c r="A370" s="73">
        <f t="shared" si="0"/>
        <v>42155</v>
      </c>
      <c r="B370" s="74">
        <f>VLOOKUP(A370, 'Regional Defaults'!A:D, 4, FALSE)</f>
        <v>1.7953321364452424</v>
      </c>
      <c r="D370" s="77">
        <v>4</v>
      </c>
      <c r="E370" s="75"/>
      <c r="F370" s="95">
        <v>36.490336886170141</v>
      </c>
      <c r="G370" s="95"/>
      <c r="M370" s="123"/>
      <c r="AC370" s="104"/>
    </row>
    <row r="371" spans="1:29">
      <c r="A371" s="73">
        <f t="shared" si="0"/>
        <v>42185</v>
      </c>
      <c r="B371" s="74">
        <f>VLOOKUP(A371, 'Regional Defaults'!A:D, 4, FALSE)</f>
        <v>1.9642857142857142</v>
      </c>
      <c r="D371" s="77">
        <v>3</v>
      </c>
      <c r="E371" s="75"/>
      <c r="F371" s="95">
        <v>37.371966482993628</v>
      </c>
      <c r="G371" s="95"/>
      <c r="M371" s="123"/>
      <c r="AC371" s="104"/>
    </row>
    <row r="372" spans="1:29">
      <c r="A372" s="73">
        <f t="shared" si="0"/>
        <v>42216</v>
      </c>
      <c r="B372" s="74">
        <f>VLOOKUP(A372, 'Regional Defaults'!A:D, 4, FALSE)</f>
        <v>2.2222222222222223</v>
      </c>
      <c r="D372" s="77">
        <v>4</v>
      </c>
      <c r="E372" s="75"/>
      <c r="F372" s="95">
        <v>34.879572883360147</v>
      </c>
      <c r="M372" s="123"/>
      <c r="AC372" s="104"/>
    </row>
    <row r="373" spans="1:29">
      <c r="A373" s="73">
        <f t="shared" si="0"/>
        <v>42247</v>
      </c>
      <c r="B373" s="74">
        <f>VLOOKUP(A373, 'Regional Defaults'!A:D, 4, FALSE)</f>
        <v>2.6525198938992043</v>
      </c>
      <c r="D373" s="77">
        <v>3</v>
      </c>
      <c r="E373" s="75"/>
      <c r="F373" s="95">
        <v>33.381595267630189</v>
      </c>
      <c r="M373" s="123"/>
      <c r="AC373" s="104"/>
    </row>
    <row r="374" spans="1:29">
      <c r="A374" s="73">
        <f t="shared" si="0"/>
        <v>42277</v>
      </c>
      <c r="B374" s="74">
        <f>VLOOKUP(A374, 'Regional Defaults'!A:D, 4, FALSE)</f>
        <v>2.4778761061946901</v>
      </c>
      <c r="D374" s="77">
        <v>2</v>
      </c>
      <c r="E374" s="75"/>
      <c r="F374" s="95">
        <v>37.327218373131721</v>
      </c>
      <c r="M374" s="123"/>
      <c r="AC374" s="104"/>
    </row>
    <row r="375" spans="1:29">
      <c r="A375" s="73">
        <f t="shared" si="0"/>
        <v>42308</v>
      </c>
      <c r="B375" s="74">
        <f>VLOOKUP(A375, 'Regional Defaults'!A:D, 4, FALSE)</f>
        <v>2.4778761061946901</v>
      </c>
      <c r="D375" s="77">
        <v>2</v>
      </c>
      <c r="E375" s="75"/>
      <c r="F375" s="95">
        <v>37.022072846104699</v>
      </c>
      <c r="M375" s="123"/>
      <c r="AC375" s="104"/>
    </row>
    <row r="376" spans="1:29">
      <c r="A376" s="73">
        <f t="shared" si="0"/>
        <v>42338</v>
      </c>
      <c r="B376" s="74">
        <f>VLOOKUP(A376, 'Regional Defaults'!A:D, 4, FALSE)</f>
        <v>2.4977698483496877</v>
      </c>
      <c r="D376" s="77">
        <v>1</v>
      </c>
      <c r="E376" s="75"/>
      <c r="F376" s="95">
        <v>34.389674338831263</v>
      </c>
      <c r="M376" s="123"/>
      <c r="AC376" s="104"/>
    </row>
    <row r="377" spans="1:29">
      <c r="A377" s="73">
        <f t="shared" si="0"/>
        <v>42369</v>
      </c>
      <c r="B377" s="74">
        <f>VLOOKUP(A377, 'Regional Defaults'!A:D, 4, FALSE)</f>
        <v>2.9359430604982206</v>
      </c>
      <c r="D377" s="67">
        <v>5</v>
      </c>
      <c r="E377" s="75"/>
      <c r="F377" s="95">
        <v>33.053238689807785</v>
      </c>
      <c r="M377" s="123"/>
      <c r="AC377" s="104"/>
    </row>
    <row r="378" spans="1:29">
      <c r="A378" s="73">
        <v>42400</v>
      </c>
      <c r="B378" s="74">
        <f>VLOOKUP(A378, 'Regional Defaults'!A:D, 4, FALSE)</f>
        <v>3.125</v>
      </c>
      <c r="D378" s="67">
        <v>4</v>
      </c>
      <c r="E378" s="75"/>
      <c r="F378" s="95">
        <v>30.093925576288996</v>
      </c>
      <c r="M378" s="123"/>
      <c r="AC378" s="104"/>
    </row>
    <row r="379" spans="1:29">
      <c r="A379" s="73">
        <v>42429</v>
      </c>
      <c r="B379" s="74">
        <f>VLOOKUP(A379, 'Regional Defaults'!A:D, 4, FALSE)</f>
        <v>3.9355992844364938</v>
      </c>
      <c r="D379" s="67">
        <v>11</v>
      </c>
      <c r="E379" s="75"/>
      <c r="F379" s="95">
        <v>30.168278698221918</v>
      </c>
      <c r="H379" s="116"/>
      <c r="M379" s="123"/>
      <c r="AC379" s="104"/>
    </row>
    <row r="380" spans="1:29">
      <c r="A380" s="73">
        <v>42460</v>
      </c>
      <c r="B380" s="74">
        <f>VLOOKUP(A380, 'Regional Defaults'!A:D, 4, FALSE)</f>
        <v>4.2628774422735347</v>
      </c>
      <c r="D380" s="67">
        <v>7</v>
      </c>
      <c r="E380" s="75"/>
      <c r="F380" s="95">
        <v>30.516322496268618</v>
      </c>
      <c r="M380" s="123"/>
      <c r="AC380" s="104"/>
    </row>
    <row r="381" spans="1:29">
      <c r="A381" s="73">
        <v>42490</v>
      </c>
      <c r="B381" s="74">
        <f>VLOOKUP(A381, 'Regional Defaults'!A:D, 4, FALSE)</f>
        <v>4.9866429207479968</v>
      </c>
      <c r="D381" s="67">
        <v>8</v>
      </c>
      <c r="E381" s="75"/>
      <c r="F381" s="39">
        <v>27.358912412335158</v>
      </c>
      <c r="M381" s="123"/>
      <c r="AC381" s="104"/>
    </row>
    <row r="382" spans="1:29">
      <c r="A382" s="73">
        <v>42521</v>
      </c>
      <c r="B382" s="74">
        <f>VLOOKUP(A382, 'Regional Defaults'!A:D, 4, FALSE)</f>
        <v>5.6787932564330079</v>
      </c>
      <c r="D382" s="67">
        <v>14</v>
      </c>
      <c r="E382" s="75"/>
      <c r="F382" s="39">
        <v>26.922969481847726</v>
      </c>
      <c r="M382" s="123"/>
    </row>
    <row r="383" spans="1:29">
      <c r="A383" s="73">
        <v>42551</v>
      </c>
      <c r="B383" s="74">
        <f>VLOOKUP(A383, 'Regional Defaults'!A:D, 4, FALSE)</f>
        <v>5.9821428571428577</v>
      </c>
      <c r="D383" s="67">
        <v>7</v>
      </c>
      <c r="E383" s="75"/>
      <c r="F383" s="39">
        <v>27.367866431570796</v>
      </c>
    </row>
    <row r="384" spans="1:29">
      <c r="A384" s="73">
        <v>42582</v>
      </c>
      <c r="B384" s="74">
        <f>VLOOKUP(A384, 'Regional Defaults'!A:D, 4, FALSE)</f>
        <v>6.1427280939476061</v>
      </c>
      <c r="D384" s="67">
        <v>4</v>
      </c>
      <c r="E384" s="75"/>
      <c r="F384" s="39">
        <v>26.893733063739386</v>
      </c>
    </row>
    <row r="385" spans="1:6">
      <c r="A385" s="73">
        <v>42613</v>
      </c>
      <c r="B385" s="74">
        <f>VLOOKUP(A385, 'Regional Defaults'!A:D, 4, FALSE)</f>
        <v>6.61231884057971</v>
      </c>
      <c r="D385" s="67">
        <v>8</v>
      </c>
      <c r="E385" s="75"/>
      <c r="F385" s="39">
        <v>26.492096108606166</v>
      </c>
    </row>
    <row r="386" spans="1:6">
      <c r="A386" s="73">
        <v>42643</v>
      </c>
      <c r="B386" s="74">
        <f>VLOOKUP(A386, 'Regional Defaults'!A:D, 4, FALSE)</f>
        <v>6.6727605118829985</v>
      </c>
      <c r="D386" s="67">
        <v>2</v>
      </c>
      <c r="E386" s="75"/>
      <c r="F386" s="39">
        <v>25.939330146803691</v>
      </c>
    </row>
    <row r="387" spans="1:6">
      <c r="A387" s="73">
        <v>42674</v>
      </c>
      <c r="B387" s="74">
        <f>VLOOKUP(A387, 'Regional Defaults'!A:D, 4, FALSE)</f>
        <v>6.7952249770431585</v>
      </c>
      <c r="D387" s="67">
        <v>3</v>
      </c>
      <c r="E387" s="75"/>
      <c r="F387" s="39">
        <v>26.443808624878798</v>
      </c>
    </row>
    <row r="388" spans="1:6">
      <c r="A388" s="73">
        <v>42704</v>
      </c>
      <c r="B388" s="74">
        <f>VLOOKUP(A388, 'Regional Defaults'!A:D, 4, FALSE)</f>
        <v>6.703397612488522</v>
      </c>
      <c r="D388" s="67">
        <v>1</v>
      </c>
      <c r="E388" s="75"/>
      <c r="F388" s="39">
        <v>26.443808624878798</v>
      </c>
    </row>
    <row r="389" spans="1:6">
      <c r="A389" s="73">
        <v>42735</v>
      </c>
      <c r="B389" s="74">
        <f>VLOOKUP(A389, 'Regional Defaults'!A:D, 4, FALSE)</f>
        <v>6.8997240110395586</v>
      </c>
      <c r="D389" s="67">
        <v>7</v>
      </c>
      <c r="E389" s="75"/>
      <c r="F389" s="39">
        <v>26.901929963736542</v>
      </c>
    </row>
    <row r="390" spans="1:6">
      <c r="A390" s="73">
        <v>42766</v>
      </c>
      <c r="B390" s="74">
        <f>VLOOKUP(A390, 'Regional Defaults'!A:D, 4, FALSE)</f>
        <v>7.0566388115134631</v>
      </c>
      <c r="D390" s="67">
        <v>7</v>
      </c>
      <c r="E390" s="75"/>
      <c r="F390" s="39">
        <v>28.253313996048785</v>
      </c>
    </row>
    <row r="391" spans="1:6">
      <c r="A391" s="73">
        <v>42794</v>
      </c>
      <c r="B391" s="74">
        <f>VLOOKUP(A391, 'Regional Defaults'!A:D, 4, FALSE)</f>
        <v>6.1111111111111107</v>
      </c>
      <c r="E391" s="75"/>
      <c r="F391" s="39">
        <v>29.072762228597973</v>
      </c>
    </row>
    <row r="392" spans="1:6">
      <c r="A392" s="73">
        <v>42825</v>
      </c>
      <c r="B392" s="74">
        <f>VLOOKUP(A392, 'Regional Defaults'!A:D, 4, FALSE)</f>
        <v>5.6691449814126393</v>
      </c>
      <c r="D392" s="67">
        <v>3</v>
      </c>
      <c r="E392" s="75"/>
      <c r="F392" s="39">
        <v>29.092363244004574</v>
      </c>
    </row>
    <row r="393" spans="1:6">
      <c r="A393" s="73">
        <v>42855</v>
      </c>
      <c r="B393" s="74">
        <f>VLOOKUP(A393, 'Regional Defaults'!A:D, 4, FALSE)</f>
        <v>5.2385406922357349</v>
      </c>
      <c r="D393" s="67">
        <v>4</v>
      </c>
      <c r="E393" s="75"/>
      <c r="F393" s="39">
        <v>29.35530927913706</v>
      </c>
    </row>
    <row r="394" spans="1:6">
      <c r="A394" s="73">
        <v>42886</v>
      </c>
      <c r="B394" s="74">
        <f>VLOOKUP(A394, 'Regional Defaults'!A:D, 4, FALSE)</f>
        <v>4.5325779036827196</v>
      </c>
      <c r="D394" s="67">
        <v>6</v>
      </c>
      <c r="E394" s="75"/>
      <c r="F394" s="39">
        <v>30.888286501100371</v>
      </c>
    </row>
    <row r="395" spans="1:6">
      <c r="A395" s="73">
        <v>42916</v>
      </c>
      <c r="B395" s="74">
        <f>VLOOKUP(A395, 'Regional Defaults'!A:D, 4, FALSE)</f>
        <v>4.4339622641509431</v>
      </c>
      <c r="D395" s="67">
        <v>4</v>
      </c>
      <c r="E395" s="75"/>
      <c r="F395" s="39">
        <v>32.581317114415093</v>
      </c>
    </row>
    <row r="396" spans="1:6">
      <c r="A396" s="73">
        <v>42947</v>
      </c>
      <c r="B396" s="74">
        <f>VLOOKUP(A396, 'Regional Defaults'!A:D, 4, FALSE)</f>
        <v>4.5584045584045585</v>
      </c>
      <c r="D396" s="67">
        <v>4</v>
      </c>
      <c r="E396" s="75"/>
      <c r="F396" s="39">
        <v>33.759953588357654</v>
      </c>
    </row>
    <row r="397" spans="1:6">
      <c r="A397" s="73">
        <v>42978</v>
      </c>
      <c r="B397" s="74">
        <f>VLOOKUP(A397, 'Regional Defaults'!A:D, 4, FALSE)</f>
        <v>3.9961941008563278</v>
      </c>
      <c r="D397" s="67">
        <v>1</v>
      </c>
      <c r="E397" s="75"/>
      <c r="F397" s="39">
        <v>33.958142553866125</v>
      </c>
    </row>
    <row r="398" spans="1:6">
      <c r="A398" s="73">
        <v>43008</v>
      </c>
      <c r="B398" s="74">
        <f>VLOOKUP(A398, 'Regional Defaults'!A:D, 4, FALSE)</f>
        <v>3.6666666666666665</v>
      </c>
      <c r="D398" s="67">
        <v>2</v>
      </c>
      <c r="E398" s="75"/>
      <c r="F398" s="39">
        <v>34.370047061703453</v>
      </c>
    </row>
    <row r="399" spans="1:6">
      <c r="A399" s="73">
        <v>43039</v>
      </c>
      <c r="B399" s="74">
        <f>VLOOKUP(A399, 'Regional Defaults'!A:D, 4, FALSE)</f>
        <v>3.4368070953436809</v>
      </c>
      <c r="D399" s="67">
        <v>1</v>
      </c>
      <c r="E399" s="75"/>
      <c r="F399" s="39">
        <v>34.450440942980762</v>
      </c>
    </row>
    <row r="400" spans="1:6">
      <c r="A400" s="30">
        <v>43069</v>
      </c>
      <c r="B400" s="74">
        <f>VLOOKUP(A400, 'Regional Defaults'!A:D, 4, FALSE)</f>
        <v>3.7735849056603774</v>
      </c>
      <c r="D400" s="67">
        <v>4</v>
      </c>
      <c r="E400" s="75"/>
      <c r="F400" s="39">
        <v>34.70212792400077</v>
      </c>
    </row>
    <row r="401" spans="1:6">
      <c r="A401" s="30">
        <v>43100</v>
      </c>
      <c r="B401" s="74">
        <f>VLOOKUP(A401, 'Regional Defaults'!A:D, 4, FALSE)</f>
        <v>3.6585365853658534</v>
      </c>
      <c r="D401" s="67">
        <v>3</v>
      </c>
      <c r="E401" s="75"/>
      <c r="F401" s="39">
        <v>35.898633839687207</v>
      </c>
    </row>
    <row r="402" spans="1:6">
      <c r="A402" s="30">
        <v>43131</v>
      </c>
      <c r="B402" s="74">
        <f>VLOOKUP(A402, 'Regional Defaults'!A:D, 4, FALSE)</f>
        <v>3.3707865168539324</v>
      </c>
      <c r="D402" s="67">
        <v>2</v>
      </c>
      <c r="E402" s="75"/>
      <c r="F402" s="39">
        <v>37.395972854430227</v>
      </c>
    </row>
    <row r="403" spans="1:6">
      <c r="A403" s="30">
        <v>43159</v>
      </c>
      <c r="B403" s="74">
        <f>VLOOKUP(A403, 'Regional Defaults'!A:D, 4, FALSE)</f>
        <v>3.6748329621380846</v>
      </c>
      <c r="D403" s="67">
        <v>5</v>
      </c>
      <c r="E403" s="75"/>
      <c r="F403" s="39">
        <v>37.899509684476691</v>
      </c>
    </row>
    <row r="404" spans="1:6">
      <c r="A404" s="30">
        <v>43190</v>
      </c>
      <c r="B404" s="74">
        <f>VLOOKUP(A404, 'Regional Defaults'!A:D, 4, FALSE)</f>
        <v>4.1065482796892345</v>
      </c>
      <c r="D404" s="67">
        <v>6</v>
      </c>
      <c r="E404" s="75"/>
      <c r="F404" s="39">
        <v>39.08152727125254</v>
      </c>
    </row>
    <row r="405" spans="1:6">
      <c r="A405" s="30">
        <f t="shared" ref="A405:A431" si="1">EOMONTH(A404, 1)</f>
        <v>43220</v>
      </c>
      <c r="B405" s="74">
        <f>VLOOKUP(A405, 'Regional Defaults'!A:D, 4, FALSE)</f>
        <v>3.8546255506607929</v>
      </c>
      <c r="D405" s="67">
        <v>1</v>
      </c>
      <c r="E405" s="75"/>
      <c r="F405" s="39">
        <v>43.380822211299261</v>
      </c>
    </row>
    <row r="406" spans="1:6">
      <c r="A406" s="30">
        <f t="shared" si="1"/>
        <v>43251</v>
      </c>
      <c r="B406" s="74">
        <f>VLOOKUP(A406, 'Regional Defaults'!A:D, 4, FALSE)</f>
        <v>3.211517165005537</v>
      </c>
      <c r="D406" s="67">
        <v>1</v>
      </c>
      <c r="E406" s="75"/>
      <c r="F406" s="39">
        <v>52.448975216465122</v>
      </c>
    </row>
    <row r="407" spans="1:6">
      <c r="A407" s="30">
        <f t="shared" si="1"/>
        <v>43281</v>
      </c>
      <c r="B407" s="74">
        <f>VLOOKUP(A407, 'Regional Defaults'!A:D, 4, FALSE)</f>
        <v>3.016759776536313</v>
      </c>
      <c r="E407" s="75"/>
      <c r="F407" s="39">
        <v>53.616313354595441</v>
      </c>
    </row>
    <row r="408" spans="1:6">
      <c r="A408" s="30">
        <f t="shared" si="1"/>
        <v>43312</v>
      </c>
      <c r="B408" s="74">
        <f>VLOOKUP(A408, 'Regional Defaults'!A:D, 4, FALSE)</f>
        <v>2.6905829596412558</v>
      </c>
      <c r="E408" s="75"/>
      <c r="F408" s="39">
        <v>54.908270696456704</v>
      </c>
    </row>
    <row r="409" spans="1:6">
      <c r="A409" s="30">
        <f t="shared" si="1"/>
        <v>43343</v>
      </c>
      <c r="B409" s="74">
        <f>VLOOKUP(A409, 'Regional Defaults'!A:D, 4, FALSE)</f>
        <v>2.569832402234637</v>
      </c>
      <c r="E409" s="75"/>
      <c r="F409" s="39">
        <v>53.970327217829393</v>
      </c>
    </row>
    <row r="410" spans="1:6">
      <c r="A410" s="30">
        <f t="shared" si="1"/>
        <v>43373</v>
      </c>
      <c r="B410" s="74">
        <f>VLOOKUP(A410, 'Regional Defaults'!A:D, 4, FALSE)</f>
        <v>2.4581005586592175</v>
      </c>
      <c r="E410" s="75"/>
      <c r="F410" s="39">
        <v>57.131384531995273</v>
      </c>
    </row>
    <row r="411" spans="1:6">
      <c r="A411" s="30">
        <f t="shared" si="1"/>
        <v>43404</v>
      </c>
      <c r="B411" s="74">
        <f>VLOOKUP(A411, 'Regional Defaults'!A:D, 4, FALSE)</f>
        <v>2.5641025641025639</v>
      </c>
      <c r="D411" s="67">
        <v>2</v>
      </c>
      <c r="E411" s="75"/>
      <c r="F411" s="39">
        <v>59.564206679203039</v>
      </c>
    </row>
    <row r="412" spans="1:6">
      <c r="A412" s="30">
        <f t="shared" si="1"/>
        <v>43434</v>
      </c>
      <c r="B412" s="74">
        <f>VLOOKUP(A412, 'Regional Defaults'!A:D, 4, FALSE)</f>
        <v>2.1953896816684964</v>
      </c>
      <c r="D412" s="67">
        <v>1</v>
      </c>
      <c r="E412" s="75"/>
      <c r="F412" s="39">
        <v>59.564206679203039</v>
      </c>
    </row>
    <row r="413" spans="1:6">
      <c r="A413" s="30">
        <f t="shared" si="1"/>
        <v>43465</v>
      </c>
      <c r="B413" s="74">
        <f>VLOOKUP(A413, 'Regional Defaults'!A:D, 4, FALSE)</f>
        <v>1.958650707290533</v>
      </c>
      <c r="D413" s="67">
        <v>1</v>
      </c>
      <c r="E413" s="75"/>
      <c r="F413" s="39">
        <v>60.740121990623123</v>
      </c>
    </row>
    <row r="414" spans="1:6">
      <c r="A414" s="30">
        <f t="shared" si="1"/>
        <v>43496</v>
      </c>
      <c r="B414" s="74">
        <f>VLOOKUP(A414, 'Regional Defaults'!A:D, 4, FALSE)</f>
        <v>1.7334777898158178</v>
      </c>
      <c r="E414" s="75"/>
      <c r="F414" s="39">
        <v>60.270663877897221</v>
      </c>
    </row>
    <row r="415" spans="1:6">
      <c r="A415" s="30">
        <f t="shared" si="1"/>
        <v>43524</v>
      </c>
      <c r="B415" s="74">
        <f>VLOOKUP(A415, 'Regional Defaults'!A:D, 4, FALSE)</f>
        <v>1.5086206896551724</v>
      </c>
      <c r="D415" s="67">
        <v>2</v>
      </c>
      <c r="E415" s="75"/>
      <c r="F415" s="39">
        <v>58.558597042540043</v>
      </c>
    </row>
    <row r="416" spans="1:6">
      <c r="A416" s="30">
        <f t="shared" si="1"/>
        <v>43555</v>
      </c>
      <c r="B416" s="74">
        <f>VLOOKUP(A416, 'Regional Defaults'!A:D, 4, FALSE)</f>
        <v>0.97719869706840379</v>
      </c>
      <c r="D416" s="67">
        <v>1</v>
      </c>
      <c r="E416" s="75"/>
      <c r="F416" s="39">
        <v>58.862205570786799</v>
      </c>
    </row>
    <row r="417" spans="1:7">
      <c r="A417" s="30">
        <f t="shared" si="1"/>
        <v>43585</v>
      </c>
      <c r="B417" s="74">
        <f>VLOOKUP(A417, 'Regional Defaults'!A:D, 4, FALSE)</f>
        <v>1.4099783080260302</v>
      </c>
      <c r="D417" s="67">
        <v>5</v>
      </c>
      <c r="E417" s="75"/>
      <c r="F417" s="39">
        <v>58.996593215209572</v>
      </c>
    </row>
    <row r="418" spans="1:7">
      <c r="A418" s="30">
        <f t="shared" si="1"/>
        <v>43616</v>
      </c>
      <c r="B418" s="74">
        <f>VLOOKUP(A418, 'Regional Defaults'!A:D, 4, FALSE)</f>
        <v>1.7204301075268817</v>
      </c>
      <c r="D418" s="67">
        <v>4</v>
      </c>
      <c r="E418" s="75"/>
      <c r="F418" s="39">
        <v>60.424639923675237</v>
      </c>
    </row>
    <row r="419" spans="1:7">
      <c r="A419" s="30">
        <f t="shared" si="1"/>
        <v>43646</v>
      </c>
      <c r="B419" s="74">
        <f>VLOOKUP(A419, 'Regional Defaults'!A:D, 4, FALSE)</f>
        <v>2.159827213822894</v>
      </c>
      <c r="D419" s="67">
        <v>4</v>
      </c>
      <c r="E419" s="75"/>
      <c r="F419" s="39">
        <v>56.083237055292599</v>
      </c>
    </row>
    <row r="420" spans="1:7">
      <c r="A420" s="30">
        <f t="shared" si="1"/>
        <v>43677</v>
      </c>
      <c r="B420" s="74">
        <f>VLOOKUP(A420, 'Regional Defaults'!A:D, 4, FALSE)</f>
        <v>2.3706896551724137</v>
      </c>
      <c r="D420" s="67">
        <v>4</v>
      </c>
      <c r="E420" s="75"/>
      <c r="F420" s="39">
        <v>51.985325448884893</v>
      </c>
    </row>
    <row r="421" spans="1:7">
      <c r="A421" s="30">
        <f t="shared" si="1"/>
        <v>43708</v>
      </c>
      <c r="B421" s="74">
        <f>VLOOKUP(A421, 'Regional Defaults'!A:D, 4, FALSE)</f>
        <v>2.5751072961373391</v>
      </c>
      <c r="D421" s="67">
        <v>2</v>
      </c>
      <c r="E421" s="75"/>
      <c r="F421" s="39">
        <v>51.973232656243013</v>
      </c>
    </row>
    <row r="422" spans="1:7">
      <c r="A422" s="30">
        <f t="shared" si="1"/>
        <v>43738</v>
      </c>
      <c r="B422" s="74">
        <f>VLOOKUP(A422, 'Regional Defaults'!A:D, 4, FALSE)</f>
        <v>2.679528403001072</v>
      </c>
      <c r="C422" s="74">
        <f t="shared" ref="C422:C434" si="2">SUM(D411:E422)/$I$5*100-1.2</f>
        <v>2.0782122905027931</v>
      </c>
      <c r="D422" s="67">
        <v>1</v>
      </c>
      <c r="E422" s="75">
        <f t="shared" ref="E422:E434" si="3">AVERAGE(D410:E421)*($E$4)</f>
        <v>2.3400000000000003</v>
      </c>
      <c r="F422" s="39">
        <v>51.973232656243013</v>
      </c>
      <c r="G422" s="39">
        <f t="shared" ref="G422:G434" si="4">-9.835*LOG(AVERAGE(B421:C422))+36.3</f>
        <v>32.482530711326461</v>
      </c>
    </row>
    <row r="423" spans="1:7">
      <c r="A423" s="30">
        <f t="shared" si="1"/>
        <v>43769</v>
      </c>
      <c r="C423" s="74">
        <f t="shared" si="2"/>
        <v>2.1006145251396644</v>
      </c>
      <c r="E423" s="75">
        <f t="shared" si="3"/>
        <v>2.2004999999999999</v>
      </c>
      <c r="G423" s="39">
        <f t="shared" si="4"/>
        <v>32.768264085851463</v>
      </c>
    </row>
    <row r="424" spans="1:7">
      <c r="A424" s="30">
        <f t="shared" si="1"/>
        <v>43799</v>
      </c>
      <c r="C424" s="74">
        <f t="shared" si="2"/>
        <v>2.236428770949721</v>
      </c>
      <c r="E424" s="75">
        <f t="shared" si="3"/>
        <v>2.2155375000000004</v>
      </c>
      <c r="G424" s="39">
        <f t="shared" si="4"/>
        <v>32.993829400663451</v>
      </c>
    </row>
    <row r="425" spans="1:7">
      <c r="A425" s="30">
        <f t="shared" si="1"/>
        <v>43830</v>
      </c>
      <c r="C425" s="74">
        <f t="shared" si="2"/>
        <v>2.3824290851955316</v>
      </c>
      <c r="E425" s="75">
        <f t="shared" si="3"/>
        <v>2.3067028125000002</v>
      </c>
      <c r="G425" s="39">
        <f t="shared" si="4"/>
        <v>32.724932244088379</v>
      </c>
    </row>
    <row r="426" spans="1:7">
      <c r="A426" s="30">
        <f t="shared" si="1"/>
        <v>43861</v>
      </c>
      <c r="C426" s="74">
        <f t="shared" si="2"/>
        <v>2.6511112665851959</v>
      </c>
      <c r="E426" s="75">
        <f t="shared" si="3"/>
        <v>2.4047055234375003</v>
      </c>
      <c r="G426" s="39">
        <f t="shared" si="4"/>
        <v>32.357703598670959</v>
      </c>
    </row>
    <row r="427" spans="1:7">
      <c r="A427" s="30">
        <f t="shared" si="1"/>
        <v>43890</v>
      </c>
      <c r="C427" s="74">
        <f t="shared" si="2"/>
        <v>2.6942629748133333</v>
      </c>
      <c r="E427" s="75">
        <f t="shared" si="3"/>
        <v>2.3862077886418271</v>
      </c>
      <c r="G427" s="39">
        <f t="shared" si="4"/>
        <v>32.100965231377167</v>
      </c>
    </row>
    <row r="428" spans="1:7">
      <c r="A428" s="30">
        <f t="shared" si="1"/>
        <v>43921</v>
      </c>
      <c r="C428" s="74">
        <f t="shared" si="2"/>
        <v>2.8521339525711449</v>
      </c>
      <c r="E428" s="75">
        <f t="shared" si="3"/>
        <v>2.4129452509324154</v>
      </c>
      <c r="G428" s="39">
        <f t="shared" si="4"/>
        <v>31.943282347558423</v>
      </c>
    </row>
    <row r="429" spans="1:7">
      <c r="A429" s="30">
        <f t="shared" si="1"/>
        <v>43951</v>
      </c>
      <c r="C429" s="74">
        <f t="shared" si="2"/>
        <v>2.5740070852566674</v>
      </c>
      <c r="E429" s="75">
        <f t="shared" si="3"/>
        <v>2.5107645375354286</v>
      </c>
      <c r="G429" s="39">
        <f t="shared" si="4"/>
        <v>32.03691025640434</v>
      </c>
    </row>
    <row r="430" spans="1:7">
      <c r="A430" s="30">
        <f t="shared" si="1"/>
        <v>43982</v>
      </c>
      <c r="C430" s="74">
        <f t="shared" si="2"/>
        <v>2.3883571245496844</v>
      </c>
      <c r="E430" s="75">
        <f t="shared" si="3"/>
        <v>2.3384328516724966</v>
      </c>
      <c r="G430" s="39">
        <f t="shared" si="4"/>
        <v>32.418532273334186</v>
      </c>
    </row>
    <row r="431" spans="1:7">
      <c r="A431" s="30">
        <f t="shared" si="1"/>
        <v>44012</v>
      </c>
      <c r="C431" s="74">
        <f t="shared" si="2"/>
        <v>2.1898544742552941</v>
      </c>
      <c r="E431" s="75">
        <f t="shared" si="3"/>
        <v>2.2234012798652079</v>
      </c>
      <c r="G431" s="39">
        <f t="shared" si="4"/>
        <v>32.762686211357931</v>
      </c>
    </row>
    <row r="432" spans="1:7">
      <c r="A432" s="30">
        <v>44043</v>
      </c>
      <c r="C432" s="74">
        <f t="shared" si="2"/>
        <v>1.9776093327866759</v>
      </c>
      <c r="E432" s="75">
        <f t="shared" si="3"/>
        <v>2.1004059838558762</v>
      </c>
      <c r="G432" s="39">
        <f t="shared" si="4"/>
        <v>33.164190492215525</v>
      </c>
    </row>
    <row r="433" spans="1:7">
      <c r="A433" s="30">
        <v>44074</v>
      </c>
      <c r="C433" s="74">
        <f t="shared" si="2"/>
        <v>1.9741339840595316</v>
      </c>
      <c r="E433" s="75">
        <f t="shared" si="3"/>
        <v>1.9688956288920523</v>
      </c>
      <c r="G433" s="39">
        <f t="shared" si="4"/>
        <v>33.391212872490378</v>
      </c>
    </row>
    <row r="434" spans="1:7">
      <c r="A434" s="30">
        <v>44104</v>
      </c>
      <c r="C434" s="74">
        <f t="shared" si="2"/>
        <v>1.8206973638755992</v>
      </c>
      <c r="E434" s="75">
        <f t="shared" si="3"/>
        <v>1.9667422493538096</v>
      </c>
      <c r="G434" s="39">
        <f t="shared" si="4"/>
        <v>33.564271971505562</v>
      </c>
    </row>
    <row r="435" spans="1:7">
      <c r="E435" s="75"/>
    </row>
    <row r="437" spans="1:7">
      <c r="A437" s="30" t="s">
        <v>41</v>
      </c>
    </row>
  </sheetData>
  <pageMargins left="0.75" right="0.26" top="0.51" bottom="0.16" header="0.37" footer="0.16"/>
  <pageSetup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P233"/>
  <sheetViews>
    <sheetView zoomScale="85" zoomScaleNormal="85" workbookViewId="0">
      <pane ySplit="5" topLeftCell="A99" activePane="bottomLeft" state="frozen"/>
      <selection pane="bottomLeft" activeCell="AI127" sqref="AI127"/>
    </sheetView>
  </sheetViews>
  <sheetFormatPr defaultColWidth="9.140625" defaultRowHeight="12.75"/>
  <cols>
    <col min="1" max="1" width="12.42578125" style="31" customWidth="1"/>
    <col min="2" max="2" width="2.7109375" style="27" customWidth="1"/>
    <col min="3" max="7" width="7.5703125" style="27" customWidth="1"/>
    <col min="8" max="8" width="8.5703125" style="27" customWidth="1"/>
    <col min="9" max="9" width="3" style="27" customWidth="1"/>
    <col min="10" max="14" width="7.5703125" style="27" hidden="1" customWidth="1"/>
    <col min="15" max="15" width="3" style="27" hidden="1" customWidth="1"/>
    <col min="16" max="21" width="7.5703125" style="27" hidden="1" customWidth="1"/>
    <col min="22" max="23" width="7.5703125" style="27" customWidth="1"/>
    <col min="24" max="24" width="1.5703125" style="28" customWidth="1"/>
    <col min="25" max="25" width="7.5703125" style="27" hidden="1" customWidth="1"/>
    <col min="26" max="26" width="10.28515625" style="29" customWidth="1"/>
    <col min="27" max="27" width="7.5703125" style="29" customWidth="1"/>
    <col min="28" max="28" width="19" style="29" customWidth="1"/>
    <col min="29" max="29" width="14.7109375" style="29" customWidth="1"/>
    <col min="30" max="30" width="9.85546875" style="29" customWidth="1"/>
    <col min="31" max="31" width="15.5703125" style="29" customWidth="1"/>
    <col min="32" max="32" width="13.7109375" style="29" customWidth="1"/>
    <col min="33" max="33" width="13.7109375" style="29" bestFit="1" customWidth="1"/>
    <col min="34" max="46" width="9.140625" style="29"/>
    <col min="47" max="47" width="10.28515625" style="29" bestFit="1" customWidth="1"/>
    <col min="48" max="16384" width="9.140625" style="29"/>
  </cols>
  <sheetData>
    <row r="1" spans="1:42" ht="18">
      <c r="A1" s="26" t="s">
        <v>22</v>
      </c>
    </row>
    <row r="2" spans="1:42">
      <c r="A2" s="30" t="s">
        <v>71</v>
      </c>
    </row>
    <row r="3" spans="1:42">
      <c r="I3" s="32"/>
      <c r="Y3" s="33" t="s">
        <v>23</v>
      </c>
    </row>
    <row r="4" spans="1:42">
      <c r="C4" s="152" t="s">
        <v>92</v>
      </c>
      <c r="D4" s="152"/>
      <c r="E4" s="152"/>
      <c r="F4" s="152"/>
      <c r="G4" s="152"/>
      <c r="H4" s="152"/>
      <c r="I4" s="34"/>
      <c r="J4" s="152" t="s">
        <v>7</v>
      </c>
      <c r="K4" s="152"/>
      <c r="L4" s="152"/>
      <c r="M4" s="152"/>
      <c r="N4" s="152"/>
      <c r="P4" s="152" t="s">
        <v>8</v>
      </c>
      <c r="Q4" s="152"/>
      <c r="R4" s="152"/>
      <c r="S4" s="152"/>
      <c r="T4" s="152"/>
      <c r="U4" s="35"/>
      <c r="V4" s="35"/>
    </row>
    <row r="5" spans="1:42">
      <c r="A5" s="36" t="s">
        <v>21</v>
      </c>
      <c r="C5" s="96" t="s">
        <v>24</v>
      </c>
      <c r="D5" s="97" t="s">
        <v>25</v>
      </c>
      <c r="E5" s="97" t="s">
        <v>26</v>
      </c>
      <c r="F5" s="97" t="s">
        <v>27</v>
      </c>
      <c r="G5" s="97" t="s">
        <v>103</v>
      </c>
      <c r="H5" s="96" t="s">
        <v>28</v>
      </c>
      <c r="I5" s="37"/>
      <c r="J5" s="96" t="s">
        <v>29</v>
      </c>
      <c r="K5" s="97" t="s">
        <v>25</v>
      </c>
      <c r="L5" s="97" t="s">
        <v>26</v>
      </c>
      <c r="M5" s="97" t="s">
        <v>30</v>
      </c>
      <c r="N5" s="96" t="s">
        <v>28</v>
      </c>
      <c r="O5" s="38"/>
      <c r="P5" s="96" t="s">
        <v>31</v>
      </c>
      <c r="Q5" s="97" t="s">
        <v>25</v>
      </c>
      <c r="R5" s="97" t="s">
        <v>26</v>
      </c>
      <c r="S5" s="97" t="s">
        <v>32</v>
      </c>
      <c r="T5" s="96" t="s">
        <v>28</v>
      </c>
      <c r="U5" s="39"/>
      <c r="V5" s="39"/>
      <c r="W5" s="65"/>
      <c r="Y5" s="40" t="s">
        <v>33</v>
      </c>
    </row>
    <row r="6" spans="1:42">
      <c r="A6" s="31">
        <v>32904</v>
      </c>
      <c r="C6" s="27">
        <v>56.9</v>
      </c>
      <c r="D6" s="41">
        <v>-5.79066661198934</v>
      </c>
      <c r="E6" s="27">
        <v>3.8231225296442721</v>
      </c>
      <c r="F6" s="27">
        <v>6.2799997329711914</v>
      </c>
      <c r="I6" s="32"/>
      <c r="R6" s="87">
        <v>2.1</v>
      </c>
      <c r="W6" s="38"/>
      <c r="Y6" s="40"/>
      <c r="AO6" s="42"/>
      <c r="AP6" s="43"/>
    </row>
    <row r="7" spans="1:42">
      <c r="A7" s="31">
        <v>32993</v>
      </c>
      <c r="C7" s="27">
        <v>56.9</v>
      </c>
      <c r="D7" s="41">
        <v>-5.0008063547072865</v>
      </c>
      <c r="E7" s="27">
        <v>3.3986697965571171</v>
      </c>
      <c r="F7" s="27">
        <v>7.9099998474121094</v>
      </c>
      <c r="I7" s="32"/>
      <c r="R7" s="87">
        <v>2.4300000000000002</v>
      </c>
      <c r="W7" s="38"/>
      <c r="Y7" s="40"/>
      <c r="AO7" s="44"/>
      <c r="AP7" s="41"/>
    </row>
    <row r="8" spans="1:42">
      <c r="A8" s="31">
        <v>33085</v>
      </c>
      <c r="C8" s="27">
        <v>39.450000000000003</v>
      </c>
      <c r="D8" s="41">
        <v>-5.1324359453641453</v>
      </c>
      <c r="E8" s="27">
        <v>2.8916408668730504</v>
      </c>
      <c r="F8" s="27">
        <v>8.4499998092651367</v>
      </c>
      <c r="I8" s="32"/>
      <c r="R8" s="87">
        <v>-0.1</v>
      </c>
      <c r="W8" s="38"/>
      <c r="Y8" s="40"/>
      <c r="AO8" s="44"/>
      <c r="AP8" s="41"/>
    </row>
    <row r="9" spans="1:42">
      <c r="A9" s="31">
        <v>33177</v>
      </c>
      <c r="C9" s="27">
        <v>48.9</v>
      </c>
      <c r="D9" s="41">
        <v>-3.1826251029968264</v>
      </c>
      <c r="E9" s="27">
        <v>2.3901225114854583</v>
      </c>
      <c r="F9" s="27">
        <v>9.7000007629394531</v>
      </c>
      <c r="I9" s="32"/>
      <c r="R9" s="87">
        <v>3.23</v>
      </c>
      <c r="W9" s="38"/>
      <c r="Y9" s="40"/>
      <c r="AO9" s="44"/>
      <c r="AP9" s="41"/>
    </row>
    <row r="10" spans="1:42">
      <c r="A10" s="31">
        <v>33269</v>
      </c>
      <c r="C10" s="27">
        <v>36</v>
      </c>
      <c r="D10" s="41">
        <v>-8.307228433080466</v>
      </c>
      <c r="E10" s="27">
        <v>1.1481831945495786</v>
      </c>
      <c r="F10" s="27">
        <v>11.24000072479248</v>
      </c>
      <c r="H10" s="27">
        <f t="shared" ref="H10:H41" si="0">$F$132+SUMPRODUCT(C6:E6, $C$132:$E$132)</f>
        <v>11.658588431541311</v>
      </c>
      <c r="I10" s="32"/>
      <c r="R10" s="87">
        <v>2.4500000000000002</v>
      </c>
      <c r="W10" s="38"/>
      <c r="Y10" s="40"/>
      <c r="AO10" s="44"/>
      <c r="AP10" s="41"/>
    </row>
    <row r="11" spans="1:42">
      <c r="A11" s="31">
        <v>33358</v>
      </c>
      <c r="C11" s="27">
        <v>15.5</v>
      </c>
      <c r="D11" s="41">
        <v>-6.8215052696966358</v>
      </c>
      <c r="E11" s="27">
        <v>0.60074626865670488</v>
      </c>
      <c r="F11" s="27">
        <v>11.779999732971191</v>
      </c>
      <c r="H11" s="27">
        <f t="shared" si="0"/>
        <v>11.560340430643755</v>
      </c>
      <c r="R11" s="87">
        <v>2.1800000000000002</v>
      </c>
      <c r="W11" s="38"/>
      <c r="Y11" s="40"/>
      <c r="AO11" s="44"/>
      <c r="AP11" s="41"/>
    </row>
    <row r="12" spans="1:42">
      <c r="A12" s="31">
        <v>33450</v>
      </c>
      <c r="C12" s="27">
        <v>12.25</v>
      </c>
      <c r="D12" s="41">
        <v>-6.3950004577636719</v>
      </c>
      <c r="E12" s="27">
        <v>0.96354933726067227</v>
      </c>
      <c r="F12" s="27">
        <v>12.710000991821289</v>
      </c>
      <c r="H12" s="27">
        <f t="shared" si="0"/>
        <v>9.2468317015529244</v>
      </c>
      <c r="R12" s="87">
        <v>1.1299999999999999</v>
      </c>
      <c r="W12" s="38"/>
      <c r="Y12" s="40"/>
      <c r="AO12" s="44"/>
      <c r="AP12" s="41"/>
    </row>
    <row r="13" spans="1:42">
      <c r="A13" s="31">
        <v>33542</v>
      </c>
      <c r="C13" s="27">
        <v>9</v>
      </c>
      <c r="D13" s="41">
        <v>-3.5337362184629328</v>
      </c>
      <c r="E13" s="27">
        <v>0.56686046511628785</v>
      </c>
      <c r="F13" s="27">
        <v>11.079999923706055</v>
      </c>
      <c r="H13" s="27">
        <f t="shared" si="0"/>
        <v>10.288742275842992</v>
      </c>
      <c r="R13" s="87">
        <v>1.35</v>
      </c>
      <c r="W13" s="38"/>
      <c r="Y13" s="40"/>
      <c r="AO13" s="44"/>
      <c r="AP13" s="41"/>
    </row>
    <row r="14" spans="1:42">
      <c r="A14" s="31">
        <v>33634</v>
      </c>
      <c r="C14" s="27">
        <v>5.25</v>
      </c>
      <c r="D14" s="41">
        <v>-1.3371795263045871</v>
      </c>
      <c r="E14" s="27">
        <v>-1.4336917562721929E-2</v>
      </c>
      <c r="F14" s="27">
        <v>9.1999998092651367</v>
      </c>
      <c r="H14" s="27">
        <f t="shared" si="0"/>
        <v>8.8566882436457117</v>
      </c>
      <c r="R14" s="87">
        <v>0.81528843764421877</v>
      </c>
      <c r="W14" s="38"/>
      <c r="Y14" s="40"/>
      <c r="AO14" s="44"/>
      <c r="AP14" s="41"/>
    </row>
    <row r="15" spans="1:42">
      <c r="A15" s="31">
        <v>33724</v>
      </c>
      <c r="C15" s="27">
        <v>0.9</v>
      </c>
      <c r="D15" s="41">
        <v>0.26700000762939452</v>
      </c>
      <c r="E15" s="27">
        <v>-8.2505322924073532E-2</v>
      </c>
      <c r="F15" s="27">
        <v>7.3299994468688965</v>
      </c>
      <c r="H15" s="27">
        <f t="shared" si="0"/>
        <v>6.0252023511871391</v>
      </c>
      <c r="R15" s="87">
        <v>-0.57271189368927999</v>
      </c>
      <c r="W15" s="38"/>
      <c r="Y15" s="40"/>
      <c r="AO15" s="44"/>
      <c r="AP15" s="41"/>
    </row>
    <row r="16" spans="1:42">
      <c r="A16" s="31">
        <v>33816</v>
      </c>
      <c r="C16" s="27">
        <v>-1.7</v>
      </c>
      <c r="D16" s="41">
        <v>-0.14311111238267685</v>
      </c>
      <c r="E16" s="27">
        <v>-0.47452565003511538</v>
      </c>
      <c r="F16" s="27">
        <v>6.0799999237060547</v>
      </c>
      <c r="H16" s="27">
        <f t="shared" si="0"/>
        <v>5.6062661861065806</v>
      </c>
      <c r="R16" s="87">
        <v>1.0133655200160929</v>
      </c>
      <c r="W16" s="38"/>
      <c r="Y16" s="40"/>
      <c r="AO16" s="44"/>
      <c r="AP16" s="41"/>
    </row>
    <row r="17" spans="1:42">
      <c r="A17" s="31">
        <v>33908</v>
      </c>
      <c r="C17" s="27">
        <v>4.3499999999999996</v>
      </c>
      <c r="D17" s="41">
        <v>-0.14999999498066149</v>
      </c>
      <c r="E17" s="27">
        <v>-0.54906054279751082</v>
      </c>
      <c r="F17" s="27">
        <v>6.190000057220459</v>
      </c>
      <c r="H17" s="27">
        <f t="shared" si="0"/>
        <v>4.9378670195299339</v>
      </c>
      <c r="R17" s="87">
        <v>-1.5154039783686564</v>
      </c>
      <c r="W17" s="38"/>
      <c r="Y17" s="40"/>
      <c r="AO17" s="44"/>
      <c r="AP17" s="41"/>
    </row>
    <row r="18" spans="1:42">
      <c r="A18" s="31">
        <v>34000</v>
      </c>
      <c r="C18" s="27">
        <v>2.65</v>
      </c>
      <c r="D18" s="41">
        <v>-0.8468571526663643</v>
      </c>
      <c r="E18" s="27">
        <v>-0.44589937973811544</v>
      </c>
      <c r="F18" s="27">
        <v>3.880000114440918</v>
      </c>
      <c r="H18" s="27">
        <f t="shared" si="0"/>
        <v>4.2343104450296094</v>
      </c>
      <c r="R18" s="87">
        <v>-3.5945175364211464</v>
      </c>
      <c r="W18" s="38"/>
      <c r="Y18" s="40"/>
      <c r="AO18" s="44"/>
      <c r="AP18" s="41"/>
    </row>
    <row r="19" spans="1:42">
      <c r="A19" s="31">
        <v>34089</v>
      </c>
      <c r="C19" s="27">
        <v>-7.85</v>
      </c>
      <c r="D19" s="41">
        <v>1.1649999618530273</v>
      </c>
      <c r="E19" s="27">
        <v>-0.48598769651400353</v>
      </c>
      <c r="F19" s="27">
        <v>4.9099998474121094</v>
      </c>
      <c r="H19" s="27">
        <f t="shared" si="0"/>
        <v>3.5451968930010875</v>
      </c>
      <c r="R19" s="87">
        <v>-5.5846873463019184</v>
      </c>
      <c r="W19" s="38"/>
      <c r="Y19" s="40"/>
      <c r="AO19" s="44"/>
      <c r="AP19" s="41"/>
    </row>
    <row r="20" spans="1:42">
      <c r="A20" s="31">
        <v>34181</v>
      </c>
      <c r="C20" s="27">
        <v>-19.45</v>
      </c>
      <c r="D20" s="41">
        <v>0.61142860140119282</v>
      </c>
      <c r="E20" s="27">
        <v>-0.18428184281844828</v>
      </c>
      <c r="F20" s="27">
        <v>4.4200000762939453</v>
      </c>
      <c r="H20" s="27">
        <f t="shared" si="0"/>
        <v>3.1978706697597046</v>
      </c>
      <c r="R20" s="87">
        <v>-6.2494320590879013</v>
      </c>
      <c r="W20" s="38"/>
      <c r="Y20" s="40"/>
      <c r="AO20" s="44"/>
      <c r="AP20" s="41"/>
    </row>
    <row r="21" spans="1:42">
      <c r="A21" s="31">
        <v>34273</v>
      </c>
      <c r="C21" s="27">
        <v>-17.75</v>
      </c>
      <c r="D21" s="41">
        <v>2.2007999038696289</v>
      </c>
      <c r="E21" s="27">
        <v>-9.1397849462351743E-2</v>
      </c>
      <c r="F21" s="27">
        <v>3.2900002002716064</v>
      </c>
      <c r="H21" s="27">
        <f t="shared" si="0"/>
        <v>3.9794154891383764</v>
      </c>
      <c r="R21" s="87">
        <v>-6.3653115089123684</v>
      </c>
      <c r="W21" s="38"/>
      <c r="Y21" s="40"/>
      <c r="AO21" s="44"/>
      <c r="AP21" s="41"/>
    </row>
    <row r="22" spans="1:42">
      <c r="A22" s="31">
        <v>34365</v>
      </c>
      <c r="C22" s="27">
        <v>-12.95</v>
      </c>
      <c r="D22" s="41">
        <v>1.5385714939662387</v>
      </c>
      <c r="E22" s="27">
        <v>6.862091938706083E-2</v>
      </c>
      <c r="F22" s="27">
        <v>3.6200001239776611</v>
      </c>
      <c r="H22" s="27">
        <f t="shared" si="0"/>
        <v>3.8182004820382796</v>
      </c>
      <c r="R22" s="87">
        <v>-10.493801312726657</v>
      </c>
      <c r="W22" s="38"/>
      <c r="Y22" s="40"/>
      <c r="AO22" s="44"/>
      <c r="AP22" s="41"/>
    </row>
    <row r="23" spans="1:42">
      <c r="A23" s="31">
        <v>34454</v>
      </c>
      <c r="C23" s="27">
        <v>-12.2</v>
      </c>
      <c r="D23" s="41">
        <v>0.34500000110039342</v>
      </c>
      <c r="E23" s="27">
        <v>1.0419418758256382</v>
      </c>
      <c r="F23" s="27">
        <v>2.4700000286102295</v>
      </c>
      <c r="H23" s="27">
        <f t="shared" si="0"/>
        <v>2.3010897761539639</v>
      </c>
      <c r="R23" s="87">
        <v>-10.812149714776664</v>
      </c>
      <c r="W23" s="38"/>
      <c r="Y23" s="40"/>
      <c r="AO23" s="44"/>
      <c r="AP23" s="41"/>
    </row>
    <row r="24" spans="1:42">
      <c r="A24" s="31">
        <v>34546</v>
      </c>
      <c r="C24" s="27">
        <v>-6.95</v>
      </c>
      <c r="D24" s="41">
        <v>0</v>
      </c>
      <c r="E24" s="27">
        <v>1.3609652002626556</v>
      </c>
      <c r="F24" s="27">
        <v>2.0300002098083496</v>
      </c>
      <c r="H24" s="27">
        <f t="shared" si="0"/>
        <v>0.85891116302581727</v>
      </c>
      <c r="R24" s="87">
        <v>-12.988702418653906</v>
      </c>
      <c r="W24" s="38"/>
      <c r="Y24" s="40"/>
      <c r="AO24" s="44"/>
      <c r="AP24" s="41"/>
    </row>
    <row r="25" spans="1:42">
      <c r="A25" s="31">
        <v>34638</v>
      </c>
      <c r="C25" s="27">
        <v>-17.399999999999999</v>
      </c>
      <c r="D25" s="41">
        <v>-0.51529413111069622</v>
      </c>
      <c r="E25" s="27">
        <v>1.8816818774445867</v>
      </c>
      <c r="F25" s="27">
        <v>2.2400000095367432</v>
      </c>
      <c r="H25" s="27">
        <f t="shared" si="0"/>
        <v>0.97482812578976663</v>
      </c>
      <c r="R25" s="87">
        <v>-16.266824280447963</v>
      </c>
      <c r="W25" s="38"/>
      <c r="Y25" s="40"/>
      <c r="AO25" s="44"/>
      <c r="AP25" s="41"/>
    </row>
    <row r="26" spans="1:42">
      <c r="A26" s="31">
        <v>34730</v>
      </c>
      <c r="C26" s="27">
        <v>-6.85</v>
      </c>
      <c r="D26" s="41">
        <v>0.35812499374151235</v>
      </c>
      <c r="E26" s="27">
        <v>2.5873786407767003</v>
      </c>
      <c r="F26" s="27">
        <v>1.8600000143051147</v>
      </c>
      <c r="H26" s="27">
        <f t="shared" si="0"/>
        <v>1.6635774592565979</v>
      </c>
      <c r="R26" s="87">
        <v>-13.4793579025421</v>
      </c>
      <c r="W26" s="38"/>
      <c r="Y26" s="40"/>
      <c r="AO26" s="44"/>
      <c r="AP26" s="41"/>
    </row>
    <row r="27" spans="1:42">
      <c r="A27" s="31">
        <v>34819</v>
      </c>
      <c r="C27" s="27">
        <v>-5.9</v>
      </c>
      <c r="D27" s="41">
        <v>0.6941667000452677</v>
      </c>
      <c r="E27" s="27">
        <v>2.8488745980707444</v>
      </c>
      <c r="F27" s="27">
        <v>1.6299999952316284</v>
      </c>
      <c r="H27" s="27">
        <f t="shared" si="0"/>
        <v>1.9420493037163482</v>
      </c>
      <c r="R27" s="87">
        <v>-10.393315204246596</v>
      </c>
      <c r="W27" s="38"/>
      <c r="Y27" s="40"/>
      <c r="AO27" s="44"/>
      <c r="AP27" s="41"/>
    </row>
    <row r="28" spans="1:42">
      <c r="A28" s="31">
        <v>34911</v>
      </c>
      <c r="C28" s="27">
        <v>-6.05</v>
      </c>
      <c r="D28" s="41">
        <v>-0.59166663222842752</v>
      </c>
      <c r="E28" s="27">
        <v>2.7506381620931668</v>
      </c>
      <c r="F28" s="27">
        <v>2.2100000381469727</v>
      </c>
      <c r="H28" s="27">
        <f t="shared" si="0"/>
        <v>2.6820200988594189</v>
      </c>
      <c r="R28" s="87">
        <v>-6.099762305993182</v>
      </c>
      <c r="W28" s="38"/>
      <c r="Y28" s="40"/>
      <c r="AO28" s="44"/>
      <c r="AP28" s="41"/>
    </row>
    <row r="29" spans="1:42">
      <c r="A29" s="31">
        <v>35003</v>
      </c>
      <c r="C29" s="27">
        <v>-3.45</v>
      </c>
      <c r="D29" s="41">
        <v>-1.2381818077780982</v>
      </c>
      <c r="E29" s="27">
        <v>2.6448035487959602</v>
      </c>
      <c r="F29" s="27">
        <v>2.6599998474121094</v>
      </c>
      <c r="H29" s="27">
        <f t="shared" si="0"/>
        <v>1.4082249555710002</v>
      </c>
      <c r="R29" s="87">
        <v>-2.3794535188192083</v>
      </c>
      <c r="W29" s="38"/>
      <c r="Y29" s="40"/>
      <c r="AO29" s="44"/>
      <c r="AP29" s="41"/>
    </row>
    <row r="30" spans="1:42">
      <c r="A30" s="31">
        <v>35095</v>
      </c>
      <c r="C30" s="27">
        <v>6.95</v>
      </c>
      <c r="D30" s="41">
        <v>-1.3670967701942691</v>
      </c>
      <c r="E30" s="27">
        <v>2.2940251572327162</v>
      </c>
      <c r="F30" s="27">
        <v>3.2599999904632568</v>
      </c>
      <c r="H30" s="27">
        <f t="shared" si="0"/>
        <v>2.7885104611350577</v>
      </c>
      <c r="R30" s="87">
        <v>0.7337717957745119</v>
      </c>
      <c r="W30" s="38"/>
      <c r="Y30" s="40"/>
      <c r="AO30" s="44"/>
      <c r="AP30" s="41"/>
    </row>
    <row r="31" spans="1:42">
      <c r="A31" s="31">
        <v>35185</v>
      </c>
      <c r="C31" s="27">
        <v>-0.9</v>
      </c>
      <c r="D31" s="41">
        <v>2.0787877747506807</v>
      </c>
      <c r="E31" s="27">
        <v>2.6315461346633438</v>
      </c>
      <c r="F31" s="27">
        <v>3.2100000381469727</v>
      </c>
      <c r="H31" s="27">
        <f t="shared" si="0"/>
        <v>2.9134926108472632</v>
      </c>
      <c r="R31" s="87">
        <v>0.21631770859528301</v>
      </c>
      <c r="W31" s="38"/>
      <c r="Y31" s="40"/>
      <c r="AO31" s="44"/>
      <c r="AP31" s="41"/>
    </row>
    <row r="32" spans="1:42">
      <c r="A32" s="31">
        <v>35277</v>
      </c>
      <c r="C32" s="27">
        <v>-3.7</v>
      </c>
      <c r="D32" s="41">
        <v>0.81142854690551758</v>
      </c>
      <c r="E32" s="27">
        <v>2.5858116480793178</v>
      </c>
      <c r="F32" s="27">
        <v>2.630000114440918</v>
      </c>
      <c r="H32" s="27">
        <f t="shared" si="0"/>
        <v>2.9771249924121204</v>
      </c>
      <c r="R32" s="87">
        <v>0.26685104012318195</v>
      </c>
      <c r="W32" s="38"/>
      <c r="Y32" s="40"/>
      <c r="AO32" s="44"/>
      <c r="AP32" s="41"/>
    </row>
    <row r="33" spans="1:42">
      <c r="A33" s="31">
        <v>35369</v>
      </c>
      <c r="C33" s="27">
        <v>-7.8</v>
      </c>
      <c r="D33" s="41">
        <v>2.0713637091896753</v>
      </c>
      <c r="E33" s="27">
        <v>2.7300245851259906</v>
      </c>
      <c r="F33" s="27">
        <v>1.9500000476837158</v>
      </c>
      <c r="H33" s="27">
        <f t="shared" si="0"/>
        <v>3.3522289891962824</v>
      </c>
      <c r="R33" s="87">
        <v>1.1823230900769501</v>
      </c>
      <c r="W33" s="38"/>
      <c r="Y33" s="40"/>
      <c r="AO33" s="44"/>
      <c r="AP33" s="41"/>
    </row>
    <row r="34" spans="1:42">
      <c r="A34" s="31">
        <v>35461</v>
      </c>
      <c r="C34" s="27">
        <v>-5.45</v>
      </c>
      <c r="D34" s="41">
        <v>2.0258823352701527</v>
      </c>
      <c r="E34" s="27">
        <v>2.7454184483811659</v>
      </c>
      <c r="F34" s="27">
        <v>1.7100000381469727</v>
      </c>
      <c r="H34" s="27">
        <f t="shared" si="0"/>
        <v>4.6824976466114698</v>
      </c>
      <c r="R34" s="87">
        <v>1.7415379870927625</v>
      </c>
      <c r="W34" s="38"/>
      <c r="Y34" s="40"/>
      <c r="AO34" s="44"/>
      <c r="AP34" s="41"/>
    </row>
    <row r="35" spans="1:42">
      <c r="A35" s="31">
        <v>35550</v>
      </c>
      <c r="C35" s="27">
        <v>-6.95</v>
      </c>
      <c r="D35" s="41">
        <v>0.10600706713780918</v>
      </c>
      <c r="E35" s="27">
        <v>2.8876063183475082</v>
      </c>
      <c r="F35" s="27">
        <v>1.3700000047683716</v>
      </c>
      <c r="H35" s="27">
        <f t="shared" si="0"/>
        <v>3.4439833169267322</v>
      </c>
      <c r="R35" s="87">
        <v>3.9464778469217028</v>
      </c>
      <c r="W35" s="38"/>
      <c r="Y35" s="40"/>
      <c r="AO35" s="44"/>
      <c r="AP35" s="41"/>
    </row>
    <row r="36" spans="1:42">
      <c r="A36" s="31">
        <v>35642</v>
      </c>
      <c r="C36" s="27">
        <v>-5.7</v>
      </c>
      <c r="D36" s="41">
        <v>-0.3715498938428875</v>
      </c>
      <c r="E36" s="27">
        <v>3.0859987929994066</v>
      </c>
      <c r="F36" s="27">
        <v>1.8400000333786011</v>
      </c>
      <c r="H36" s="27">
        <f t="shared" si="0"/>
        <v>3.1661025987043043</v>
      </c>
      <c r="R36" s="87">
        <v>4.6078198535019013</v>
      </c>
      <c r="W36" s="38"/>
      <c r="Y36" s="40"/>
      <c r="AO36" s="44"/>
      <c r="AP36" s="41"/>
    </row>
    <row r="37" spans="1:42">
      <c r="A37" s="31">
        <v>35734</v>
      </c>
      <c r="C37" s="27">
        <v>-7</v>
      </c>
      <c r="D37" s="41">
        <v>2.7699859747545581</v>
      </c>
      <c r="E37" s="27">
        <v>3.221822541966441</v>
      </c>
      <c r="F37" s="27">
        <v>2.119999885559082</v>
      </c>
      <c r="H37" s="27">
        <f t="shared" si="0"/>
        <v>2.5550470401594918</v>
      </c>
      <c r="R37" s="87">
        <v>5.4154852800594826</v>
      </c>
      <c r="W37" s="38"/>
      <c r="Y37" s="40"/>
      <c r="AO37" s="44"/>
      <c r="AP37" s="41"/>
    </row>
    <row r="38" spans="1:42">
      <c r="A38" s="31">
        <v>35826</v>
      </c>
      <c r="C38" s="27">
        <v>1.8</v>
      </c>
      <c r="D38" s="28">
        <v>0.24825095915143308</v>
      </c>
      <c r="E38" s="27">
        <v>3.2353992848629449</v>
      </c>
      <c r="F38" s="27">
        <f ca="1">VLOOKUP($A38, INDIRECT(C$4), 4, FALSE)</f>
        <v>2.1359223300970873</v>
      </c>
      <c r="G38" s="27">
        <v>2.6315789473684208</v>
      </c>
      <c r="H38" s="27">
        <f t="shared" si="0"/>
        <v>2.86602264851056</v>
      </c>
      <c r="R38" s="87">
        <v>4.6030627088384133</v>
      </c>
      <c r="W38" s="38"/>
      <c r="Y38" s="40"/>
      <c r="AO38" s="44"/>
      <c r="AP38" s="41"/>
    </row>
    <row r="39" spans="1:42">
      <c r="A39" s="31">
        <v>35915</v>
      </c>
      <c r="C39" s="27">
        <v>-7.1</v>
      </c>
      <c r="D39" s="28">
        <v>-0.16785791639592806</v>
      </c>
      <c r="E39" s="27">
        <v>3.3685612788632309</v>
      </c>
      <c r="F39" s="27">
        <f t="shared" ref="F39:F102" ca="1" si="1">VLOOKUP($A39, INDIRECT(C$4), 4, FALSE)</f>
        <v>2.9795158286778398</v>
      </c>
      <c r="G39" s="27">
        <v>3.5128805620608898</v>
      </c>
      <c r="H39" s="27">
        <f t="shared" si="0"/>
        <v>2.822864898579879</v>
      </c>
      <c r="R39" s="87">
        <v>5.5680597273828276</v>
      </c>
      <c r="W39" s="38"/>
      <c r="Y39" s="40"/>
      <c r="AO39" s="44"/>
      <c r="AP39" s="41"/>
    </row>
    <row r="40" spans="1:42">
      <c r="A40" s="31">
        <v>36007</v>
      </c>
      <c r="C40" s="27">
        <v>0</v>
      </c>
      <c r="D40" s="28">
        <v>-0.63415750915750912</v>
      </c>
      <c r="E40" s="27">
        <v>3.2607542722451317</v>
      </c>
      <c r="F40" s="27">
        <f t="shared" ca="1" si="1"/>
        <v>2.2471910112359552</v>
      </c>
      <c r="G40" s="27">
        <v>2.5943396226415096</v>
      </c>
      <c r="H40" s="27">
        <f t="shared" si="0"/>
        <v>3.0394736589566329</v>
      </c>
      <c r="R40" s="87">
        <v>6.2833090310939506</v>
      </c>
      <c r="W40" s="38"/>
      <c r="Y40" s="40"/>
      <c r="AO40" s="44"/>
      <c r="AP40" s="41"/>
    </row>
    <row r="41" spans="1:42">
      <c r="A41" s="31">
        <v>36099</v>
      </c>
      <c r="C41" s="27">
        <v>36.4</v>
      </c>
      <c r="D41" s="28">
        <v>-1.9011406844106464</v>
      </c>
      <c r="E41" s="27">
        <v>2.7725674091441954</v>
      </c>
      <c r="F41" s="27">
        <f t="shared" ca="1" si="1"/>
        <v>2.3722627737226274</v>
      </c>
      <c r="G41" s="27">
        <v>2.4886877828054299</v>
      </c>
      <c r="H41" s="27">
        <f t="shared" si="0"/>
        <v>2.6567364489465768</v>
      </c>
      <c r="R41" s="87">
        <v>6.014100837510937</v>
      </c>
      <c r="W41" s="38"/>
      <c r="Y41" s="40"/>
      <c r="AO41" s="44"/>
      <c r="AP41" s="41"/>
    </row>
    <row r="42" spans="1:42">
      <c r="A42" s="31">
        <v>36191</v>
      </c>
      <c r="C42" s="27">
        <v>7.4</v>
      </c>
      <c r="D42" s="28">
        <v>-4.0125391849529786</v>
      </c>
      <c r="E42" s="27">
        <v>2.4189976689976591</v>
      </c>
      <c r="F42" s="27">
        <f t="shared" ca="1" si="1"/>
        <v>2.464788732394366</v>
      </c>
      <c r="G42" s="27">
        <v>2.8199566160520604</v>
      </c>
      <c r="H42" s="27">
        <f t="shared" ref="H42:H73" si="2">$F$132+SUMPRODUCT(C38:E38, $C$132:$E$132)</f>
        <v>3.9865348283013446</v>
      </c>
      <c r="R42" s="87">
        <v>5.7657527180328749</v>
      </c>
      <c r="S42" s="27">
        <v>3.5218305248285606</v>
      </c>
      <c r="W42" s="38"/>
      <c r="Y42" s="40"/>
      <c r="AO42" s="44"/>
      <c r="AP42" s="41"/>
    </row>
    <row r="43" spans="1:42">
      <c r="A43" s="31">
        <v>36280</v>
      </c>
      <c r="C43" s="27">
        <v>10</v>
      </c>
      <c r="D43" s="28">
        <v>-3.316582914572864</v>
      </c>
      <c r="E43" s="27">
        <v>2.5471014492753588</v>
      </c>
      <c r="F43" s="27">
        <f t="shared" ca="1" si="1"/>
        <v>3.2094594594594592</v>
      </c>
      <c r="G43" s="27">
        <v>2.9350104821802936</v>
      </c>
      <c r="H43" s="27">
        <f t="shared" si="2"/>
        <v>2.8698514059943698</v>
      </c>
      <c r="R43" s="87">
        <v>6.1093242606447422</v>
      </c>
      <c r="S43" s="27">
        <v>4.8361986153897121</v>
      </c>
      <c r="W43" s="38"/>
      <c r="Y43" s="40"/>
      <c r="AO43" s="44"/>
      <c r="AP43" s="41"/>
    </row>
    <row r="44" spans="1:42">
      <c r="A44" s="31">
        <v>36372</v>
      </c>
      <c r="C44" s="27">
        <v>5.4</v>
      </c>
      <c r="D44" s="28">
        <v>-2.2525380710659895</v>
      </c>
      <c r="E44" s="27">
        <v>2.9250720461095181</v>
      </c>
      <c r="F44" s="27">
        <f t="shared" ca="1" si="1"/>
        <v>5.0590219224283306</v>
      </c>
      <c r="G44" s="27">
        <v>4.4210526315789469</v>
      </c>
      <c r="H44" s="27">
        <f t="shared" si="2"/>
        <v>3.818103861110846</v>
      </c>
      <c r="R44" s="87">
        <v>5.3358073254324285</v>
      </c>
      <c r="S44" s="27">
        <v>6.049980874665307</v>
      </c>
      <c r="W44" s="38"/>
      <c r="Y44" s="40"/>
      <c r="AO44" s="44"/>
      <c r="AP44" s="41"/>
    </row>
    <row r="45" spans="1:42">
      <c r="A45" s="31">
        <v>36464</v>
      </c>
      <c r="C45" s="27">
        <v>9.1</v>
      </c>
      <c r="D45" s="28">
        <v>-0.65803327016213964</v>
      </c>
      <c r="E45" s="27">
        <v>3.1284403669724856</v>
      </c>
      <c r="F45" s="27">
        <f t="shared" ca="1" si="1"/>
        <v>6.0855263157894735</v>
      </c>
      <c r="G45" s="27">
        <v>5.416666666666667</v>
      </c>
      <c r="H45" s="27">
        <f t="shared" si="2"/>
        <v>8.6048084520784052</v>
      </c>
      <c r="R45" s="87">
        <v>5.5549651996965563</v>
      </c>
      <c r="S45" s="27">
        <v>6.276099238516335</v>
      </c>
      <c r="W45" s="38"/>
      <c r="Y45" s="40"/>
      <c r="AO45" s="44"/>
      <c r="AP45" s="41"/>
    </row>
    <row r="46" spans="1:42">
      <c r="A46" s="31">
        <v>36556</v>
      </c>
      <c r="C46" s="27">
        <v>10.9</v>
      </c>
      <c r="D46" s="28">
        <v>-1.4649681528662422</v>
      </c>
      <c r="E46" s="27" t="e">
        <f ca="1">VLOOKUP(A46, 'Source data'!$X$16:$AA$208, 2)</f>
        <v>#N/A</v>
      </c>
      <c r="F46" s="27">
        <f t="shared" ca="1" si="1"/>
        <v>6.467661691542288</v>
      </c>
      <c r="G46" s="27">
        <v>5.8700209643605872</v>
      </c>
      <c r="H46" s="27">
        <f t="shared" si="2"/>
        <v>4.9440714539391628</v>
      </c>
      <c r="R46" s="87">
        <v>4.8529287023860217</v>
      </c>
      <c r="S46" s="27">
        <f t="shared" ref="S46:S109" ca="1" si="3">VLOOKUP($A46, INDIRECT(P$4), 4, FALSE)</f>
        <v>4.6511627906976747</v>
      </c>
      <c r="W46" s="38"/>
      <c r="Y46" s="40"/>
      <c r="AO46" s="44"/>
      <c r="AP46" s="41"/>
    </row>
    <row r="47" spans="1:42">
      <c r="A47" s="31">
        <v>36646</v>
      </c>
      <c r="C47" s="27">
        <v>24.6</v>
      </c>
      <c r="D47" s="28">
        <v>-4.4306418219461703</v>
      </c>
      <c r="E47" s="27">
        <v>3.7311401020986903</v>
      </c>
      <c r="F47" s="27">
        <f t="shared" ca="1" si="1"/>
        <v>6.4250411861614491</v>
      </c>
      <c r="G47" s="27">
        <v>5.9793814432989691</v>
      </c>
      <c r="H47" s="27">
        <f t="shared" si="2"/>
        <v>5.245113007057844</v>
      </c>
      <c r="R47" s="87">
        <v>4.5226537385880663</v>
      </c>
      <c r="S47" s="27">
        <f t="shared" ca="1" si="3"/>
        <v>2.8985507246376812</v>
      </c>
      <c r="W47" s="38"/>
      <c r="Y47" s="40"/>
      <c r="AO47" s="44"/>
      <c r="AP47" s="41"/>
    </row>
    <row r="48" spans="1:42">
      <c r="A48" s="31">
        <v>36738</v>
      </c>
      <c r="C48" s="27">
        <v>33.9</v>
      </c>
      <c r="D48" s="28">
        <v>-2.5575248756218905</v>
      </c>
      <c r="E48" s="27">
        <v>4.0155279503105543</v>
      </c>
      <c r="F48" s="27">
        <f t="shared" ca="1" si="1"/>
        <v>5.3244592346089847</v>
      </c>
      <c r="G48" s="27">
        <v>5.2083333333333339</v>
      </c>
      <c r="H48" s="27">
        <f t="shared" si="2"/>
        <v>4.6057727422662147</v>
      </c>
      <c r="R48" s="87">
        <v>3.7424907766688995</v>
      </c>
      <c r="S48" s="27">
        <f t="shared" ca="1" si="3"/>
        <v>0</v>
      </c>
      <c r="W48" s="38"/>
      <c r="Y48" s="40">
        <v>6.1</v>
      </c>
      <c r="AO48" s="44"/>
      <c r="AP48" s="41"/>
    </row>
    <row r="49" spans="1:42">
      <c r="A49" s="31">
        <v>36830</v>
      </c>
      <c r="C49" s="27">
        <v>43.8</v>
      </c>
      <c r="D49" s="28">
        <v>-2.0026026604973972</v>
      </c>
      <c r="E49" s="27">
        <v>3.9733295901179186</v>
      </c>
      <c r="F49" s="27">
        <f t="shared" ca="1" si="1"/>
        <v>5.9870550161812295</v>
      </c>
      <c r="G49" s="27">
        <v>6.3872255489021947</v>
      </c>
      <c r="H49" s="27">
        <f t="shared" si="2"/>
        <v>4.9926601027709818</v>
      </c>
      <c r="R49" s="87">
        <v>3.9046447631614418</v>
      </c>
      <c r="S49" s="27">
        <f t="shared" ca="1" si="3"/>
        <v>0</v>
      </c>
      <c r="W49" s="38"/>
      <c r="Y49" s="40">
        <v>6</v>
      </c>
      <c r="AO49" s="44"/>
      <c r="AP49" s="41"/>
    </row>
    <row r="50" spans="1:42">
      <c r="A50" s="31">
        <v>36922</v>
      </c>
      <c r="C50" s="27">
        <v>59.7</v>
      </c>
      <c r="D50" s="28">
        <v>-5.0028044133013703</v>
      </c>
      <c r="E50" s="27">
        <v>2.9344673731176725</v>
      </c>
      <c r="F50" s="27">
        <f t="shared" ca="1" si="1"/>
        <v>7.1428571428571423</v>
      </c>
      <c r="G50" s="27">
        <v>7.4074074074074066</v>
      </c>
      <c r="H50" s="27" t="e">
        <f t="shared" ca="1" si="2"/>
        <v>#N/A</v>
      </c>
      <c r="R50" s="87">
        <v>2.9232535305381995</v>
      </c>
      <c r="S50" s="27">
        <f t="shared" ca="1" si="3"/>
        <v>1.4084507042253522</v>
      </c>
      <c r="W50" s="38"/>
      <c r="Y50" s="40">
        <v>7.2</v>
      </c>
      <c r="AO50" s="44"/>
      <c r="AP50" s="41"/>
    </row>
    <row r="51" spans="1:42">
      <c r="A51" s="31">
        <v>37011</v>
      </c>
      <c r="C51" s="27">
        <v>50.9</v>
      </c>
      <c r="D51" s="28">
        <v>-5.4999121419785624</v>
      </c>
      <c r="E51" s="27">
        <v>1.8377703826955099</v>
      </c>
      <c r="F51" s="27">
        <f t="shared" ca="1" si="1"/>
        <v>7.3131955484896665</v>
      </c>
      <c r="G51" s="27">
        <v>7.8277886497064575</v>
      </c>
      <c r="H51" s="27">
        <f t="shared" si="2"/>
        <v>7.3429615387093028</v>
      </c>
      <c r="R51" s="87">
        <v>2.4236412581479501</v>
      </c>
      <c r="S51" s="27">
        <f t="shared" ca="1" si="3"/>
        <v>6.4748201438848918</v>
      </c>
      <c r="W51" s="38"/>
      <c r="Y51" s="40">
        <v>8.4</v>
      </c>
      <c r="AO51" s="44"/>
      <c r="AP51" s="41"/>
    </row>
    <row r="52" spans="1:42">
      <c r="A52" s="31">
        <v>37103</v>
      </c>
      <c r="C52" s="27">
        <v>40.4</v>
      </c>
      <c r="D52" s="28">
        <v>-5.829881745602977</v>
      </c>
      <c r="E52" s="27">
        <v>1.0502754820936566</v>
      </c>
      <c r="F52" s="27">
        <f t="shared" ca="1" si="1"/>
        <v>9.7288676236044669</v>
      </c>
      <c r="G52" s="27">
        <v>10.256410256410255</v>
      </c>
      <c r="H52" s="27">
        <f t="shared" si="2"/>
        <v>8.4473002963518837</v>
      </c>
      <c r="R52" s="87">
        <v>2.043437000846787</v>
      </c>
      <c r="S52" s="27">
        <f t="shared" ca="1" si="3"/>
        <v>6.9767441860465116</v>
      </c>
      <c r="W52" s="38"/>
      <c r="Y52" s="40">
        <v>8.5</v>
      </c>
      <c r="AO52" s="44"/>
      <c r="AP52" s="41"/>
    </row>
    <row r="53" spans="1:42">
      <c r="A53" s="31">
        <v>37195</v>
      </c>
      <c r="C53" s="27">
        <v>50.9</v>
      </c>
      <c r="D53" s="28">
        <v>-5.0849780701754383</v>
      </c>
      <c r="E53" s="27">
        <v>-0.12869660460023358</v>
      </c>
      <c r="F53" s="27">
        <f t="shared" ca="1" si="1"/>
        <v>11.216216216216218</v>
      </c>
      <c r="G53" s="27">
        <v>11.570247933884298</v>
      </c>
      <c r="H53" s="27">
        <f t="shared" si="2"/>
        <v>9.6931175325326961</v>
      </c>
      <c r="R53" s="87">
        <v>2.5272419380455458</v>
      </c>
      <c r="S53" s="27">
        <f t="shared" ca="1" si="3"/>
        <v>6.9767441860465116</v>
      </c>
      <c r="W53" s="38"/>
      <c r="Y53" s="40">
        <v>8.3000000000000007</v>
      </c>
      <c r="AO53" s="44"/>
      <c r="AP53" s="41"/>
    </row>
    <row r="54" spans="1:42">
      <c r="A54" s="31">
        <v>37287</v>
      </c>
      <c r="C54" s="27">
        <v>45.4</v>
      </c>
      <c r="D54" s="28">
        <v>-8.2430861478218294</v>
      </c>
      <c r="E54" s="27">
        <v>-0.86011419249590482</v>
      </c>
      <c r="F54" s="27">
        <f t="shared" ca="1" si="1"/>
        <v>12.820512820512819</v>
      </c>
      <c r="G54" s="27">
        <v>13.333333333333334</v>
      </c>
      <c r="H54" s="27">
        <f t="shared" si="2"/>
        <v>11.880165537847397</v>
      </c>
      <c r="R54" s="87">
        <v>2.9266409056390521</v>
      </c>
      <c r="S54" s="27">
        <f t="shared" ca="1" si="3"/>
        <v>7.8125</v>
      </c>
      <c r="W54" s="38"/>
      <c r="Y54" s="40">
        <v>9.6999999999999993</v>
      </c>
      <c r="AO54" s="44"/>
      <c r="AP54" s="41"/>
    </row>
    <row r="55" spans="1:42">
      <c r="A55" s="31">
        <v>37376</v>
      </c>
      <c r="C55" s="27">
        <v>25</v>
      </c>
      <c r="D55" s="28">
        <v>-4.0689271817676493</v>
      </c>
      <c r="E55" s="27">
        <v>-0.73514316585628503</v>
      </c>
      <c r="F55" s="27">
        <f t="shared" ca="1" si="1"/>
        <v>13.557046979865772</v>
      </c>
      <c r="G55" s="27">
        <v>13.810316139767053</v>
      </c>
      <c r="H55" s="27">
        <f t="shared" si="2"/>
        <v>10.66273020857059</v>
      </c>
      <c r="R55" s="87">
        <v>2.6994797912901518</v>
      </c>
      <c r="S55" s="27">
        <f t="shared" ca="1" si="3"/>
        <v>13.821138211382115</v>
      </c>
      <c r="W55" s="38"/>
      <c r="Y55" s="40">
        <v>9.4</v>
      </c>
      <c r="AO55" s="44"/>
      <c r="AP55" s="41"/>
    </row>
    <row r="56" spans="1:42">
      <c r="A56" s="31">
        <v>37468</v>
      </c>
      <c r="C56" s="27">
        <v>21.4</v>
      </c>
      <c r="D56" s="28">
        <v>-3.9634008669998186</v>
      </c>
      <c r="E56" s="27">
        <v>-0.44957081545063549</v>
      </c>
      <c r="F56" s="27">
        <f t="shared" ca="1" si="1"/>
        <v>12.326869806094184</v>
      </c>
      <c r="G56" s="27">
        <v>12.847222222222221</v>
      </c>
      <c r="H56" s="27">
        <f t="shared" si="2"/>
        <v>9.2418108026910879</v>
      </c>
      <c r="R56" s="87">
        <v>2.601777090974025</v>
      </c>
      <c r="S56" s="27">
        <f t="shared" ca="1" si="3"/>
        <v>15.966386554621847</v>
      </c>
      <c r="W56" s="38"/>
      <c r="Y56" s="40">
        <v>9.4</v>
      </c>
      <c r="AO56" s="44"/>
      <c r="AP56" s="41"/>
    </row>
    <row r="57" spans="1:42">
      <c r="A57" s="31">
        <v>37560</v>
      </c>
      <c r="C57" s="27" t="e">
        <f ca="1">VLOOKUP(A57, 'Source data'!$A:$B, 2, FALSE)</f>
        <v>#N/A</v>
      </c>
      <c r="D57" s="28">
        <f>VLOOKUP(A57, 'Source data'!$H:$L, 5, FALSE)</f>
        <v>-6.1095421825035556</v>
      </c>
      <c r="E57" s="27" t="e">
        <f ca="1">VLOOKUP(A57, 'Source data'!$X:$AA, 4, FALSE)</f>
        <v>#N/A</v>
      </c>
      <c r="F57" s="27">
        <f t="shared" ca="1" si="1"/>
        <v>10.124826629680998</v>
      </c>
      <c r="G57" s="27">
        <v>10.708117443868739</v>
      </c>
      <c r="H57" s="27">
        <f t="shared" si="2"/>
        <v>10.441536092527789</v>
      </c>
      <c r="R57" s="87">
        <v>2.3480636333488358</v>
      </c>
      <c r="S57" s="27">
        <f t="shared" ca="1" si="3"/>
        <v>17.117117117117118</v>
      </c>
      <c r="W57" s="38"/>
      <c r="Y57" s="40">
        <v>6.8</v>
      </c>
      <c r="AO57" s="44"/>
      <c r="AP57" s="41"/>
    </row>
    <row r="58" spans="1:42">
      <c r="A58" s="31">
        <v>37652</v>
      </c>
      <c r="C58" s="27" t="e">
        <f ca="1">VLOOKUP(A58, 'Source data'!$A:$B, 2, FALSE)</f>
        <v>#N/A</v>
      </c>
      <c r="D58" s="28">
        <f>VLOOKUP(A58, 'Source data'!$H:$L, 5, FALSE)</f>
        <v>-5.3600761563429717</v>
      </c>
      <c r="E58" s="27" t="e">
        <f ca="1">VLOOKUP(A58, 'Source data'!$X:$AA, 4, FALSE)</f>
        <v>#N/A</v>
      </c>
      <c r="F58" s="27">
        <f t="shared" ca="1" si="1"/>
        <v>7.7777777777777777</v>
      </c>
      <c r="G58" s="27">
        <v>8.5910652920962196</v>
      </c>
      <c r="H58" s="27">
        <f t="shared" si="2"/>
        <v>9.8815170503592515</v>
      </c>
      <c r="J58" s="27" t="e">
        <f ca="1">VLOOKUP(A58, 'Source data'!$C:$D, 2)</f>
        <v>#N/A</v>
      </c>
      <c r="K58" s="27">
        <f>VLOOKUP(A58, 'Source data'!$M:$Q, 5, FALSE)</f>
        <v>-4.918032786885246</v>
      </c>
      <c r="L58" s="27" t="e">
        <f ca="1">VLOOKUP(A58, 'Source data'!$AB:$AF, 5, FALSE)</f>
        <v>#N/A</v>
      </c>
      <c r="M58" s="27">
        <f t="shared" ref="M58:M111" ca="1" si="4">VLOOKUP($A58, INDIRECT(J$4), 4, FALSE)</f>
        <v>26.829268292682929</v>
      </c>
      <c r="Q58" s="27">
        <f>VLOOKUP(A58, 'Source data'!$R$4:$V$231, 5, FALSE)</f>
        <v>-11.639344262295081</v>
      </c>
      <c r="R58" s="87">
        <v>1.7548269719272138</v>
      </c>
      <c r="S58" s="27">
        <f t="shared" ca="1" si="3"/>
        <v>16.379310344827587</v>
      </c>
      <c r="W58" s="38"/>
      <c r="Y58" s="40">
        <v>6.6</v>
      </c>
      <c r="AO58" s="44"/>
      <c r="AP58" s="41"/>
    </row>
    <row r="59" spans="1:42">
      <c r="A59" s="31">
        <v>37741</v>
      </c>
      <c r="C59" s="27" t="e">
        <f ca="1">VLOOKUP(A59, 'Source data'!$A:$B, 2, FALSE)</f>
        <v>#N/A</v>
      </c>
      <c r="D59" s="28">
        <f>VLOOKUP(A59, 'Source data'!$H:$L, 5, FALSE)</f>
        <v>-3.4933497417071657</v>
      </c>
      <c r="E59" s="27" t="e">
        <f ca="1">VLOOKUP(A59, 'Source data'!$X:$AA, 4, FALSE)</f>
        <v>#N/A</v>
      </c>
      <c r="F59" s="27">
        <f t="shared" ca="1" si="1"/>
        <v>6.3623789764868599</v>
      </c>
      <c r="G59" s="27">
        <v>7.3883161512027495</v>
      </c>
      <c r="H59" s="27">
        <f t="shared" si="2"/>
        <v>6.9345779519988842</v>
      </c>
      <c r="J59" s="27" t="e">
        <f ca="1">VLOOKUP(A59, 'Source data'!$C:$D, 2)</f>
        <v>#N/A</v>
      </c>
      <c r="K59" s="27">
        <f>VLOOKUP(A59, 'Source data'!$M:$Q, 5, FALSE)</f>
        <v>-0.50505050505050497</v>
      </c>
      <c r="L59" s="27" t="e">
        <f ca="1">VLOOKUP(A59, 'Source data'!$AB:$AF, 5, FALSE)</f>
        <v>#N/A</v>
      </c>
      <c r="M59" s="27">
        <f t="shared" ca="1" si="4"/>
        <v>25.641025641025639</v>
      </c>
      <c r="Q59" s="27">
        <f>VLOOKUP(A59, 'Source data'!$R$4:$V$231, 5, FALSE)</f>
        <v>-2.7777777777777777</v>
      </c>
      <c r="R59" s="87">
        <v>1.1628070984040122</v>
      </c>
      <c r="S59" s="27">
        <f t="shared" ca="1" si="3"/>
        <v>8.4210526315789469</v>
      </c>
      <c r="W59" s="38"/>
      <c r="Y59" s="40">
        <v>8.5</v>
      </c>
      <c r="AO59" s="44"/>
      <c r="AP59" s="41"/>
    </row>
    <row r="60" spans="1:42">
      <c r="A60" s="31">
        <v>37833</v>
      </c>
      <c r="C60" s="27" t="e">
        <f ca="1">VLOOKUP(A60, 'Source data'!$A:$B, 2, FALSE)</f>
        <v>#N/A</v>
      </c>
      <c r="D60" s="28">
        <f>VLOOKUP(A60, 'Source data'!$H:$L, 5, FALSE)</f>
        <v>-1.4982446152386375</v>
      </c>
      <c r="E60" s="27" t="e">
        <f ca="1">VLOOKUP(A60, 'Source data'!$X:$AA, 4, FALSE)</f>
        <v>#N/A</v>
      </c>
      <c r="F60" s="27">
        <f t="shared" ca="1" si="1"/>
        <v>5.3892215568862278</v>
      </c>
      <c r="G60" s="27">
        <v>6.0882800608828003</v>
      </c>
      <c r="H60" s="27">
        <f t="shared" si="2"/>
        <v>6.4856742795565063</v>
      </c>
      <c r="J60" s="27" t="e">
        <f ca="1">VLOOKUP(A60, 'Source data'!$C:$D, 2)</f>
        <v>#N/A</v>
      </c>
      <c r="K60" s="27">
        <f>VLOOKUP(A60, 'Source data'!$M:$Q, 5, FALSE)</f>
        <v>-5.4298642533936645</v>
      </c>
      <c r="L60" s="27" t="e">
        <f ca="1">VLOOKUP(A60, 'Source data'!$AB:$AF, 5, FALSE)</f>
        <v>#N/A</v>
      </c>
      <c r="M60" s="27">
        <f t="shared" ca="1" si="4"/>
        <v>15.909090909090908</v>
      </c>
      <c r="Q60" s="27">
        <f>VLOOKUP(A60, 'Source data'!$R$4:$V$231, 5, FALSE)</f>
        <v>0.1107419712070874</v>
      </c>
      <c r="R60" s="87">
        <v>1.9884629442660968</v>
      </c>
      <c r="S60" s="27">
        <f t="shared" ca="1" si="3"/>
        <v>8.1081081081081088</v>
      </c>
      <c r="W60" s="38"/>
      <c r="Y60" s="40">
        <v>7.43</v>
      </c>
      <c r="AO60" s="44"/>
      <c r="AP60" s="41"/>
    </row>
    <row r="61" spans="1:42">
      <c r="A61" s="31">
        <v>37925</v>
      </c>
      <c r="C61" s="27" t="e">
        <f ca="1">VLOOKUP(A61, 'Source data'!$A:$B, 2, FALSE)</f>
        <v>#N/A</v>
      </c>
      <c r="D61" s="28">
        <f>VLOOKUP(A61, 'Source data'!$H:$L, 5, FALSE)</f>
        <v>-2.8895387766355514</v>
      </c>
      <c r="E61" s="27" t="e">
        <f ca="1">VLOOKUP(A61, 'Source data'!$X:$AA, 4, FALSE)</f>
        <v>#N/A</v>
      </c>
      <c r="F61" s="27">
        <f t="shared" ca="1" si="1"/>
        <v>4.8808172531214531</v>
      </c>
      <c r="G61" s="27">
        <v>5.2857142857142856</v>
      </c>
      <c r="H61" s="27" t="e">
        <f t="shared" ca="1" si="2"/>
        <v>#N/A</v>
      </c>
      <c r="J61" s="27" t="e">
        <f ca="1">VLOOKUP(A61, 'Source data'!$C:$D, 2)</f>
        <v>#N/A</v>
      </c>
      <c r="K61" s="27">
        <f>VLOOKUP(A61, 'Source data'!$M:$Q, 5, FALSE)</f>
        <v>-2.2916666666666665</v>
      </c>
      <c r="L61" s="27" t="e">
        <f ca="1">VLOOKUP(A61, 'Source data'!$AB:$AF, 5, FALSE)</f>
        <v>#N/A</v>
      </c>
      <c r="M61" s="27">
        <f t="shared" ca="1" si="4"/>
        <v>8.1481481481481488</v>
      </c>
      <c r="Q61" s="27">
        <f>VLOOKUP(A61, 'Source data'!$R$4:$V$231, 5, FALSE)</f>
        <v>2.3178807947019866</v>
      </c>
      <c r="R61" s="87">
        <v>1.2448716219496867</v>
      </c>
      <c r="S61" s="27">
        <f t="shared" ca="1" si="3"/>
        <v>9.6153846153846168</v>
      </c>
      <c r="W61" s="38"/>
      <c r="Y61" s="40">
        <v>6.96</v>
      </c>
      <c r="AO61" s="44"/>
      <c r="AP61" s="41"/>
    </row>
    <row r="62" spans="1:42">
      <c r="A62" s="31">
        <v>38017</v>
      </c>
      <c r="C62" s="27" t="e">
        <f ca="1">VLOOKUP(A62, 'Source data'!$A:$B, 2, FALSE)</f>
        <v>#N/A</v>
      </c>
      <c r="D62" s="28">
        <f>VLOOKUP(A62, 'Source data'!$H:$L, 5, FALSE)</f>
        <v>-1.6721745516388369</v>
      </c>
      <c r="E62" s="27" t="e">
        <f ca="1">VLOOKUP(A62, 'Source data'!$X:$AA, 4, FALSE)</f>
        <v>#N/A</v>
      </c>
      <c r="F62" s="27">
        <f t="shared" ca="1" si="1"/>
        <v>4.180064308681672</v>
      </c>
      <c r="G62" s="27">
        <v>4.4776119402985071</v>
      </c>
      <c r="H62" s="27" t="e">
        <f t="shared" ca="1" si="2"/>
        <v>#N/A</v>
      </c>
      <c r="J62" s="27" t="e">
        <f ca="1">VLOOKUP(A62, 'Source data'!$C:$D, 2)</f>
        <v>#N/A</v>
      </c>
      <c r="K62" s="27">
        <f>VLOOKUP(A62, 'Source data'!$M:$Q, 5, FALSE)</f>
        <v>-3.125</v>
      </c>
      <c r="L62" s="27" t="e">
        <f ca="1">VLOOKUP(A62, 'Source data'!$AB:$AF, 5, FALSE)</f>
        <v>#N/A</v>
      </c>
      <c r="M62" s="27">
        <f t="shared" ca="1" si="4"/>
        <v>5.5944055944055942</v>
      </c>
      <c r="N62" s="27" t="e">
        <f t="shared" ref="N62:N93" ca="1" si="5">$F$132+SUMPRODUCT(J58:L58, $C$132:$E$132)</f>
        <v>#N/A</v>
      </c>
      <c r="Q62" s="27">
        <f>VLOOKUP(A62, 'Source data'!$R$4:$V$231, 5, FALSE)</f>
        <v>3.4782608695652173</v>
      </c>
      <c r="R62" s="87">
        <v>0.55840930384171861</v>
      </c>
      <c r="S62" s="27">
        <f t="shared" ca="1" si="3"/>
        <v>5.7692307692307692</v>
      </c>
      <c r="T62" s="27">
        <f t="shared" ref="T62:T93" si="6">$F$132+SUMPRODUCT(P58:R58, $C$132:$E$132)</f>
        <v>4.4653030618529757</v>
      </c>
      <c r="W62" s="38"/>
      <c r="Y62" s="40">
        <v>6.25</v>
      </c>
      <c r="AO62" s="44"/>
      <c r="AP62" s="41"/>
    </row>
    <row r="63" spans="1:42">
      <c r="A63" s="31">
        <v>38107</v>
      </c>
      <c r="C63" s="27" t="e">
        <f ca="1">VLOOKUP(A63, 'Source data'!$A:$B, 2, FALSE)</f>
        <v>#N/A</v>
      </c>
      <c r="D63" s="28">
        <f>VLOOKUP(A63, 'Source data'!$H:$L, 5, FALSE)</f>
        <v>-1.2031023688267999</v>
      </c>
      <c r="E63" s="27" t="e">
        <f ca="1">VLOOKUP(A63, 'Source data'!$X:$AA, 4, FALSE)</f>
        <v>#N/A</v>
      </c>
      <c r="F63" s="27">
        <f t="shared" ca="1" si="1"/>
        <v>3.5714285714285712</v>
      </c>
      <c r="G63" s="27">
        <v>3.3422459893048129</v>
      </c>
      <c r="H63" s="27" t="e">
        <f t="shared" ca="1" si="2"/>
        <v>#N/A</v>
      </c>
      <c r="J63" s="27" t="e">
        <f ca="1">VLOOKUP(A63, 'Source data'!$C:$D, 2)</f>
        <v>#N/A</v>
      </c>
      <c r="K63" s="27">
        <f>VLOOKUP(A63, 'Source data'!$M:$Q, 5, FALSE)</f>
        <v>-1.1152416356877324</v>
      </c>
      <c r="L63" s="27" t="e">
        <f ca="1">VLOOKUP(A63, 'Source data'!$AB:$AF, 5, FALSE)</f>
        <v>#N/A</v>
      </c>
      <c r="M63" s="27">
        <f t="shared" ca="1" si="4"/>
        <v>2.666666666666667</v>
      </c>
      <c r="N63" s="27" t="e">
        <f t="shared" ca="1" si="5"/>
        <v>#N/A</v>
      </c>
      <c r="Q63" s="27">
        <f>VLOOKUP(A63, 'Source data'!$R$4:$V$231, 5, FALSE)</f>
        <v>2.2222222222222219</v>
      </c>
      <c r="R63" s="87">
        <v>0.71129768529870474</v>
      </c>
      <c r="S63" s="27">
        <f t="shared" ca="1" si="3"/>
        <v>4.9504950495049505</v>
      </c>
      <c r="T63" s="27">
        <f t="shared" si="6"/>
        <v>3.7686395728237594</v>
      </c>
      <c r="W63" s="38"/>
      <c r="Y63" s="40">
        <v>5.68</v>
      </c>
      <c r="AO63" s="44"/>
      <c r="AP63" s="41"/>
    </row>
    <row r="64" spans="1:42">
      <c r="A64" s="31">
        <v>38199</v>
      </c>
      <c r="C64" s="27" t="e">
        <f ca="1">VLOOKUP(A64, 'Source data'!$A:$B, 2, FALSE)</f>
        <v>#N/A</v>
      </c>
      <c r="D64" s="28">
        <f>VLOOKUP(A64, 'Source data'!$H:$L, 5, FALSE)</f>
        <v>-0.42921914902826475</v>
      </c>
      <c r="E64" s="27" t="e">
        <f ca="1">VLOOKUP(A64, 'Source data'!$X:$AA, 4, FALSE)</f>
        <v>#N/A</v>
      </c>
      <c r="F64" s="27">
        <f t="shared" ca="1" si="1"/>
        <v>2.9441624365482233</v>
      </c>
      <c r="G64" s="27">
        <v>2.3047375160051216</v>
      </c>
      <c r="H64" s="27" t="e">
        <f t="shared" ca="1" si="2"/>
        <v>#N/A</v>
      </c>
      <c r="J64" s="27" t="e">
        <f ca="1">VLOOKUP(A64, 'Source data'!$C:$D, 2)</f>
        <v>#N/A</v>
      </c>
      <c r="K64" s="27">
        <f>VLOOKUP(A64, 'Source data'!$M:$Q, 5, FALSE)</f>
        <v>-1.0416666666666665</v>
      </c>
      <c r="L64" s="27" t="e">
        <f ca="1">VLOOKUP(A64, 'Source data'!$AB:$AF, 5, FALSE)</f>
        <v>#N/A</v>
      </c>
      <c r="M64" s="27">
        <f t="shared" ca="1" si="4"/>
        <v>1.1976047904191618</v>
      </c>
      <c r="N64" s="27" t="e">
        <f t="shared" ca="1" si="5"/>
        <v>#N/A</v>
      </c>
      <c r="Q64" s="27">
        <f>VLOOKUP(A64, 'Source data'!$R$4:$V$231, 5, FALSE)</f>
        <v>2.7777777777777781</v>
      </c>
      <c r="R64" s="87">
        <v>-0.59985808106245386</v>
      </c>
      <c r="S64" s="27">
        <f t="shared" ca="1" si="3"/>
        <v>0.95238095238095244</v>
      </c>
      <c r="T64" s="27">
        <f t="shared" si="6"/>
        <v>3.6406327240598753</v>
      </c>
      <c r="W64" s="38"/>
      <c r="Y64" s="40">
        <v>3.86</v>
      </c>
      <c r="AO64" s="44"/>
      <c r="AP64" s="41"/>
    </row>
    <row r="65" spans="1:42">
      <c r="A65" s="31">
        <v>38291</v>
      </c>
      <c r="C65" s="27" t="e">
        <f ca="1">VLOOKUP(A65, 'Source data'!$A:$B, 2, FALSE)</f>
        <v>#N/A</v>
      </c>
      <c r="D65" s="28">
        <f>VLOOKUP(A65, 'Source data'!$H:$L, 5, FALSE)</f>
        <v>-1.2880562060889931</v>
      </c>
      <c r="E65" s="27" t="e">
        <f ca="1">VLOOKUP(A65, 'Source data'!$X:$AA, 4, FALSE)</f>
        <v>#N/A</v>
      </c>
      <c r="F65" s="27">
        <f t="shared" ca="1" si="1"/>
        <v>2.6706231454005933</v>
      </c>
      <c r="G65" s="27">
        <v>2.2613065326633168</v>
      </c>
      <c r="H65" s="27" t="e">
        <f t="shared" ca="1" si="2"/>
        <v>#N/A</v>
      </c>
      <c r="J65" s="27" t="e">
        <f ca="1">VLOOKUP(A65, 'Source data'!$C:$D, 2)</f>
        <v>#N/A</v>
      </c>
      <c r="K65" s="27">
        <f>VLOOKUP(A65, 'Source data'!$M:$Q, 5, FALSE)</f>
        <v>1.3468013468013467</v>
      </c>
      <c r="L65" s="27" t="e">
        <f ca="1">VLOOKUP(A65, 'Source data'!$AB:$AF, 5, FALSE)</f>
        <v>#N/A</v>
      </c>
      <c r="M65" s="27">
        <f t="shared" ca="1" si="4"/>
        <v>1.1764705882352942</v>
      </c>
      <c r="N65" s="27" t="e">
        <f t="shared" ca="1" si="5"/>
        <v>#N/A</v>
      </c>
      <c r="Q65" s="27">
        <f>VLOOKUP(A65, 'Source data'!$R$4:$V$231, 5, FALSE)</f>
        <v>6.7385444743935317</v>
      </c>
      <c r="R65" s="87">
        <v>-0.39258297933676178</v>
      </c>
      <c r="S65" s="27">
        <f t="shared" ca="1" si="3"/>
        <v>0</v>
      </c>
      <c r="T65" s="27">
        <f t="shared" si="6"/>
        <v>3.4091318965553188</v>
      </c>
      <c r="W65" s="38"/>
      <c r="Y65" s="40">
        <v>3.43</v>
      </c>
      <c r="AO65" s="44"/>
      <c r="AP65" s="41"/>
    </row>
    <row r="66" spans="1:42">
      <c r="A66" s="31">
        <v>38383</v>
      </c>
      <c r="C66" s="27" t="e">
        <f ca="1">VLOOKUP(A66, 'Source data'!$A:$B, 2, FALSE)</f>
        <v>#N/A</v>
      </c>
      <c r="D66" s="28">
        <f>VLOOKUP(A66, 'Source data'!$H:$L, 5, FALSE)</f>
        <v>-0.58728230052652897</v>
      </c>
      <c r="E66" s="27" t="e">
        <f ca="1">VLOOKUP(A66, 'Source data'!$X:$AA, 4, FALSE)</f>
        <v>#N/A</v>
      </c>
      <c r="F66" s="27">
        <f t="shared" ca="1" si="1"/>
        <v>2.3166023166023164</v>
      </c>
      <c r="G66" s="27">
        <v>2.2113022113022112</v>
      </c>
      <c r="H66" s="27" t="e">
        <f t="shared" ca="1" si="2"/>
        <v>#N/A</v>
      </c>
      <c r="J66" s="27" t="e">
        <f ca="1">VLOOKUP(A66, 'Source data'!$C:$D, 2)</f>
        <v>#N/A</v>
      </c>
      <c r="K66" s="27">
        <f>VLOOKUP(A66, 'Source data'!$M:$Q, 5, FALSE)</f>
        <v>1.3559322033898304</v>
      </c>
      <c r="L66" s="27" t="e">
        <f ca="1">VLOOKUP(A66, 'Source data'!$AB:$AF, 5, FALSE)</f>
        <v>#N/A</v>
      </c>
      <c r="M66" s="27">
        <f t="shared" ca="1" si="4"/>
        <v>0</v>
      </c>
      <c r="N66" s="27" t="e">
        <f t="shared" ca="1" si="5"/>
        <v>#N/A</v>
      </c>
      <c r="Q66" s="27">
        <f>VLOOKUP(A66, 'Source data'!$R$4:$V$231, 5, FALSE)</f>
        <v>7.0253164556962027</v>
      </c>
      <c r="R66" s="87">
        <v>0.61040597591227241</v>
      </c>
      <c r="S66" s="27">
        <f t="shared" ca="1" si="3"/>
        <v>0</v>
      </c>
      <c r="T66" s="27">
        <f t="shared" si="6"/>
        <v>3.2586781226752883</v>
      </c>
      <c r="W66" s="38"/>
      <c r="Y66" s="40">
        <v>3.0124228999999998</v>
      </c>
      <c r="AO66" s="44"/>
      <c r="AP66" s="41"/>
    </row>
    <row r="67" spans="1:42">
      <c r="A67" s="31">
        <v>38472</v>
      </c>
      <c r="C67" s="27" t="e">
        <f ca="1">VLOOKUP(A67, 'Source data'!$A:$B, 2, FALSE)</f>
        <v>#N/A</v>
      </c>
      <c r="D67" s="28">
        <f>VLOOKUP(A67, 'Source data'!$H:$L, 5, FALSE)</f>
        <v>-0.43019480519480519</v>
      </c>
      <c r="E67" s="27" t="e">
        <f ca="1">VLOOKUP(A67, 'Source data'!$X:$AA, 4, FALSE)</f>
        <v>#N/A</v>
      </c>
      <c r="F67" s="27">
        <f t="shared" ca="1" si="1"/>
        <v>1.9792648444863337</v>
      </c>
      <c r="G67" s="27">
        <v>2.0214030915576697</v>
      </c>
      <c r="H67" s="27" t="e">
        <f t="shared" ca="1" si="2"/>
        <v>#N/A</v>
      </c>
      <c r="J67" s="27" t="e">
        <f ca="1">VLOOKUP(A67, 'Source data'!$C:$D, 2)</f>
        <v>#N/A</v>
      </c>
      <c r="K67" s="27">
        <f>VLOOKUP(A67, 'Source data'!$M:$Q, 5, FALSE)</f>
        <v>-1.0169491525423731</v>
      </c>
      <c r="L67" s="27" t="e">
        <f ca="1">VLOOKUP(A67, 'Source data'!$AB:$AF, 5, FALSE)</f>
        <v>#N/A</v>
      </c>
      <c r="M67" s="27">
        <f t="shared" ca="1" si="4"/>
        <v>0.53763440860215062</v>
      </c>
      <c r="N67" s="27" t="e">
        <f t="shared" ca="1" si="5"/>
        <v>#N/A</v>
      </c>
      <c r="Q67" s="27">
        <f>VLOOKUP(A67, 'Source data'!$R$4:$V$231, 5, FALSE)</f>
        <v>1.0340632603406328</v>
      </c>
      <c r="R67" s="87">
        <v>0.36590285297331343</v>
      </c>
      <c r="S67" s="27">
        <f t="shared" ca="1" si="3"/>
        <v>0</v>
      </c>
      <c r="T67" s="27">
        <f t="shared" si="6"/>
        <v>3.3641321708132192</v>
      </c>
      <c r="W67" s="38"/>
      <c r="Y67" s="40">
        <v>2.9095774000000003</v>
      </c>
      <c r="AO67" s="44"/>
      <c r="AP67" s="41"/>
    </row>
    <row r="68" spans="1:42">
      <c r="A68" s="31">
        <v>38564</v>
      </c>
      <c r="C68" s="27" t="e">
        <f ca="1">VLOOKUP(A68, 'Source data'!$A:$B, 2, FALSE)</f>
        <v>#N/A</v>
      </c>
      <c r="D68" s="28">
        <f>VLOOKUP(A68, 'Source data'!$H:$L, 5, FALSE)</f>
        <v>-0.83951635064578189</v>
      </c>
      <c r="E68" s="27" t="e">
        <f ca="1">VLOOKUP(A68, 'Source data'!$X:$AA, 4, FALSE)</f>
        <v>#N/A</v>
      </c>
      <c r="F68" s="27">
        <f t="shared" ca="1" si="1"/>
        <v>1.6981132075471699</v>
      </c>
      <c r="G68" s="27">
        <v>2.0118343195266273</v>
      </c>
      <c r="H68" s="27" t="e">
        <f t="shared" ca="1" si="2"/>
        <v>#N/A</v>
      </c>
      <c r="J68" s="27" t="e">
        <f ca="1">VLOOKUP(A68, 'Source data'!$C:$D, 2)</f>
        <v>#N/A</v>
      </c>
      <c r="K68" s="27">
        <f>VLOOKUP(A68, 'Source data'!$M:$Q, 5, FALSE)</f>
        <v>-0.31847133757961782</v>
      </c>
      <c r="L68" s="27" t="e">
        <f ca="1">VLOOKUP(A68, 'Source data'!$AB:$AF, 5, FALSE)</f>
        <v>#N/A</v>
      </c>
      <c r="M68" s="27">
        <f t="shared" ca="1" si="4"/>
        <v>0.52083333333333326</v>
      </c>
      <c r="N68" s="27" t="e">
        <f t="shared" ca="1" si="5"/>
        <v>#N/A</v>
      </c>
      <c r="Q68" s="27">
        <f>VLOOKUP(A68, 'Source data'!$R$4:$V$231, 5, FALSE)</f>
        <v>7.710843373493975</v>
      </c>
      <c r="R68" s="87">
        <v>0.59026621438229865</v>
      </c>
      <c r="S68" s="27">
        <f t="shared" ca="1" si="3"/>
        <v>0</v>
      </c>
      <c r="T68" s="27">
        <f t="shared" si="6"/>
        <v>3.1965360000586265</v>
      </c>
      <c r="W68" s="38"/>
      <c r="Y68" s="40">
        <v>1.98</v>
      </c>
      <c r="AO68" s="44"/>
      <c r="AP68" s="41"/>
    </row>
    <row r="69" spans="1:42">
      <c r="A69" s="31">
        <v>38656</v>
      </c>
      <c r="C69" s="27" t="e">
        <f ca="1">VLOOKUP(A69, 'Source data'!$A:$B, 2, FALSE)</f>
        <v>#N/A</v>
      </c>
      <c r="D69" s="28">
        <f>VLOOKUP(A69, 'Source data'!$H:$L, 5, FALSE)</f>
        <v>-0.61579813054118016</v>
      </c>
      <c r="E69" s="27" t="e">
        <f ca="1">VLOOKUP(A69, 'Source data'!$X:$AA, 4, FALSE)</f>
        <v>#N/A</v>
      </c>
      <c r="F69" s="27">
        <f t="shared" ca="1" si="1"/>
        <v>2.0813623462630089</v>
      </c>
      <c r="G69" s="27">
        <v>2.2458628841607564</v>
      </c>
      <c r="H69" s="27" t="e">
        <f t="shared" ca="1" si="2"/>
        <v>#N/A</v>
      </c>
      <c r="J69" s="27" t="e">
        <f ca="1">VLOOKUP(A69, 'Source data'!$C:$D, 2)</f>
        <v>#N/A</v>
      </c>
      <c r="K69" s="27">
        <f>VLOOKUP(A69, 'Source data'!$M:$Q, 5, FALSE)</f>
        <v>-0.31948881789137379</v>
      </c>
      <c r="L69" s="27" t="e">
        <f ca="1">VLOOKUP(A69, 'Source data'!$AB:$AF, 5, FALSE)</f>
        <v>#N/A</v>
      </c>
      <c r="M69" s="27">
        <f t="shared" ca="1" si="4"/>
        <v>0.52910052910052907</v>
      </c>
      <c r="N69" s="27" t="e">
        <f t="shared" ca="1" si="5"/>
        <v>#N/A</v>
      </c>
      <c r="Q69" s="27">
        <f>VLOOKUP(A69, 'Source data'!$R$4:$V$231, 5, FALSE)</f>
        <v>3.9682539682539679</v>
      </c>
      <c r="R69" s="87">
        <v>1.6708854994784503</v>
      </c>
      <c r="S69" s="27">
        <f t="shared" ca="1" si="3"/>
        <v>0</v>
      </c>
      <c r="T69" s="27">
        <f t="shared" si="6"/>
        <v>2.9310533831279479</v>
      </c>
      <c r="W69" s="38"/>
      <c r="Y69" s="40">
        <v>2.72</v>
      </c>
      <c r="AO69" s="44"/>
      <c r="AP69" s="41"/>
    </row>
    <row r="70" spans="1:42">
      <c r="A70" s="31">
        <v>38748</v>
      </c>
      <c r="C70" s="27" t="e">
        <f ca="1">VLOOKUP(A70, 'Source data'!$A:$B, 2, FALSE)</f>
        <v>#N/A</v>
      </c>
      <c r="D70" s="28">
        <f>VLOOKUP(A70, 'Source data'!$H:$L, 5, FALSE)</f>
        <v>-0.59296136644202935</v>
      </c>
      <c r="E70" s="27" t="e">
        <f ca="1">VLOOKUP(A70, 'Source data'!$X:$AA, 4, FALSE)</f>
        <v>#N/A</v>
      </c>
      <c r="F70" s="27">
        <f t="shared" ca="1" si="1"/>
        <v>2.2265246853823815</v>
      </c>
      <c r="G70" s="27">
        <v>2.0457280385078223</v>
      </c>
      <c r="H70" s="27" t="e">
        <f t="shared" ca="1" si="2"/>
        <v>#N/A</v>
      </c>
      <c r="J70" s="27" t="e">
        <f ca="1">VLOOKUP(A70, 'Source data'!$C:$D, 2)</f>
        <v>#N/A</v>
      </c>
      <c r="K70" s="27">
        <f>VLOOKUP(A70, 'Source data'!$M:$Q, 5, FALSE)</f>
        <v>0.33333333333333331</v>
      </c>
      <c r="L70" s="27" t="e">
        <f ca="1">VLOOKUP(A70, 'Source data'!$AB:$AF, 5, FALSE)</f>
        <v>#N/A</v>
      </c>
      <c r="M70" s="27">
        <f t="shared" ca="1" si="4"/>
        <v>0.53191489361702127</v>
      </c>
      <c r="N70" s="27" t="e">
        <f t="shared" ca="1" si="5"/>
        <v>#N/A</v>
      </c>
      <c r="Q70" s="27">
        <f>VLOOKUP(A70, 'Source data'!$R$4:$V$231, 5, FALSE)</f>
        <v>5.8165548098434003</v>
      </c>
      <c r="R70" s="87">
        <v>2.168460543775967</v>
      </c>
      <c r="S70" s="27">
        <f t="shared" ca="1" si="3"/>
        <v>0</v>
      </c>
      <c r="T70" s="27">
        <f t="shared" si="6"/>
        <v>3.0079283403230566</v>
      </c>
      <c r="W70" s="38"/>
      <c r="Y70" s="40">
        <v>3.19</v>
      </c>
      <c r="AO70" s="44"/>
      <c r="AP70" s="41"/>
    </row>
    <row r="71" spans="1:42">
      <c r="A71" s="31">
        <v>38837</v>
      </c>
      <c r="C71" s="27" t="e">
        <f ca="1">VLOOKUP(A71, 'Source data'!$A:$B, 2, FALSE)</f>
        <v>#N/A</v>
      </c>
      <c r="D71" s="28">
        <f>VLOOKUP(A71, 'Source data'!$H:$L, 5, FALSE)</f>
        <v>-1.1530758226037197</v>
      </c>
      <c r="E71" s="27" t="e">
        <f ca="1">VLOOKUP(A71, 'Source data'!$X:$AA, 4, FALSE)</f>
        <v>#N/A</v>
      </c>
      <c r="F71" s="27">
        <f t="shared" ca="1" si="1"/>
        <v>2.2308438409311346</v>
      </c>
      <c r="G71" s="27">
        <v>2.0408163265306123</v>
      </c>
      <c r="H71" s="27" t="e">
        <f t="shared" ca="1" si="2"/>
        <v>#N/A</v>
      </c>
      <c r="J71" s="27" t="e">
        <f ca="1">VLOOKUP(A71, 'Source data'!$C:$D, 2)</f>
        <v>#N/A</v>
      </c>
      <c r="K71" s="27">
        <f>VLOOKUP(A71, 'Source data'!$M:$Q, 5, FALSE)</f>
        <v>1.6666666666666667</v>
      </c>
      <c r="L71" s="27" t="e">
        <f ca="1">VLOOKUP(A71, 'Source data'!$AB:$AF, 5, FALSE)</f>
        <v>#N/A</v>
      </c>
      <c r="M71" s="27">
        <f t="shared" ca="1" si="4"/>
        <v>0</v>
      </c>
      <c r="N71" s="27" t="e">
        <f t="shared" ca="1" si="5"/>
        <v>#N/A</v>
      </c>
      <c r="Q71" s="27">
        <f>VLOOKUP(A71, 'Source data'!$R$4:$V$231, 5, FALSE)</f>
        <v>2.9723991507431</v>
      </c>
      <c r="R71" s="87">
        <v>2.4991009603582137</v>
      </c>
      <c r="S71" s="27">
        <f t="shared" ca="1" si="3"/>
        <v>0</v>
      </c>
      <c r="T71" s="27">
        <f t="shared" si="6"/>
        <v>3.4162249852492477</v>
      </c>
      <c r="W71" s="38"/>
      <c r="Y71" s="40">
        <v>2.99</v>
      </c>
      <c r="AO71" s="44"/>
      <c r="AP71" s="41"/>
    </row>
    <row r="72" spans="1:42">
      <c r="A72" s="31">
        <v>38929</v>
      </c>
      <c r="C72" s="27" t="e">
        <f ca="1">VLOOKUP(A72, 'Source data'!$A:$B, 2, FALSE)</f>
        <v>#N/A</v>
      </c>
      <c r="D72" s="28">
        <f>VLOOKUP(A72, 'Source data'!$H:$L, 5, FALSE)</f>
        <v>0.31862745098039219</v>
      </c>
      <c r="E72" s="27" t="e">
        <f ca="1">VLOOKUP(A72, 'Source data'!$X:$AA, 4, FALSE)</f>
        <v>#N/A</v>
      </c>
      <c r="F72" s="27">
        <f t="shared" ca="1" si="1"/>
        <v>2.1589793915603535</v>
      </c>
      <c r="G72" s="27">
        <v>2.0884520884520885</v>
      </c>
      <c r="H72" s="27" t="e">
        <f t="shared" ca="1" si="2"/>
        <v>#N/A</v>
      </c>
      <c r="J72" s="27" t="e">
        <f ca="1">VLOOKUP(A72, 'Source data'!$C:$D, 2)</f>
        <v>#N/A</v>
      </c>
      <c r="K72" s="27">
        <f>VLOOKUP(A72, 'Source data'!$M:$Q, 5, FALSE)</f>
        <v>1.3793103448275861</v>
      </c>
      <c r="L72" s="27" t="e">
        <f ca="1">VLOOKUP(A72, 'Source data'!$AB:$AF, 5, FALSE)</f>
        <v>#N/A</v>
      </c>
      <c r="M72" s="27">
        <f t="shared" ca="1" si="4"/>
        <v>0.50251256281407031</v>
      </c>
      <c r="N72" s="27" t="e">
        <f t="shared" ca="1" si="5"/>
        <v>#N/A</v>
      </c>
      <c r="Q72" s="27">
        <f>VLOOKUP(A72, 'Source data'!$R$4:$V$231, 5, FALSE)</f>
        <v>4.3933054393305433</v>
      </c>
      <c r="R72" s="87">
        <v>2.4950195424127051</v>
      </c>
      <c r="S72" s="27">
        <f t="shared" ca="1" si="3"/>
        <v>0</v>
      </c>
      <c r="T72" s="27">
        <f t="shared" si="6"/>
        <v>2.9565304624189483</v>
      </c>
      <c r="W72" s="38"/>
      <c r="Y72" s="40">
        <v>3.18</v>
      </c>
      <c r="AO72" s="44"/>
      <c r="AP72" s="41"/>
    </row>
    <row r="73" spans="1:42">
      <c r="A73" s="31">
        <v>39021</v>
      </c>
      <c r="C73" s="27" t="e">
        <f ca="1">VLOOKUP(A73, 'Source data'!$A:$B, 2, FALSE)</f>
        <v>#N/A</v>
      </c>
      <c r="D73" s="28">
        <f>VLOOKUP(A73, 'Source data'!$H:$L, 5, FALSE)</f>
        <v>1.3954111056187184</v>
      </c>
      <c r="E73" s="27" t="e">
        <f ca="1">VLOOKUP(A73, 'Source data'!$X:$AA, 4, FALSE)</f>
        <v>#N/A</v>
      </c>
      <c r="F73" s="27">
        <f t="shared" ca="1" si="1"/>
        <v>1.7034068136272544</v>
      </c>
      <c r="G73" s="27">
        <v>1.6331658291457287</v>
      </c>
      <c r="H73" s="27" t="e">
        <f t="shared" ca="1" si="2"/>
        <v>#N/A</v>
      </c>
      <c r="J73" s="27" t="e">
        <f ca="1">VLOOKUP(A73, 'Source data'!$C:$D, 2)</f>
        <v>#N/A</v>
      </c>
      <c r="K73" s="27">
        <f>VLOOKUP(A73, 'Source data'!$M:$Q, 5, FALSE)</f>
        <v>-0.70422535211267601</v>
      </c>
      <c r="L73" s="27" t="e">
        <f ca="1">VLOOKUP(A73, 'Source data'!$AB:$AF, 5, FALSE)</f>
        <v>#N/A</v>
      </c>
      <c r="M73" s="27">
        <f t="shared" ca="1" si="4"/>
        <v>1.5075376884422109</v>
      </c>
      <c r="N73" s="27" t="e">
        <f t="shared" ca="1" si="5"/>
        <v>#N/A</v>
      </c>
      <c r="Q73" s="27">
        <f>VLOOKUP(A73, 'Source data'!$R$4:$V$231, 5, FALSE)</f>
        <v>4.703476482617587</v>
      </c>
      <c r="R73" s="87">
        <v>2.6138007168048389</v>
      </c>
      <c r="S73" s="27">
        <f t="shared" ca="1" si="3"/>
        <v>0</v>
      </c>
      <c r="T73" s="27">
        <f t="shared" si="6"/>
        <v>3.3315464926666891</v>
      </c>
      <c r="W73" s="38"/>
      <c r="Y73" s="40">
        <v>3.28</v>
      </c>
      <c r="AO73" s="44"/>
      <c r="AP73" s="41"/>
    </row>
    <row r="74" spans="1:42">
      <c r="A74" s="31">
        <v>39113</v>
      </c>
      <c r="C74" s="27" t="e">
        <f ca="1">VLOOKUP(A74, 'Source data'!$A:$B, 2, FALSE)</f>
        <v>#N/A</v>
      </c>
      <c r="D74" s="28">
        <f>VLOOKUP(A74, 'Source data'!$H:$L, 5, FALSE)</f>
        <v>-1.2468030690537084</v>
      </c>
      <c r="E74" s="27" t="e">
        <f ca="1">VLOOKUP(A74, 'Source data'!$X:$AA, 4, FALSE)</f>
        <v>#N/A</v>
      </c>
      <c r="F74" s="27">
        <f t="shared" ca="1" si="1"/>
        <v>1.503006012024048</v>
      </c>
      <c r="G74" s="27">
        <v>1.7676767676767675</v>
      </c>
      <c r="H74" s="27" t="e">
        <f t="shared" ref="H74:H105" ca="1" si="7">$F$132+SUMPRODUCT(C70:E70, $C$132:$E$132)</f>
        <v>#N/A</v>
      </c>
      <c r="J74" s="27" t="e">
        <f ca="1">VLOOKUP(A74, 'Source data'!$C:$D, 2)</f>
        <v>#N/A</v>
      </c>
      <c r="K74" s="27">
        <f>VLOOKUP(A74, 'Source data'!$M:$Q, 5, FALSE)</f>
        <v>-2.0408163265306123</v>
      </c>
      <c r="L74" s="27" t="e">
        <f ca="1">VLOOKUP(A74, 'Source data'!$AB:$AF, 5, FALSE)</f>
        <v>#N/A</v>
      </c>
      <c r="M74" s="27">
        <f t="shared" ca="1" si="4"/>
        <v>2.4242424242424243</v>
      </c>
      <c r="N74" s="27" t="e">
        <f t="shared" ca="1" si="5"/>
        <v>#N/A</v>
      </c>
      <c r="Q74" s="27">
        <f>VLOOKUP(A74, 'Source data'!$R$4:$V$231, 5, FALSE)</f>
        <v>2.1114864864864864</v>
      </c>
      <c r="R74" s="87">
        <v>2.4008298290711094</v>
      </c>
      <c r="S74" s="27">
        <f t="shared" ca="1" si="3"/>
        <v>0</v>
      </c>
      <c r="T74" s="27">
        <f t="shared" si="6"/>
        <v>3.2466473489867256</v>
      </c>
      <c r="W74" s="38"/>
      <c r="Y74" s="40">
        <v>3</v>
      </c>
      <c r="AO74" s="44"/>
      <c r="AP74" s="41"/>
    </row>
    <row r="75" spans="1:42">
      <c r="A75" s="31">
        <v>39202</v>
      </c>
      <c r="C75" s="27" t="e">
        <f ca="1">VLOOKUP(A75, 'Source data'!$A:$B, 2, FALSE)</f>
        <v>#N/A</v>
      </c>
      <c r="D75" s="28">
        <f>VLOOKUP(A75, 'Source data'!$H:$L, 5, FALSE)</f>
        <v>8.1336238198983307E-2</v>
      </c>
      <c r="E75" s="27" t="e">
        <f ca="1">VLOOKUP(A75, 'Source data'!$X:$AA, 4, FALSE)</f>
        <v>#N/A</v>
      </c>
      <c r="F75" s="27">
        <f t="shared" ca="1" si="1"/>
        <v>1.3026052104208417</v>
      </c>
      <c r="G75" s="27">
        <v>1.5306122448979591</v>
      </c>
      <c r="H75" s="27" t="e">
        <f t="shared" ca="1" si="7"/>
        <v>#N/A</v>
      </c>
      <c r="J75" s="27" t="e">
        <f ca="1">VLOOKUP(A75, 'Source data'!$C:$D, 2)</f>
        <v>#N/A</v>
      </c>
      <c r="K75" s="27">
        <f>VLOOKUP(A75, 'Source data'!$M:$Q, 5, FALSE)</f>
        <v>0.68027210884353739</v>
      </c>
      <c r="L75" s="27" t="e">
        <f ca="1">VLOOKUP(A75, 'Source data'!$AB:$AF, 5, FALSE)</f>
        <v>#N/A</v>
      </c>
      <c r="M75" s="27">
        <f t="shared" ca="1" si="4"/>
        <v>2.2988505747126435</v>
      </c>
      <c r="N75" s="27" t="e">
        <f t="shared" ca="1" si="5"/>
        <v>#N/A</v>
      </c>
      <c r="Q75" s="27">
        <f>VLOOKUP(A75, 'Source data'!$R$4:$V$231, 5, FALSE)</f>
        <v>3.0075187969924815</v>
      </c>
      <c r="R75" s="87">
        <v>2.236974260141888</v>
      </c>
      <c r="S75" s="27">
        <f t="shared" ca="1" si="3"/>
        <v>0</v>
      </c>
      <c r="T75" s="27">
        <f t="shared" si="6"/>
        <v>3.4839227212882053</v>
      </c>
      <c r="W75" s="38"/>
      <c r="Y75" s="40">
        <v>2.76</v>
      </c>
      <c r="AO75" s="44"/>
      <c r="AP75" s="41"/>
    </row>
    <row r="76" spans="1:42">
      <c r="A76" s="31">
        <v>39294</v>
      </c>
      <c r="C76" s="27" t="e">
        <f ca="1">VLOOKUP(A76, 'Source data'!$A:$B, 2, FALSE)</f>
        <v>#N/A</v>
      </c>
      <c r="D76" s="28">
        <f>VLOOKUP(A76, 'Source data'!$H:$L, 5, FALSE)</f>
        <v>-7.7785312537396831E-2</v>
      </c>
      <c r="E76" s="27" t="e">
        <f ca="1">VLOOKUP(A76, 'Source data'!$X:$AA, 4, FALSE)</f>
        <v>#N/A</v>
      </c>
      <c r="F76" s="27">
        <f t="shared" ca="1" si="1"/>
        <v>1.4358974358974359</v>
      </c>
      <c r="G76" s="27">
        <v>1.7038007863695939</v>
      </c>
      <c r="H76" s="27" t="e">
        <f t="shared" ca="1" si="7"/>
        <v>#N/A</v>
      </c>
      <c r="J76" s="27" t="e">
        <f ca="1">VLOOKUP(A76, 'Source data'!$C:$D, 2)</f>
        <v>#N/A</v>
      </c>
      <c r="K76" s="27">
        <f>VLOOKUP(A76, 'Source data'!$M:$Q, 5, FALSE)</f>
        <v>2.083333333333333</v>
      </c>
      <c r="L76" s="27" t="e">
        <f ca="1">VLOOKUP(A76, 'Source data'!$AB:$AF, 5, FALSE)</f>
        <v>#N/A</v>
      </c>
      <c r="M76" s="27">
        <f t="shared" ca="1" si="4"/>
        <v>2.3668639053254439</v>
      </c>
      <c r="N76" s="27" t="e">
        <f t="shared" ca="1" si="5"/>
        <v>#N/A</v>
      </c>
      <c r="O76" s="38"/>
      <c r="P76" s="38"/>
      <c r="Q76" s="27">
        <f>VLOOKUP(A76, 'Source data'!$R$4:$V$231, 5, FALSE)</f>
        <v>3.5422343324250676</v>
      </c>
      <c r="R76" s="87">
        <v>1.2567033171030053</v>
      </c>
      <c r="S76" s="27">
        <f t="shared" ca="1" si="3"/>
        <v>0</v>
      </c>
      <c r="T76" s="27">
        <f t="shared" si="6"/>
        <v>3.3810525306939154</v>
      </c>
      <c r="U76" s="38"/>
      <c r="V76" s="38"/>
      <c r="W76" s="38"/>
      <c r="Y76" s="40">
        <v>2.59</v>
      </c>
      <c r="AO76" s="44"/>
      <c r="AP76" s="41"/>
    </row>
    <row r="77" spans="1:42">
      <c r="A77" s="31">
        <v>39386</v>
      </c>
      <c r="C77" s="27" t="e">
        <f ca="1">VLOOKUP(A77, 'Source data'!$A:$B, 2, FALSE)</f>
        <v>#N/A</v>
      </c>
      <c r="D77" s="28">
        <f>VLOOKUP(A77, 'Source data'!$H:$L, 5, FALSE)</f>
        <v>-0.8783783783783784</v>
      </c>
      <c r="E77" s="27" t="e">
        <f ca="1">VLOOKUP(A77, 'Source data'!$X:$AA, 4, FALSE)</f>
        <v>#N/A</v>
      </c>
      <c r="F77" s="27">
        <f t="shared" ca="1" si="1"/>
        <v>1.0214504596527068</v>
      </c>
      <c r="G77" s="27">
        <v>1.3089005235602094</v>
      </c>
      <c r="H77" s="27" t="e">
        <f t="shared" ca="1" si="7"/>
        <v>#N/A</v>
      </c>
      <c r="J77" s="27" t="e">
        <f ca="1">VLOOKUP(A77, 'Source data'!$C:$D, 2)</f>
        <v>#N/A</v>
      </c>
      <c r="K77" s="27">
        <f>VLOOKUP(A77, 'Source data'!$M:$Q, 5, FALSE)</f>
        <v>-1.098901098901099</v>
      </c>
      <c r="L77" s="27" t="e">
        <f ca="1">VLOOKUP(A77, 'Source data'!$AB:$AF, 5, FALSE)</f>
        <v>#N/A</v>
      </c>
      <c r="M77" s="27">
        <f t="shared" ca="1" si="4"/>
        <v>1.8181818181818181</v>
      </c>
      <c r="N77" s="27" t="e">
        <f t="shared" ca="1" si="5"/>
        <v>#N/A</v>
      </c>
      <c r="O77" s="38"/>
      <c r="P77" s="38"/>
      <c r="Q77" s="27">
        <f>VLOOKUP(A77, 'Source data'!$R$4:$V$231, 5, FALSE)</f>
        <v>1.2080536912751678</v>
      </c>
      <c r="R77" s="87">
        <v>0.73966280517035921</v>
      </c>
      <c r="S77" s="27">
        <f t="shared" ca="1" si="3"/>
        <v>0</v>
      </c>
      <c r="T77" s="27">
        <f t="shared" si="6"/>
        <v>3.3702368881235518</v>
      </c>
      <c r="U77" s="38"/>
      <c r="V77" s="38"/>
      <c r="W77" s="38"/>
      <c r="Y77" s="40">
        <v>2.59</v>
      </c>
      <c r="AO77" s="44"/>
      <c r="AP77" s="41"/>
    </row>
    <row r="78" spans="1:42">
      <c r="A78" s="31">
        <v>39478</v>
      </c>
      <c r="C78" s="27" t="e">
        <f ca="1">VLOOKUP(A78, 'Source data'!$A:$B, 2, FALSE)</f>
        <v>#N/A</v>
      </c>
      <c r="D78" s="28">
        <f>VLOOKUP(A78, 'Source data'!$H:$L, 5, FALSE)</f>
        <v>-2.2493034730640802</v>
      </c>
      <c r="E78" s="27" t="e">
        <f ca="1">VLOOKUP(A78, 'Source data'!$X:$AA, 4, FALSE)</f>
        <v>#N/A</v>
      </c>
      <c r="F78" s="27">
        <f t="shared" ca="1" si="1"/>
        <v>1.3388259526261586</v>
      </c>
      <c r="G78" s="27">
        <v>1.6</v>
      </c>
      <c r="H78" s="27" t="e">
        <f t="shared" ca="1" si="7"/>
        <v>#N/A</v>
      </c>
      <c r="J78" s="27" t="e">
        <f ca="1">VLOOKUP(A78, 'Source data'!$C:$D, 2)</f>
        <v>#N/A</v>
      </c>
      <c r="K78" s="27">
        <f>VLOOKUP(A78, 'Source data'!$M:$Q, 5, FALSE)</f>
        <v>-2.5735294117647056</v>
      </c>
      <c r="L78" s="27" t="e">
        <f ca="1">VLOOKUP(A78, 'Source data'!$AB:$AF, 5, FALSE)</f>
        <v>#N/A</v>
      </c>
      <c r="M78" s="27">
        <f t="shared" ca="1" si="4"/>
        <v>0.58823529411764708</v>
      </c>
      <c r="N78" s="27" t="e">
        <f t="shared" ca="1" si="5"/>
        <v>#N/A</v>
      </c>
      <c r="O78" s="38"/>
      <c r="P78" s="38"/>
      <c r="Q78" s="27">
        <f>VLOOKUP(A78, 'Source data'!$R$4:$V$231, 5, FALSE)</f>
        <v>1.3315579227696404</v>
      </c>
      <c r="R78" s="87">
        <v>2.6880576690133856E-2</v>
      </c>
      <c r="S78" s="27">
        <f t="shared" ca="1" si="3"/>
        <v>0</v>
      </c>
      <c r="T78" s="27">
        <f t="shared" si="6"/>
        <v>3.5364517840287819</v>
      </c>
      <c r="U78" s="38"/>
      <c r="V78" s="38"/>
      <c r="W78" s="38"/>
      <c r="Y78" s="40">
        <v>3.5</v>
      </c>
      <c r="AO78" s="44"/>
      <c r="AP78" s="41"/>
    </row>
    <row r="79" spans="1:42">
      <c r="A79" s="31">
        <v>39568</v>
      </c>
      <c r="C79" s="27" t="e">
        <f ca="1">VLOOKUP(A79, 'Source data'!$A:$B, 2, FALSE)</f>
        <v>#N/A</v>
      </c>
      <c r="D79" s="28">
        <f>VLOOKUP(A79, 'Source data'!$H:$L, 5, FALSE)</f>
        <v>-1.1638521223185758</v>
      </c>
      <c r="E79" s="27" t="e">
        <f ca="1">VLOOKUP(A79, 'Source data'!$X:$AA, 4, FALSE)</f>
        <v>#N/A</v>
      </c>
      <c r="F79" s="27">
        <f t="shared" ca="1" si="1"/>
        <v>1.7801047120418849</v>
      </c>
      <c r="G79" s="27">
        <v>2.1828103683492497</v>
      </c>
      <c r="H79" s="27" t="e">
        <f t="shared" ca="1" si="7"/>
        <v>#N/A</v>
      </c>
      <c r="J79" s="27" t="e">
        <f ca="1">VLOOKUP(A79, 'Source data'!$C:$D, 2)</f>
        <v>#N/A</v>
      </c>
      <c r="K79" s="27">
        <f>VLOOKUP(A79, 'Source data'!$M:$Q, 5, FALSE)</f>
        <v>2.2641509433962268</v>
      </c>
      <c r="L79" s="27" t="e">
        <f ca="1">VLOOKUP(A79, 'Source data'!$AB:$AF, 5, FALSE)</f>
        <v>#N/A</v>
      </c>
      <c r="M79" s="27">
        <f t="shared" ca="1" si="4"/>
        <v>0.60606060606060608</v>
      </c>
      <c r="N79" s="27" t="e">
        <f t="shared" ca="1" si="5"/>
        <v>#N/A</v>
      </c>
      <c r="O79" s="38"/>
      <c r="P79" s="38"/>
      <c r="Q79" s="27">
        <f>VLOOKUP(A79, 'Source data'!$R$4:$V$231, 5, FALSE)</f>
        <v>0.40927694406548432</v>
      </c>
      <c r="R79" s="87">
        <v>-1.023876419339695</v>
      </c>
      <c r="S79" s="27">
        <f t="shared" ca="1" si="3"/>
        <v>0</v>
      </c>
      <c r="T79" s="27">
        <f t="shared" si="6"/>
        <v>3.4558940147488304</v>
      </c>
      <c r="U79" s="38"/>
      <c r="V79" s="38"/>
      <c r="W79" s="38"/>
      <c r="Y79" s="40">
        <v>3.35</v>
      </c>
      <c r="AO79" s="44"/>
      <c r="AP79" s="41"/>
    </row>
    <row r="80" spans="1:42">
      <c r="A80" s="31">
        <v>39660</v>
      </c>
      <c r="C80" s="27" t="e">
        <f ca="1">VLOOKUP(A80, 'Source data'!$A:$B, 2, FALSE)</f>
        <v>#N/A</v>
      </c>
      <c r="D80" s="28">
        <f>VLOOKUP(A80, 'Source data'!$H:$L, 5, FALSE)</f>
        <v>-1.9552012148823084</v>
      </c>
      <c r="E80" s="27" t="e">
        <f ca="1">VLOOKUP(A80, 'Source data'!$X:$AA, 4, FALSE)</f>
        <v>#N/A</v>
      </c>
      <c r="F80" s="27">
        <f t="shared" ca="1" si="1"/>
        <v>2.3429179978700745</v>
      </c>
      <c r="G80" s="27">
        <v>2.8050490883590462</v>
      </c>
      <c r="H80" s="27" t="e">
        <f t="shared" ca="1" si="7"/>
        <v>#N/A</v>
      </c>
      <c r="J80" s="27" t="e">
        <f ca="1">VLOOKUP(A80, 'Source data'!$C:$D, 2)</f>
        <v>#N/A</v>
      </c>
      <c r="K80" s="27">
        <f>VLOOKUP(A80, 'Source data'!$M:$Q, 5, FALSE)</f>
        <v>0.77220077220077221</v>
      </c>
      <c r="L80" s="27" t="e">
        <f ca="1">VLOOKUP(A80, 'Source data'!$AB:$AF, 5, FALSE)</f>
        <v>#N/A</v>
      </c>
      <c r="M80" s="27">
        <f t="shared" ca="1" si="4"/>
        <v>0</v>
      </c>
      <c r="N80" s="27" t="e">
        <f t="shared" ca="1" si="5"/>
        <v>#N/A</v>
      </c>
      <c r="O80" s="38"/>
      <c r="P80" s="38"/>
      <c r="Q80" s="27">
        <f>VLOOKUP(A80, 'Source data'!$R$4:$V$231, 5, FALSE)</f>
        <v>-0.55555555555555547</v>
      </c>
      <c r="R80" s="87">
        <v>-0.87525080380795073</v>
      </c>
      <c r="S80" s="27">
        <f t="shared" ca="1" si="3"/>
        <v>0.32786885245901637</v>
      </c>
      <c r="T80" s="27">
        <f t="shared" si="6"/>
        <v>3.3219845375165189</v>
      </c>
      <c r="U80" s="38"/>
      <c r="V80" s="38"/>
      <c r="W80" s="38"/>
      <c r="Y80" s="40">
        <v>3.78</v>
      </c>
      <c r="AO80" s="44"/>
      <c r="AP80" s="41"/>
    </row>
    <row r="81" spans="1:42">
      <c r="A81" s="31">
        <v>39752</v>
      </c>
      <c r="C81" s="27" t="e">
        <f ca="1">VLOOKUP(A81, 'Source data'!$A:$B, 2, FALSE)</f>
        <v>#N/A</v>
      </c>
      <c r="D81" s="28">
        <f>VLOOKUP(A81, 'Source data'!$H:$L, 5, FALSE)</f>
        <v>-5.6015960712093316</v>
      </c>
      <c r="E81" s="27" t="e">
        <f ca="1">VLOOKUP(A81, 'Source data'!$X:$AA, 4, FALSE)</f>
        <v>#N/A</v>
      </c>
      <c r="F81" s="27">
        <f t="shared" ca="1" si="1"/>
        <v>3.4371643394199785</v>
      </c>
      <c r="G81" s="27">
        <v>3.9772727272727271</v>
      </c>
      <c r="H81" s="27" t="e">
        <f t="shared" ca="1" si="7"/>
        <v>#N/A</v>
      </c>
      <c r="J81" s="27" t="e">
        <f ca="1">VLOOKUP(A81, 'Source data'!$C:$D, 2)</f>
        <v>#N/A</v>
      </c>
      <c r="K81" s="27">
        <f>VLOOKUP(A81, 'Source data'!$M:$Q, 5, FALSE)</f>
        <v>-3.3962264150943398</v>
      </c>
      <c r="L81" s="27" t="e">
        <f ca="1">VLOOKUP(A81, 'Source data'!$AB:$AF, 5, FALSE)</f>
        <v>#N/A</v>
      </c>
      <c r="M81" s="27">
        <f t="shared" ca="1" si="4"/>
        <v>0.6578947368421052</v>
      </c>
      <c r="N81" s="27" t="e">
        <f t="shared" ca="1" si="5"/>
        <v>#N/A</v>
      </c>
      <c r="O81" s="38"/>
      <c r="P81" s="38"/>
      <c r="Q81" s="27">
        <f>VLOOKUP(A81, 'Source data'!$R$4:$V$231, 5, FALSE)</f>
        <v>-3.6671368124118473</v>
      </c>
      <c r="R81" s="87">
        <v>-0.1647233978929257</v>
      </c>
      <c r="S81" s="27">
        <f t="shared" ca="1" si="3"/>
        <v>0.64935064935064934</v>
      </c>
      <c r="T81" s="27">
        <f t="shared" si="6"/>
        <v>3.4400311367357483</v>
      </c>
      <c r="U81" s="38"/>
      <c r="V81" s="38"/>
      <c r="W81" s="38"/>
      <c r="Y81" s="40">
        <v>5.0199999999999996</v>
      </c>
      <c r="AO81" s="44"/>
      <c r="AP81" s="41"/>
    </row>
    <row r="82" spans="1:42">
      <c r="A82" s="31">
        <v>39844</v>
      </c>
      <c r="C82" s="27" t="e">
        <f ca="1">VLOOKUP(A82, 'Source data'!$A:$B, 2, FALSE)</f>
        <v>#N/A</v>
      </c>
      <c r="D82" s="28">
        <f>VLOOKUP(A82, 'Source data'!$H:$L, 5, FALSE)</f>
        <v>-9.6833721833721818</v>
      </c>
      <c r="E82" s="27" t="e">
        <f ca="1">VLOOKUP(A82, 'Source data'!$X:$AA, 4, FALSE)</f>
        <v>#N/A</v>
      </c>
      <c r="F82" s="27">
        <f t="shared" ca="1" si="1"/>
        <v>7.0815450643776829</v>
      </c>
      <c r="G82" s="27">
        <v>7.2443181818181825</v>
      </c>
      <c r="H82" s="27" t="e">
        <f t="shared" ca="1" si="7"/>
        <v>#N/A</v>
      </c>
      <c r="J82" s="27" t="e">
        <f ca="1">VLOOKUP(A82, 'Source data'!$C:$D, 2)</f>
        <v>#N/A</v>
      </c>
      <c r="K82" s="27">
        <f>VLOOKUP(A82, 'Source data'!$M:$Q, 5, FALSE)</f>
        <v>-16.845878136200714</v>
      </c>
      <c r="L82" s="27" t="e">
        <f ca="1">VLOOKUP(A82, 'Source data'!$AB:$AF, 5, FALSE)</f>
        <v>#N/A</v>
      </c>
      <c r="M82" s="27">
        <f t="shared" ca="1" si="4"/>
        <v>1.8404907975460123</v>
      </c>
      <c r="N82" s="27" t="e">
        <f t="shared" ca="1" si="5"/>
        <v>#N/A</v>
      </c>
      <c r="O82" s="38"/>
      <c r="P82" s="38"/>
      <c r="Q82" s="27">
        <f>VLOOKUP(A82, 'Source data'!$R$4:$V$231, 5, FALSE)</f>
        <v>-12.0384047267356</v>
      </c>
      <c r="R82" s="87">
        <v>0.59289742732450201</v>
      </c>
      <c r="S82" s="27">
        <f t="shared" ca="1" si="3"/>
        <v>1.3157894736842104</v>
      </c>
      <c r="T82" s="27">
        <f t="shared" si="6"/>
        <v>3.3617949608193887</v>
      </c>
      <c r="U82" s="38"/>
      <c r="V82" s="38"/>
      <c r="W82" s="38"/>
      <c r="Y82" s="40">
        <v>5.92</v>
      </c>
      <c r="AO82" s="44"/>
      <c r="AP82" s="41"/>
    </row>
    <row r="83" spans="1:42">
      <c r="A83" s="31">
        <v>39933</v>
      </c>
      <c r="C83" s="27" t="e">
        <f ca="1">VLOOKUP(A83, 'Source data'!$A:$B, 2, FALSE)</f>
        <v>#N/A</v>
      </c>
      <c r="D83" s="28">
        <f>VLOOKUP(A83, 'Source data'!$H:$L, 5, FALSE)</f>
        <v>-13.281735683160861</v>
      </c>
      <c r="E83" s="27" t="e">
        <f ca="1">VLOOKUP(A83, 'Source data'!$X:$AA, 4, FALSE)</f>
        <v>#N/A</v>
      </c>
      <c r="F83" s="27">
        <f t="shared" ca="1" si="1"/>
        <v>11.61504424778761</v>
      </c>
      <c r="G83" s="27">
        <v>11.436950146627565</v>
      </c>
      <c r="H83" s="27" t="e">
        <f t="shared" ca="1" si="7"/>
        <v>#N/A</v>
      </c>
      <c r="J83" s="27" t="e">
        <f ca="1">VLOOKUP(A83, 'Source data'!$C:$D, 2)</f>
        <v>#N/A</v>
      </c>
      <c r="K83" s="27">
        <f>VLOOKUP(A83, 'Source data'!$M:$Q, 5, FALSE)</f>
        <v>-14.19141914191419</v>
      </c>
      <c r="L83" s="27" t="e">
        <f ca="1">VLOOKUP(A83, 'Source data'!$AB:$AF, 5, FALSE)</f>
        <v>#N/A</v>
      </c>
      <c r="M83" s="27">
        <f t="shared" ca="1" si="4"/>
        <v>6.3291139240506329</v>
      </c>
      <c r="N83" s="27" t="e">
        <f t="shared" ca="1" si="5"/>
        <v>#N/A</v>
      </c>
      <c r="O83" s="38"/>
      <c r="P83" s="38"/>
      <c r="Q83" s="27">
        <f>VLOOKUP(A83, 'Source data'!$R$4:$V$231, 5, FALSE)</f>
        <v>-15.360983102918588</v>
      </c>
      <c r="R83" s="87">
        <v>1.1284568858106554</v>
      </c>
      <c r="S83" s="27">
        <f t="shared" ca="1" si="3"/>
        <v>6</v>
      </c>
      <c r="T83" s="27">
        <f t="shared" si="6"/>
        <v>3.3261055780745399</v>
      </c>
      <c r="U83" s="38"/>
      <c r="V83" s="38"/>
      <c r="W83" s="38"/>
      <c r="Y83" s="40">
        <v>6.07</v>
      </c>
      <c r="AO83" s="44"/>
      <c r="AP83" s="41"/>
    </row>
    <row r="84" spans="1:42">
      <c r="A84" s="31">
        <v>40025</v>
      </c>
      <c r="C84" s="27" t="e">
        <f ca="1">VLOOKUP(A84, 'Source data'!$A:$B, 2, FALSE)</f>
        <v>#N/A</v>
      </c>
      <c r="D84" s="28">
        <f>VLOOKUP(A84, 'Source data'!$H:$L, 5, FALSE)</f>
        <v>-7.5216351061991844</v>
      </c>
      <c r="E84" s="27" t="e">
        <f ca="1">VLOOKUP(A84, 'Source data'!$X:$AA, 4, FALSE)</f>
        <v>#N/A</v>
      </c>
      <c r="F84" s="27">
        <f t="shared" ca="1" si="1"/>
        <v>13.626373626373626</v>
      </c>
      <c r="G84" s="27">
        <v>13.024602026049203</v>
      </c>
      <c r="H84" s="27" t="e">
        <f t="shared" ca="1" si="7"/>
        <v>#N/A</v>
      </c>
      <c r="J84" s="27" t="e">
        <f ca="1">VLOOKUP(A84, 'Source data'!$C:$D, 2)</f>
        <v>#N/A</v>
      </c>
      <c r="K84" s="27">
        <f>VLOOKUP(A84, 'Source data'!$M:$Q, 5, FALSE)</f>
        <v>-16.466876971608833</v>
      </c>
      <c r="L84" s="27" t="e">
        <f ca="1">VLOOKUP(A84, 'Source data'!$AB:$AF, 5, FALSE)</f>
        <v>#N/A</v>
      </c>
      <c r="M84" s="27">
        <f t="shared" ca="1" si="4"/>
        <v>8.9743589743589745</v>
      </c>
      <c r="N84" s="27" t="e">
        <f t="shared" ca="1" si="5"/>
        <v>#N/A</v>
      </c>
      <c r="O84" s="38"/>
      <c r="P84" s="38"/>
      <c r="Q84" s="27">
        <f>VLOOKUP(A84, 'Source data'!$R$4:$V$231, 5, FALSE)</f>
        <v>-10.126931567328919</v>
      </c>
      <c r="R84" s="87">
        <v>1.3144113073870152</v>
      </c>
      <c r="S84" s="27">
        <f t="shared" ca="1" si="3"/>
        <v>8.9108910891089099</v>
      </c>
      <c r="T84" s="27">
        <f t="shared" si="6"/>
        <v>3.4101437410817619</v>
      </c>
      <c r="U84" s="38"/>
      <c r="V84" s="38"/>
      <c r="W84" s="38"/>
      <c r="Y84" s="40">
        <v>7.92</v>
      </c>
      <c r="AO84" s="44"/>
      <c r="AP84" s="41"/>
    </row>
    <row r="85" spans="1:42">
      <c r="A85" s="31">
        <v>40117</v>
      </c>
      <c r="C85" s="27" t="e">
        <f ca="1">VLOOKUP(A85, 'Source data'!$A:$B, 2, FALSE)</f>
        <v>#N/A</v>
      </c>
      <c r="D85" s="28">
        <f>VLOOKUP(A85, 'Source data'!$H:$L, 5, FALSE)</f>
        <v>-1.6951161688003793</v>
      </c>
      <c r="E85" s="27" t="e">
        <f ca="1">VLOOKUP(A85, 'Source data'!$X:$AA, 4, FALSE)</f>
        <v>#N/A</v>
      </c>
      <c r="F85" s="27">
        <f t="shared" ca="1" si="1"/>
        <v>14.91031390134529</v>
      </c>
      <c r="G85" s="27">
        <v>14.431486880466474</v>
      </c>
      <c r="H85" s="27" t="e">
        <f t="shared" ca="1" si="7"/>
        <v>#N/A</v>
      </c>
      <c r="J85" s="27" t="e">
        <f ca="1">VLOOKUP(A85, 'Source data'!$C:$D, 2)</f>
        <v>#N/A</v>
      </c>
      <c r="K85" s="27">
        <f>VLOOKUP(A85, 'Source data'!$M:$Q, 5, FALSE)</f>
        <v>-9.5384615384615401</v>
      </c>
      <c r="L85" s="27" t="e">
        <f ca="1">VLOOKUP(A85, 'Source data'!$AB:$AF, 5, FALSE)</f>
        <v>#N/A</v>
      </c>
      <c r="M85" s="27">
        <f t="shared" ca="1" si="4"/>
        <v>11.475409836065573</v>
      </c>
      <c r="N85" s="27" t="e">
        <f t="shared" ca="1" si="5"/>
        <v>#N/A</v>
      </c>
      <c r="O85" s="38"/>
      <c r="Q85" s="27">
        <f>VLOOKUP(A85, 'Source data'!$R$4:$V$231, 5, FALSE)</f>
        <v>-1.3400335008375208</v>
      </c>
      <c r="R85" s="87">
        <v>1.0438403197097113</v>
      </c>
      <c r="S85" s="27">
        <f t="shared" ca="1" si="3"/>
        <v>10</v>
      </c>
      <c r="T85" s="27">
        <f t="shared" si="6"/>
        <v>3.7036553464018747</v>
      </c>
      <c r="W85" s="38"/>
      <c r="Y85" s="40">
        <v>15.07</v>
      </c>
      <c r="AO85" s="44"/>
      <c r="AP85" s="41"/>
    </row>
    <row r="86" spans="1:42">
      <c r="A86" s="31">
        <v>40209</v>
      </c>
      <c r="C86" s="27" t="e">
        <f ca="1">VLOOKUP(A86, 'Source data'!$A:$B, 2, FALSE)</f>
        <v>#N/A</v>
      </c>
      <c r="D86" s="28">
        <f>VLOOKUP(A86, 'Source data'!$H:$L, 5, FALSE)</f>
        <v>0.25670498084291193</v>
      </c>
      <c r="E86" s="27" t="e">
        <f ca="1">VLOOKUP(A86, 'Source data'!$X:$AA, 4, FALSE)</f>
        <v>#N/A</v>
      </c>
      <c r="F86" s="27">
        <f t="shared" ca="1" si="1"/>
        <v>12.107101280558789</v>
      </c>
      <c r="G86" s="27">
        <v>11.879699248120302</v>
      </c>
      <c r="H86" s="27" t="e">
        <f t="shared" ca="1" si="7"/>
        <v>#N/A</v>
      </c>
      <c r="J86" s="27" t="e">
        <f ca="1">VLOOKUP(A86, 'Source data'!$C:$D, 2)</f>
        <v>#N/A</v>
      </c>
      <c r="K86" s="27">
        <f>VLOOKUP(A86, 'Source data'!$M:$Q, 5, FALSE)</f>
        <v>-0.91463414634146356</v>
      </c>
      <c r="L86" s="27" t="e">
        <f ca="1">VLOOKUP(A86, 'Source data'!$AB:$AF, 5, FALSE)</f>
        <v>#N/A</v>
      </c>
      <c r="M86" s="27">
        <f t="shared" ca="1" si="4"/>
        <v>10.497237569060774</v>
      </c>
      <c r="N86" s="27" t="e">
        <f t="shared" ca="1" si="5"/>
        <v>#N/A</v>
      </c>
      <c r="O86" s="38"/>
      <c r="P86" s="86">
        <v>-3.75</v>
      </c>
      <c r="Q86" s="27">
        <f>VLOOKUP(A86, 'Source data'!$R$4:$V$231, 5, FALSE)</f>
        <v>-2.1487603305785123</v>
      </c>
      <c r="R86" s="87">
        <v>-0.27097601034647228</v>
      </c>
      <c r="S86" s="27">
        <f t="shared" ca="1" si="3"/>
        <v>10.75268817204301</v>
      </c>
      <c r="T86" s="27">
        <f t="shared" si="6"/>
        <v>4.3810666783449008</v>
      </c>
      <c r="U86" s="38"/>
      <c r="V86" s="38"/>
      <c r="W86" s="38"/>
      <c r="Y86" s="40">
        <v>11.67</v>
      </c>
      <c r="AO86" s="44"/>
      <c r="AP86" s="41"/>
    </row>
    <row r="87" spans="1:42">
      <c r="A87" s="31">
        <v>40298</v>
      </c>
      <c r="C87" s="27" t="e">
        <f ca="1">VLOOKUP(A87, 'Source data'!$A:$B, 2, FALSE)</f>
        <v>#N/A</v>
      </c>
      <c r="D87" s="28">
        <f>VLOOKUP(A87, 'Source data'!$H:$L, 5, FALSE)</f>
        <v>0.95801977276080852</v>
      </c>
      <c r="E87" s="27" t="e">
        <f ca="1">VLOOKUP(A87, 'Source data'!$X:$AA, 4, FALSE)</f>
        <v>#N/A</v>
      </c>
      <c r="F87" s="27">
        <f t="shared" ca="1" si="1"/>
        <v>7.9954954954954953</v>
      </c>
      <c r="G87" s="27">
        <v>8.1545064377682408</v>
      </c>
      <c r="H87" s="27" t="e">
        <f t="shared" ca="1" si="7"/>
        <v>#N/A</v>
      </c>
      <c r="J87" s="27" t="e">
        <f ca="1">VLOOKUP(A87, 'Source data'!$C:$D, 2)</f>
        <v>#N/A</v>
      </c>
      <c r="K87" s="27">
        <f>VLOOKUP(A87, 'Source data'!$M:$Q, 5, FALSE)</f>
        <v>-0.84985835694050982</v>
      </c>
      <c r="L87" s="27" t="e">
        <f ca="1">VLOOKUP(A87, 'Source data'!$AB:$AF, 5, FALSE)</f>
        <v>#N/A</v>
      </c>
      <c r="M87" s="27">
        <f t="shared" ca="1" si="4"/>
        <v>4.4897959183673466</v>
      </c>
      <c r="N87" s="27" t="e">
        <f t="shared" ca="1" si="5"/>
        <v>#N/A</v>
      </c>
      <c r="O87" s="38"/>
      <c r="P87" s="86">
        <v>-15</v>
      </c>
      <c r="Q87" s="27">
        <f>VLOOKUP(A87, 'Source data'!$R$4:$V$231, 5, FALSE)</f>
        <v>-1.3761467889908259</v>
      </c>
      <c r="R87" s="87">
        <v>-0.38012325310314687</v>
      </c>
      <c r="S87" s="27">
        <f t="shared" ca="1" si="3"/>
        <v>6.3909774436090219</v>
      </c>
      <c r="T87" s="27">
        <f t="shared" si="6"/>
        <v>4.6727766344095567</v>
      </c>
      <c r="U87" s="38"/>
      <c r="V87" s="38"/>
      <c r="W87" s="38"/>
      <c r="Y87" s="40">
        <v>6.01</v>
      </c>
      <c r="AO87" s="44"/>
      <c r="AP87" s="41"/>
    </row>
    <row r="88" spans="1:42">
      <c r="A88" s="31">
        <v>40390</v>
      </c>
      <c r="C88" s="27" t="e">
        <f ca="1">VLOOKUP(A88, 'Source data'!$A:$B, 2, FALSE)</f>
        <v>#N/A</v>
      </c>
      <c r="D88" s="28">
        <f>VLOOKUP(A88, 'Source data'!$H:$L, 5, FALSE)</f>
        <v>1.4979266347687403</v>
      </c>
      <c r="E88" s="27" t="e">
        <f ca="1">VLOOKUP(A88, 'Source data'!$X:$AA, 4, FALSE)</f>
        <v>#N/A</v>
      </c>
      <c r="F88" s="27">
        <f t="shared" ca="1" si="1"/>
        <v>4.5203969128996695</v>
      </c>
      <c r="G88" s="27">
        <v>5.0561797752808983</v>
      </c>
      <c r="H88" s="27" t="e">
        <f t="shared" ca="1" si="7"/>
        <v>#N/A</v>
      </c>
      <c r="J88" s="27" t="e">
        <f ca="1">VLOOKUP(A88, 'Source data'!$C:$D, 2)</f>
        <v>#N/A</v>
      </c>
      <c r="K88" s="27">
        <f>VLOOKUP(A88, 'Source data'!$M:$Q, 5, FALSE)</f>
        <v>0</v>
      </c>
      <c r="L88" s="27" t="e">
        <f ca="1">VLOOKUP(A88, 'Source data'!$AB:$AF, 5, FALSE)</f>
        <v>#N/A</v>
      </c>
      <c r="M88" s="27">
        <f t="shared" ca="1" si="4"/>
        <v>3.7037037037037033</v>
      </c>
      <c r="N88" s="27" t="e">
        <f t="shared" ca="1" si="5"/>
        <v>#N/A</v>
      </c>
      <c r="O88" s="38"/>
      <c r="P88" s="86">
        <v>-22.916666666666657</v>
      </c>
      <c r="Q88" s="27">
        <f>VLOOKUP(A88, 'Source data'!$R$4:$V$231, 5, FALSE)</f>
        <v>0.37202380952380953</v>
      </c>
      <c r="R88" s="87">
        <v>-7.0459065354411848E-2</v>
      </c>
      <c r="S88" s="27">
        <f t="shared" ca="1" si="3"/>
        <v>3.6885245901639343</v>
      </c>
      <c r="T88" s="27">
        <f t="shared" si="6"/>
        <v>4.3133932314428343</v>
      </c>
      <c r="U88" s="38"/>
      <c r="V88" s="38"/>
      <c r="W88" s="38"/>
      <c r="Y88" s="40">
        <v>4.4500002861022949</v>
      </c>
      <c r="AO88" s="44"/>
      <c r="AP88" s="41"/>
    </row>
    <row r="89" spans="1:42">
      <c r="A89" s="31">
        <v>40482</v>
      </c>
      <c r="C89" s="27" t="e">
        <f ca="1">VLOOKUP(A89, 'Source data'!$A:$B, 2, FALSE)</f>
        <v>#N/A</v>
      </c>
      <c r="D89" s="28">
        <f>VLOOKUP(A89, 'Source data'!$H:$L, 5, FALSE)</f>
        <v>1.3294877077324543</v>
      </c>
      <c r="E89" s="27" t="e">
        <f ca="1">VLOOKUP(A89, 'Source data'!$X:$AA, 4, FALSE)</f>
        <v>#N/A</v>
      </c>
      <c r="F89" s="27">
        <f t="shared" ca="1" si="1"/>
        <v>1.9845644983461963</v>
      </c>
      <c r="G89" s="27">
        <v>2.2727272727272729</v>
      </c>
      <c r="H89" s="27" t="e">
        <f t="shared" ca="1" si="7"/>
        <v>#N/A</v>
      </c>
      <c r="J89" s="27" t="e">
        <f ca="1">VLOOKUP(A89, 'Source data'!$C:$D, 2)</f>
        <v>#N/A</v>
      </c>
      <c r="K89" s="27">
        <f>VLOOKUP(A89, 'Source data'!$M:$Q, 5, FALSE)</f>
        <v>2.6385224274406331</v>
      </c>
      <c r="L89" s="27" t="e">
        <f ca="1">VLOOKUP(A89, 'Source data'!$AB:$AF, 5, FALSE)</f>
        <v>#N/A</v>
      </c>
      <c r="M89" s="27">
        <f t="shared" ca="1" si="4"/>
        <v>2.0325203252032518</v>
      </c>
      <c r="N89" s="27" t="e">
        <f t="shared" ca="1" si="5"/>
        <v>#N/A</v>
      </c>
      <c r="O89" s="38"/>
      <c r="P89" s="86">
        <v>-11.041666666666657</v>
      </c>
      <c r="Q89" s="27">
        <f>VLOOKUP(A89, 'Source data'!$R$4:$V$231, 5, FALSE)</f>
        <v>1.1958146487294468</v>
      </c>
      <c r="R89" s="87">
        <v>-0.5783049092202317</v>
      </c>
      <c r="S89" s="27">
        <f t="shared" ca="1" si="3"/>
        <v>3.5999999999999996</v>
      </c>
      <c r="T89" s="27">
        <f t="shared" si="6"/>
        <v>3.6533806500787076</v>
      </c>
      <c r="U89" s="38"/>
      <c r="V89" s="38"/>
      <c r="W89" s="38"/>
      <c r="Y89" s="40">
        <v>3.2599999904632568</v>
      </c>
      <c r="AO89" s="44"/>
      <c r="AP89" s="41"/>
    </row>
    <row r="90" spans="1:42">
      <c r="A90" s="31">
        <v>40574</v>
      </c>
      <c r="C90" s="27" t="e">
        <f ca="1">VLOOKUP(A90, 'Source data'!$A:$B, 2, FALSE)</f>
        <v>#N/A</v>
      </c>
      <c r="D90" s="28">
        <f>VLOOKUP(A90, 'Source data'!$H:$L, 5, FALSE)</f>
        <v>0.14662254678229117</v>
      </c>
      <c r="E90" s="27" t="e">
        <f ca="1">VLOOKUP(A90, 'Source data'!$X:$AA, 4, FALSE)</f>
        <v>#N/A</v>
      </c>
      <c r="F90" s="27">
        <f t="shared" ca="1" si="1"/>
        <v>1.958650707290533</v>
      </c>
      <c r="G90" s="27">
        <v>2.5495750708215295</v>
      </c>
      <c r="H90" s="27" t="e">
        <f t="shared" ca="1" si="7"/>
        <v>#N/A</v>
      </c>
      <c r="J90" s="27" t="e">
        <f ca="1">VLOOKUP(A90, 'Source data'!$C:$D, 2)</f>
        <v>#N/A</v>
      </c>
      <c r="K90" s="27">
        <f>VLOOKUP(A90, 'Source data'!$M:$Q, 5, FALSE)</f>
        <v>-3.0927835051546388</v>
      </c>
      <c r="L90" s="27" t="e">
        <f ca="1">VLOOKUP(A90, 'Source data'!$AB:$AF, 5, FALSE)</f>
        <v>#N/A</v>
      </c>
      <c r="M90" s="27">
        <f t="shared" ca="1" si="4"/>
        <v>2.880658436213992</v>
      </c>
      <c r="N90" s="27" t="e">
        <f t="shared" ca="1" si="5"/>
        <v>#N/A</v>
      </c>
      <c r="O90" s="38"/>
      <c r="P90" s="86">
        <v>-35.416666666666657</v>
      </c>
      <c r="Q90" s="27">
        <f>VLOOKUP(A90, 'Source data'!$R$4:$V$231, 5, FALSE)</f>
        <v>0.70521861777150918</v>
      </c>
      <c r="R90" s="87">
        <v>-0.68948852736051225</v>
      </c>
      <c r="S90" s="27">
        <f t="shared" ca="1" si="3"/>
        <v>3.0888030888030888</v>
      </c>
      <c r="T90" s="27">
        <f t="shared" si="6"/>
        <v>3.0952037525326035</v>
      </c>
      <c r="U90" s="38"/>
      <c r="V90" s="38"/>
      <c r="W90" s="38"/>
      <c r="Y90" s="40">
        <v>2.3900001049041748</v>
      </c>
      <c r="AO90" s="44"/>
      <c r="AP90" s="41"/>
    </row>
    <row r="91" spans="1:42">
      <c r="A91" s="31">
        <v>40663</v>
      </c>
      <c r="C91" s="27" t="e">
        <f ca="1">VLOOKUP(A91, 'Source data'!$A:$B, 2, FALSE)</f>
        <v>#N/A</v>
      </c>
      <c r="D91" s="28">
        <f>VLOOKUP(A91, 'Source data'!$H:$L, 5, FALSE)</f>
        <v>1.422936724358618</v>
      </c>
      <c r="E91" s="27" t="e">
        <f ca="1">VLOOKUP(A91, 'Source data'!$X:$AA, 4, FALSE)</f>
        <v>#N/A</v>
      </c>
      <c r="F91" s="27">
        <f t="shared" ca="1" si="1"/>
        <v>1.9507186858316223</v>
      </c>
      <c r="G91" s="27">
        <v>2.5367156208277701</v>
      </c>
      <c r="H91" s="27" t="e">
        <f t="shared" ca="1" si="7"/>
        <v>#N/A</v>
      </c>
      <c r="J91" s="27" t="e">
        <f ca="1">VLOOKUP(A91, 'Source data'!$C:$D, 2)</f>
        <v>#N/A</v>
      </c>
      <c r="K91" s="27">
        <f>VLOOKUP(A91, 'Source data'!$M:$Q, 5, FALSE)</f>
        <v>-2.4756852343059248</v>
      </c>
      <c r="L91" s="27" t="e">
        <f ca="1">VLOOKUP(A91, 'Source data'!$AB:$AF, 5, FALSE)</f>
        <v>#N/A</v>
      </c>
      <c r="M91" s="27">
        <f t="shared" ca="1" si="4"/>
        <v>1.9455252918287937</v>
      </c>
      <c r="N91" s="27" t="e">
        <f t="shared" ca="1" si="5"/>
        <v>#N/A</v>
      </c>
      <c r="O91" s="38"/>
      <c r="P91" s="86">
        <v>-2.9613095238095184</v>
      </c>
      <c r="Q91" s="27">
        <f>VLOOKUP(A91, 'Source data'!$R$4:$V$231, 5, FALSE)</f>
        <v>0</v>
      </c>
      <c r="R91" s="87">
        <v>-0.50024233050595057</v>
      </c>
      <c r="S91" s="27">
        <f t="shared" ca="1" si="3"/>
        <v>2.8368794326241136</v>
      </c>
      <c r="T91" s="27">
        <f t="shared" si="6"/>
        <v>1.5630251460166777</v>
      </c>
      <c r="U91" s="38"/>
      <c r="V91" s="38"/>
      <c r="W91" s="38"/>
      <c r="Y91" s="40">
        <v>1.7799999713897705</v>
      </c>
      <c r="AO91" s="44"/>
      <c r="AP91" s="41"/>
    </row>
    <row r="92" spans="1:42">
      <c r="A92" s="31">
        <v>40755</v>
      </c>
      <c r="C92" s="27" t="e">
        <f ca="1">VLOOKUP(A92, 'Source data'!$A:$B, 2, FALSE)</f>
        <v>#N/A</v>
      </c>
      <c r="D92" s="28">
        <f>VLOOKUP(A92, 'Source data'!$H:$L, 5, FALSE)</f>
        <v>0.59298511228867024</v>
      </c>
      <c r="E92" s="27" t="e">
        <f ca="1">VLOOKUP(A92, 'Source data'!$X:$AA, 4, FALSE)</f>
        <v>#N/A</v>
      </c>
      <c r="F92" s="27">
        <f t="shared" ca="1" si="1"/>
        <v>1.8962075848303395</v>
      </c>
      <c r="G92" s="27">
        <v>2.4643320363164722</v>
      </c>
      <c r="H92" s="27" t="e">
        <f t="shared" ca="1" si="7"/>
        <v>#N/A</v>
      </c>
      <c r="J92" s="27" t="e">
        <f ca="1">VLOOKUP(A92, 'Source data'!$C:$D, 2)</f>
        <v>#N/A</v>
      </c>
      <c r="K92" s="27">
        <f>VLOOKUP(A92, 'Source data'!$M:$Q, 5, FALSE)</f>
        <v>-0.74812967581047385</v>
      </c>
      <c r="L92" s="27" t="e">
        <f ca="1">VLOOKUP(A92, 'Source data'!$AB:$AF, 5, FALSE)</f>
        <v>#N/A</v>
      </c>
      <c r="M92" s="27">
        <f t="shared" ca="1" si="4"/>
        <v>2.6819923371647509</v>
      </c>
      <c r="N92" s="27" t="e">
        <f t="shared" ca="1" si="5"/>
        <v>#N/A</v>
      </c>
      <c r="O92" s="38"/>
      <c r="P92" s="86">
        <v>11.823717948717956</v>
      </c>
      <c r="Q92" s="27">
        <f>VLOOKUP(A92, 'Source data'!$R$4:$V$231, 5, FALSE)</f>
        <v>0</v>
      </c>
      <c r="R92" s="87">
        <v>-0.60741802183627414</v>
      </c>
      <c r="S92" s="27">
        <f t="shared" ca="1" si="3"/>
        <v>1.4388489208633095</v>
      </c>
      <c r="T92" s="27">
        <f t="shared" si="6"/>
        <v>0.43555090930399221</v>
      </c>
      <c r="U92" s="38"/>
      <c r="V92" s="38"/>
      <c r="W92" s="38"/>
      <c r="Y92" s="40">
        <v>1.8300000429153442</v>
      </c>
      <c r="AO92" s="44"/>
      <c r="AP92" s="41"/>
    </row>
    <row r="93" spans="1:42">
      <c r="A93" s="31">
        <v>40847</v>
      </c>
      <c r="C93" s="27" t="e">
        <f ca="1">VLOOKUP(A93, 'Source data'!$A:$B, 2, FALSE)</f>
        <v>#N/A</v>
      </c>
      <c r="D93" s="28">
        <f>VLOOKUP(A93, 'Source data'!$H:$L, 5, FALSE)</f>
        <v>-0.46865103618792614</v>
      </c>
      <c r="E93" s="27" t="e">
        <f ca="1">VLOOKUP(A93, 'Source data'!$X:$AA, 4, FALSE)</f>
        <v>#N/A</v>
      </c>
      <c r="F93" s="27">
        <f t="shared" ca="1" si="1"/>
        <v>1.5533980582524272</v>
      </c>
      <c r="G93" s="27">
        <v>1.9011406844106464</v>
      </c>
      <c r="H93" s="27" t="e">
        <f t="shared" ca="1" si="7"/>
        <v>#N/A</v>
      </c>
      <c r="J93" s="27" t="e">
        <f ca="1">VLOOKUP(A93, 'Source data'!$C:$D, 2)</f>
        <v>#N/A</v>
      </c>
      <c r="K93" s="27">
        <f>VLOOKUP(A93, 'Source data'!$M:$Q, 5, FALSE)</f>
        <v>-0.61728395061728403</v>
      </c>
      <c r="L93" s="27" t="e">
        <f ca="1">VLOOKUP(A93, 'Source data'!$AB:$AF, 5, FALSE)</f>
        <v>#N/A</v>
      </c>
      <c r="M93" s="27">
        <f t="shared" ca="1" si="4"/>
        <v>3.2490974729241873</v>
      </c>
      <c r="N93" s="27" t="e">
        <f t="shared" ca="1" si="5"/>
        <v>#N/A</v>
      </c>
      <c r="O93" s="38"/>
      <c r="P93" s="86">
        <v>15.037593984962399</v>
      </c>
      <c r="Q93" s="27">
        <f>VLOOKUP(A93, 'Source data'!$R$4:$V$231, 5, FALSE)</f>
        <v>-0.64599483204134367</v>
      </c>
      <c r="R93" s="87">
        <v>-0.23879612005568601</v>
      </c>
      <c r="S93" s="27">
        <f t="shared" ca="1" si="3"/>
        <v>0.69444444444444442</v>
      </c>
      <c r="T93" s="27">
        <f t="shared" si="6"/>
        <v>1.8740231391441262</v>
      </c>
      <c r="U93" s="38"/>
      <c r="V93" s="38"/>
      <c r="W93" s="38"/>
      <c r="X93" s="45"/>
      <c r="Y93" s="32"/>
      <c r="AO93" s="44"/>
      <c r="AP93" s="41"/>
    </row>
    <row r="94" spans="1:42">
      <c r="A94" s="31">
        <v>40939</v>
      </c>
      <c r="C94" s="27" t="e">
        <f ca="1">VLOOKUP(A94, 'Source data'!$A:$B, 2, FALSE)</f>
        <v>#N/A</v>
      </c>
      <c r="D94" s="28">
        <f>VLOOKUP(A94, 'Source data'!$H:$L, 5, FALSE)</f>
        <v>-0.93226788432267882</v>
      </c>
      <c r="E94" s="27" t="e">
        <f ca="1">VLOOKUP(A94, 'Source data'!$X:$AA, 4, FALSE)</f>
        <v>#N/A</v>
      </c>
      <c r="F94" s="27">
        <f t="shared" ca="1" si="1"/>
        <v>2.4856596558317401</v>
      </c>
      <c r="G94" s="27">
        <v>2.7431421446384037</v>
      </c>
      <c r="H94" s="27" t="e">
        <f t="shared" ca="1" si="7"/>
        <v>#N/A</v>
      </c>
      <c r="J94" s="27" t="e">
        <f ca="1">VLOOKUP(A94, 'Source data'!$C:$D, 2)</f>
        <v>#N/A</v>
      </c>
      <c r="K94" s="27">
        <f>VLOOKUP(A94, 'Source data'!$M:$Q, 5, FALSE)</f>
        <v>-1.0135135135135136</v>
      </c>
      <c r="L94" s="27" t="e">
        <f ca="1">VLOOKUP(A94, 'Source data'!$AB:$AF, 5, FALSE)</f>
        <v>#N/A</v>
      </c>
      <c r="M94" s="27">
        <f t="shared" ca="1" si="4"/>
        <v>3.6630036630036633</v>
      </c>
      <c r="N94" s="27" t="e">
        <f t="shared" ref="N94:N116" ca="1" si="8">$F$132+SUMPRODUCT(J90:L90, $C$132:$E$132)</f>
        <v>#N/A</v>
      </c>
      <c r="O94" s="38"/>
      <c r="P94" s="86">
        <v>33.375951399235419</v>
      </c>
      <c r="Q94" s="27">
        <f>VLOOKUP(A94, 'Source data'!$R$4:$V$231, 5, FALSE)</f>
        <v>-2.7353689567430028</v>
      </c>
      <c r="R94" s="87">
        <v>0.56357773707299985</v>
      </c>
      <c r="S94" s="27">
        <f t="shared" ca="1" si="3"/>
        <v>0.66006600660066006</v>
      </c>
      <c r="T94" s="27">
        <f t="shared" ref="T94:T114" si="9">$F$132+SUMPRODUCT(P90:R90, $C$132:$E$132)</f>
        <v>-1.2774030905901164</v>
      </c>
      <c r="U94" s="38"/>
      <c r="V94" s="38"/>
      <c r="W94" s="38"/>
      <c r="X94" s="45"/>
      <c r="Y94" s="32"/>
      <c r="AO94" s="44"/>
      <c r="AP94" s="41"/>
    </row>
    <row r="95" spans="1:42">
      <c r="A95" s="31">
        <v>41029</v>
      </c>
      <c r="C95" s="27" t="e">
        <f ca="1">VLOOKUP(A95, 'Source data'!$A:$B, 2, FALSE)</f>
        <v>#N/A</v>
      </c>
      <c r="D95" s="28">
        <f>VLOOKUP(A95, 'Source data'!$H:$L, 5, FALSE)</f>
        <v>0.24102079395085069</v>
      </c>
      <c r="E95" s="27" t="e">
        <f ca="1">VLOOKUP(A95, 'Source data'!$X:$AA, 4, FALSE)</f>
        <v>#N/A</v>
      </c>
      <c r="F95" s="27">
        <f t="shared" ca="1" si="1"/>
        <v>2.6629935720844813</v>
      </c>
      <c r="G95" s="27">
        <v>2.7577937649880093</v>
      </c>
      <c r="H95" s="27" t="e">
        <f t="shared" ca="1" si="7"/>
        <v>#N/A</v>
      </c>
      <c r="J95" s="27" t="e">
        <f ca="1">VLOOKUP(A95, 'Source data'!$C:$D, 2)</f>
        <v>#N/A</v>
      </c>
      <c r="K95" s="27">
        <f>VLOOKUP(A95, 'Source data'!$M:$Q, 5, FALSE)</f>
        <v>-2.9637377963737794</v>
      </c>
      <c r="L95" s="27" t="e">
        <f ca="1">VLOOKUP(A95, 'Source data'!$AB:$AF, 5, FALSE)</f>
        <v>#N/A</v>
      </c>
      <c r="M95" s="27">
        <f t="shared" ca="1" si="4"/>
        <v>3.7800687285223367</v>
      </c>
      <c r="N95" s="27" t="e">
        <f t="shared" ca="1" si="8"/>
        <v>#N/A</v>
      </c>
      <c r="O95" s="38"/>
      <c r="P95" s="86">
        <v>18.656846027535693</v>
      </c>
      <c r="Q95" s="27">
        <f>VLOOKUP(A95, 'Source data'!$R$4:$V$231, 5, FALSE)</f>
        <v>-2.3024926066751163</v>
      </c>
      <c r="R95" s="87">
        <v>0.53775644534898581</v>
      </c>
      <c r="S95" s="27">
        <f t="shared" ca="1" si="3"/>
        <v>1.8927444794952681</v>
      </c>
      <c r="T95" s="27">
        <f t="shared" si="9"/>
        <v>3.0207033789501017</v>
      </c>
      <c r="U95" s="38"/>
      <c r="V95" s="38"/>
      <c r="W95" s="38"/>
      <c r="X95" s="45"/>
      <c r="Y95" s="32"/>
      <c r="AO95" s="44"/>
      <c r="AP95" s="41"/>
    </row>
    <row r="96" spans="1:42">
      <c r="A96" s="31">
        <v>41121</v>
      </c>
      <c r="C96" s="27" t="e">
        <f ca="1">VLOOKUP(A96, 'Source data'!$A:$B, 2, FALSE)</f>
        <v>#N/A</v>
      </c>
      <c r="D96" s="28">
        <f>VLOOKUP(A96, 'Source data'!$H:$L, 5, FALSE)</f>
        <v>-1.6142557651991616</v>
      </c>
      <c r="E96" s="27" t="e">
        <f ca="1">VLOOKUP(A96, 'Source data'!$X:$AA, 4, FALSE)</f>
        <v>#N/A</v>
      </c>
      <c r="F96" s="27">
        <f t="shared" ca="1" si="1"/>
        <v>2.9038112522686026</v>
      </c>
      <c r="G96" s="27">
        <v>2.853745541022592</v>
      </c>
      <c r="H96" s="27" t="e">
        <f t="shared" ca="1" si="7"/>
        <v>#N/A</v>
      </c>
      <c r="J96" s="27" t="e">
        <f ca="1">VLOOKUP(A96, 'Source data'!$C:$D, 2)</f>
        <v>#N/A</v>
      </c>
      <c r="K96" s="27">
        <f>VLOOKUP(A96, 'Source data'!$M:$Q, 5, FALSE)</f>
        <v>-7.533333333333335</v>
      </c>
      <c r="L96" s="27" t="e">
        <f ca="1">VLOOKUP(A96, 'Source data'!$AB:$AF, 5, FALSE)</f>
        <v>#N/A</v>
      </c>
      <c r="M96" s="27">
        <f t="shared" ca="1" si="4"/>
        <v>2.7397260273972601</v>
      </c>
      <c r="N96" s="27" t="e">
        <f t="shared" ca="1" si="8"/>
        <v>#N/A</v>
      </c>
      <c r="O96" s="38"/>
      <c r="P96" s="86">
        <v>15.599999999999994</v>
      </c>
      <c r="Q96" s="27">
        <f>VLOOKUP(A96, 'Source data'!$R$4:$V$231, 5, FALSE)</f>
        <v>-0.33458803847762431</v>
      </c>
      <c r="R96" s="87">
        <v>0.84844543790477533</v>
      </c>
      <c r="S96" s="27">
        <f t="shared" ca="1" si="3"/>
        <v>1.8292682926829267</v>
      </c>
      <c r="T96" s="27">
        <f t="shared" si="9"/>
        <v>4.9367256486992481</v>
      </c>
      <c r="U96" s="38"/>
      <c r="V96" s="38"/>
      <c r="W96" s="38"/>
      <c r="X96" s="45"/>
      <c r="Y96" s="32"/>
      <c r="AO96" s="44"/>
      <c r="AP96" s="41"/>
    </row>
    <row r="97" spans="1:42">
      <c r="A97" s="31">
        <v>41213</v>
      </c>
      <c r="C97" s="27" t="e">
        <f ca="1">VLOOKUP(A97, 'Source data'!$A:$B, 2, FALSE)</f>
        <v>#N/A</v>
      </c>
      <c r="D97" s="28">
        <f>VLOOKUP(A97, 'Source data'!$H:$L, 5, FALSE)</f>
        <v>-0.70921985815602839</v>
      </c>
      <c r="E97" s="27" t="e">
        <f ca="1">VLOOKUP(A97, 'Source data'!$X:$AA, 4, FALSE)</f>
        <v>#N/A</v>
      </c>
      <c r="F97" s="27">
        <f t="shared" ca="1" si="1"/>
        <v>2.8518859245630175</v>
      </c>
      <c r="G97" s="27">
        <v>2.7644230769230766</v>
      </c>
      <c r="H97" s="27" t="e">
        <f t="shared" ca="1" si="7"/>
        <v>#N/A</v>
      </c>
      <c r="J97" s="27" t="e">
        <f ca="1">VLOOKUP(A97, 'Source data'!$C:$D, 2)</f>
        <v>#N/A</v>
      </c>
      <c r="K97" s="27">
        <f>VLOOKUP(A97, 'Source data'!$M:$Q, 5, FALSE)</f>
        <v>-3.1151170145477542</v>
      </c>
      <c r="L97" s="27" t="e">
        <f ca="1">VLOOKUP(A97, 'Source data'!$AB:$AF, 5, FALSE)</f>
        <v>#N/A</v>
      </c>
      <c r="M97" s="27">
        <f t="shared" ca="1" si="4"/>
        <v>2.7303754266211606</v>
      </c>
      <c r="N97" s="27" t="e">
        <f t="shared" ca="1" si="8"/>
        <v>#N/A</v>
      </c>
      <c r="O97" s="38"/>
      <c r="P97" s="86">
        <v>12.800000000000011</v>
      </c>
      <c r="Q97" s="27">
        <f>VLOOKUP(A97, 'Source data'!$R$4:$V$231, 5, FALSE)</f>
        <v>-1.1769651113913411</v>
      </c>
      <c r="R97" s="87">
        <v>0.63823980669057345</v>
      </c>
      <c r="S97" s="27">
        <f t="shared" ca="1" si="3"/>
        <v>2.1212121212121215</v>
      </c>
      <c r="T97" s="27">
        <f t="shared" si="9"/>
        <v>5.4379267627688925</v>
      </c>
      <c r="U97" s="38"/>
      <c r="V97" s="38"/>
      <c r="W97" s="38"/>
      <c r="X97" s="45"/>
      <c r="Y97" s="32"/>
      <c r="AO97" s="44"/>
      <c r="AP97" s="41"/>
    </row>
    <row r="98" spans="1:42">
      <c r="A98" s="31">
        <v>41305</v>
      </c>
      <c r="C98" s="27" t="e">
        <f ca="1">VLOOKUP(A98, 'Source data'!$A:$B, 2, FALSE)</f>
        <v>#N/A</v>
      </c>
      <c r="D98" s="28">
        <f>VLOOKUP(A98, 'Source data'!$H:$L, 5, FALSE)</f>
        <v>-0.73552841210833775</v>
      </c>
      <c r="E98" s="27" t="e">
        <f ca="1">VLOOKUP(A98, 'Source data'!$X:$AA, 4, FALSE)</f>
        <v>#N/A</v>
      </c>
      <c r="F98" s="27">
        <f t="shared" ca="1" si="1"/>
        <v>2.1937842778793417</v>
      </c>
      <c r="G98" s="27">
        <v>2.1505376344086025</v>
      </c>
      <c r="H98" s="27" t="e">
        <f t="shared" ca="1" si="7"/>
        <v>#N/A</v>
      </c>
      <c r="J98" s="27" t="e">
        <f ca="1">VLOOKUP(A98, 'Source data'!$C:$D, 2)</f>
        <v>#N/A</v>
      </c>
      <c r="K98" s="27">
        <f>VLOOKUP(A98, 'Source data'!$M:$Q, 5, FALSE)</f>
        <v>-3.0303030303030298</v>
      </c>
      <c r="L98" s="27" t="e">
        <f ca="1">VLOOKUP(A98, 'Source data'!$AB:$AF, 5, FALSE)</f>
        <v>#N/A</v>
      </c>
      <c r="M98" s="27">
        <f t="shared" ca="1" si="4"/>
        <v>0.91743119266055051</v>
      </c>
      <c r="N98" s="27" t="e">
        <f t="shared" ca="1" si="8"/>
        <v>#N/A</v>
      </c>
      <c r="O98" s="38"/>
      <c r="P98" s="86">
        <v>15.199999999999989</v>
      </c>
      <c r="Q98" s="27">
        <f>VLOOKUP(A98, 'Source data'!$R$4:$V$231, 5, FALSE)</f>
        <v>-3.2947976878612719</v>
      </c>
      <c r="R98" s="87">
        <v>0.39831042645283871</v>
      </c>
      <c r="S98" s="27">
        <f t="shared" ca="1" si="3"/>
        <v>2.3809523809523809</v>
      </c>
      <c r="T98" s="27">
        <f t="shared" si="9"/>
        <v>8.0560876547465377</v>
      </c>
      <c r="U98" s="38"/>
      <c r="V98" s="38"/>
      <c r="W98" s="38"/>
      <c r="X98" s="45"/>
      <c r="Y98" s="32"/>
      <c r="AO98" s="44"/>
      <c r="AP98" s="41"/>
    </row>
    <row r="99" spans="1:42">
      <c r="A99" s="31">
        <v>41394</v>
      </c>
      <c r="C99" s="27" t="e">
        <f ca="1">VLOOKUP(A99, 'Source data'!$A:$B, 2, FALSE)</f>
        <v>#N/A</v>
      </c>
      <c r="D99" s="28">
        <f>VLOOKUP(A99, 'Source data'!$H:$L, 5, FALSE)</f>
        <v>-0.19994738226782427</v>
      </c>
      <c r="E99" s="27" t="e">
        <f ca="1">VLOOKUP(A99, 'Source data'!$X:$AA, 4, FALSE)</f>
        <v>#N/A</v>
      </c>
      <c r="F99" s="27">
        <f t="shared" ca="1" si="1"/>
        <v>2.0871143375680581</v>
      </c>
      <c r="G99" s="27">
        <v>2.014218009478673</v>
      </c>
      <c r="H99" s="27" t="e">
        <f t="shared" ca="1" si="7"/>
        <v>#N/A</v>
      </c>
      <c r="J99" s="27" t="e">
        <f ca="1">VLOOKUP(A99, 'Source data'!$C:$D, 2)</f>
        <v>#N/A</v>
      </c>
      <c r="K99" s="27">
        <f>VLOOKUP(A99, 'Source data'!$M:$Q, 5, FALSE)</f>
        <v>-3.5326086956521738</v>
      </c>
      <c r="L99" s="27" t="e">
        <f ca="1">VLOOKUP(A99, 'Source data'!$AB:$AF, 5, FALSE)</f>
        <v>#N/A</v>
      </c>
      <c r="M99" s="27">
        <f t="shared" ca="1" si="4"/>
        <v>1.095890410958904</v>
      </c>
      <c r="N99" s="27" t="e">
        <f t="shared" ca="1" si="8"/>
        <v>#N/A</v>
      </c>
      <c r="O99" s="38"/>
      <c r="P99" s="86">
        <v>11.599999999999994</v>
      </c>
      <c r="Q99" s="27">
        <f>VLOOKUP(A99, 'Source data'!$R$4:$V$231, 5, FALSE)</f>
        <v>-2.7718550106609805</v>
      </c>
      <c r="R99" s="87">
        <v>0.19844018911458633</v>
      </c>
      <c r="S99" s="27">
        <f t="shared" ca="1" si="3"/>
        <v>2.2662889518413598</v>
      </c>
      <c r="T99" s="27">
        <f t="shared" si="9"/>
        <v>6.1045005350025381</v>
      </c>
      <c r="U99" s="38"/>
      <c r="V99" s="38"/>
      <c r="W99" s="38"/>
      <c r="X99" s="45"/>
      <c r="Y99" s="32"/>
      <c r="AO99" s="44"/>
      <c r="AP99" s="41"/>
    </row>
    <row r="100" spans="1:42">
      <c r="A100" s="31">
        <v>41486</v>
      </c>
      <c r="C100" s="27" t="e">
        <f ca="1">VLOOKUP(A100, 'Source data'!$A:$B, 2, FALSE)</f>
        <v>#N/A</v>
      </c>
      <c r="D100" s="28">
        <f>VLOOKUP(A100, 'Source data'!$H:$L, 5, FALSE)</f>
        <v>0.22298767222625093</v>
      </c>
      <c r="E100" s="27" t="e">
        <f ca="1">VLOOKUP(A100, 'Source data'!$X:$AA, 4, FALSE)</f>
        <v>#N/A</v>
      </c>
      <c r="F100" s="27">
        <f t="shared" ca="1" si="1"/>
        <v>2.1998166819431715</v>
      </c>
      <c r="G100" s="27">
        <v>2.2891566265060241</v>
      </c>
      <c r="H100" s="27" t="e">
        <f t="shared" ca="1" si="7"/>
        <v>#N/A</v>
      </c>
      <c r="J100" s="27" t="e">
        <f ca="1">VLOOKUP(A100, 'Source data'!$C:$D, 2)</f>
        <v>#N/A</v>
      </c>
      <c r="K100" s="27">
        <f>VLOOKUP(A100, 'Source data'!$M:$Q, 5, FALSE)</f>
        <v>-2.1845337800111673</v>
      </c>
      <c r="L100" s="27" t="e">
        <f ca="1">VLOOKUP(A100, 'Source data'!$AB:$AF, 5, FALSE)</f>
        <v>#N/A</v>
      </c>
      <c r="M100" s="27">
        <f t="shared" ca="1" si="4"/>
        <v>1.1520737327188941</v>
      </c>
      <c r="N100" s="27" t="e">
        <f t="shared" ca="1" si="8"/>
        <v>#N/A</v>
      </c>
      <c r="O100" s="38"/>
      <c r="P100" s="86">
        <v>9.5999999999999943</v>
      </c>
      <c r="Q100" s="27">
        <f>VLOOKUP(A100, 'Source data'!$R$4:$V$231, 5, FALSE)</f>
        <v>-3.5429141716566868</v>
      </c>
      <c r="R100" s="87">
        <v>-8.798572476366473E-2</v>
      </c>
      <c r="S100" s="27">
        <f t="shared" ca="1" si="3"/>
        <v>3.4383954154727796</v>
      </c>
      <c r="T100" s="27">
        <f t="shared" si="9"/>
        <v>5.5944998862605217</v>
      </c>
      <c r="U100" s="38"/>
      <c r="V100" s="38"/>
      <c r="W100" s="38"/>
      <c r="X100" s="45"/>
      <c r="Y100" s="32"/>
      <c r="AO100" s="44"/>
      <c r="AP100" s="41"/>
    </row>
    <row r="101" spans="1:42">
      <c r="A101" s="31">
        <v>41578</v>
      </c>
      <c r="C101" s="27" t="e">
        <f ca="1">VLOOKUP(A101, 'Source data'!$A:$B, 2, FALSE)</f>
        <v>#N/A</v>
      </c>
      <c r="D101" s="28">
        <f>VLOOKUP(A101, 'Source data'!$H:$L, 5, FALSE)</f>
        <v>-3.5727045373347623E-2</v>
      </c>
      <c r="E101" s="27" t="e">
        <f ca="1">VLOOKUP(A101, 'Source data'!$X:$AA, 4, FALSE)</f>
        <v>#N/A</v>
      </c>
      <c r="F101" s="27">
        <f t="shared" ca="1" si="1"/>
        <v>2.1798365122615802</v>
      </c>
      <c r="G101" s="27">
        <v>2.2836538461538458</v>
      </c>
      <c r="H101" s="27" t="e">
        <f t="shared" ca="1" si="7"/>
        <v>#N/A</v>
      </c>
      <c r="J101" s="27" t="e">
        <f ca="1">VLOOKUP(A101, 'Source data'!$C:$D, 2)</f>
        <v>#N/A</v>
      </c>
      <c r="K101" s="27">
        <f>VLOOKUP(A101, 'Source data'!$M:$Q, 5, FALSE)</f>
        <v>-0.7109004739336493</v>
      </c>
      <c r="L101" s="27" t="e">
        <f ca="1">VLOOKUP(A101, 'Source data'!$AB:$AF, 5, FALSE)</f>
        <v>#N/A</v>
      </c>
      <c r="M101" s="27">
        <f t="shared" ca="1" si="4"/>
        <v>1.3043478260869565</v>
      </c>
      <c r="N101" s="27" t="e">
        <f t="shared" ca="1" si="8"/>
        <v>#N/A</v>
      </c>
      <c r="O101" s="38"/>
      <c r="P101" s="86">
        <v>13.599999999999996</v>
      </c>
      <c r="Q101" s="27">
        <f>VLOOKUP(A101, 'Source data'!$R$4:$V$231, 5, FALSE)</f>
        <v>-2.9239766081871341</v>
      </c>
      <c r="R101" s="87">
        <v>5.8599386264060048E-2</v>
      </c>
      <c r="S101" s="27">
        <f t="shared" ca="1" si="3"/>
        <v>3.6723163841807911</v>
      </c>
      <c r="T101" s="27">
        <f t="shared" si="9"/>
        <v>5.2699728152226424</v>
      </c>
      <c r="U101" s="38"/>
      <c r="V101" s="38"/>
      <c r="W101" s="38"/>
      <c r="X101" s="45"/>
      <c r="Y101" s="32"/>
      <c r="AO101" s="44"/>
      <c r="AP101" s="41"/>
    </row>
    <row r="102" spans="1:42">
      <c r="A102" s="31">
        <v>41670</v>
      </c>
      <c r="C102" s="27" t="e">
        <f ca="1">VLOOKUP(A102, 'Source data'!$A:$B, 2, FALSE)</f>
        <v>#N/A</v>
      </c>
      <c r="D102" s="28">
        <f>VLOOKUP(A102, 'Source data'!$H:$L, 5, FALSE)</f>
        <v>-0.10756543564001435</v>
      </c>
      <c r="E102" s="27" t="e">
        <f ca="1">VLOOKUP(A102, 'Source data'!$X:$AA, 4, FALSE)</f>
        <v>#N/A</v>
      </c>
      <c r="F102" s="27">
        <f t="shared" ca="1" si="1"/>
        <v>1.1915673693858846</v>
      </c>
      <c r="G102" s="27">
        <v>1.2391573729863694</v>
      </c>
      <c r="H102" s="27" t="e">
        <f t="shared" ca="1" si="7"/>
        <v>#N/A</v>
      </c>
      <c r="J102" s="27" t="e">
        <f ca="1">VLOOKUP(A102, 'Source data'!$C:$D, 2)</f>
        <v>#N/A</v>
      </c>
      <c r="K102" s="27">
        <f>VLOOKUP(A102, 'Source data'!$M:$Q, 5, FALSE)</f>
        <v>0.44843049327354262</v>
      </c>
      <c r="L102" s="27" t="e">
        <f ca="1">VLOOKUP(A102, 'Source data'!$AB:$AF, 5, FALSE)</f>
        <v>#N/A</v>
      </c>
      <c r="M102" s="27">
        <f t="shared" ca="1" si="4"/>
        <v>1.440329218106996</v>
      </c>
      <c r="N102" s="27" t="e">
        <f t="shared" ca="1" si="8"/>
        <v>#N/A</v>
      </c>
      <c r="O102" s="38"/>
      <c r="P102" s="86">
        <v>12.400000000000006</v>
      </c>
      <c r="Q102" s="27">
        <f>VLOOKUP(A102, 'Source data'!$R$4:$V$231, 5, FALSE)</f>
        <v>-1.7351598173515983</v>
      </c>
      <c r="R102" s="87">
        <v>0.88251634835543946</v>
      </c>
      <c r="S102" s="27">
        <f t="shared" ca="1" si="3"/>
        <v>3.233830845771144</v>
      </c>
      <c r="T102" s="27">
        <f t="shared" si="9"/>
        <v>5.712083328177707</v>
      </c>
      <c r="U102" s="38"/>
      <c r="V102" s="38"/>
      <c r="W102" s="38"/>
      <c r="X102" s="45"/>
      <c r="Y102" s="32"/>
      <c r="AO102" s="44"/>
      <c r="AP102" s="41"/>
    </row>
    <row r="103" spans="1:42">
      <c r="A103" s="31">
        <v>41759</v>
      </c>
      <c r="C103" s="27" t="e">
        <f ca="1">VLOOKUP(A103, 'Source data'!$A:$B, 2, FALSE)</f>
        <v>#N/A</v>
      </c>
      <c r="D103" s="28">
        <f>VLOOKUP(A103, 'Source data'!$H:$L, 5, FALSE)</f>
        <v>-0.77320435626624551</v>
      </c>
      <c r="E103" s="27" t="e">
        <f ca="1">VLOOKUP(A103, 'Source data'!$X:$AA, 4, FALSE)</f>
        <v>#N/A</v>
      </c>
      <c r="F103" s="27">
        <f t="shared" ref="F103:F111" ca="1" si="10">VLOOKUP($A103, INDIRECT(C$4), 4, FALSE)</f>
        <v>1.2832263978001834</v>
      </c>
      <c r="G103" s="27">
        <v>1.1194029850746268</v>
      </c>
      <c r="H103" s="27" t="e">
        <f t="shared" ca="1" si="7"/>
        <v>#N/A</v>
      </c>
      <c r="J103" s="27" t="e">
        <f ca="1">VLOOKUP(A103, 'Source data'!$C:$D, 2)</f>
        <v>#N/A</v>
      </c>
      <c r="K103" s="27">
        <f>VLOOKUP(A103, 'Source data'!$M:$Q, 5, FALSE)</f>
        <v>0.42979942693409745</v>
      </c>
      <c r="L103" s="27" t="e">
        <f ca="1">VLOOKUP(A103, 'Source data'!$AB:$AF, 5, FALSE)</f>
        <v>#N/A</v>
      </c>
      <c r="M103" s="27">
        <f t="shared" ca="1" si="4"/>
        <v>0.75901328273244784</v>
      </c>
      <c r="N103" s="27" t="e">
        <f t="shared" ca="1" si="8"/>
        <v>#N/A</v>
      </c>
      <c r="O103" s="38"/>
      <c r="P103" s="86">
        <v>12</v>
      </c>
      <c r="Q103" s="27">
        <f>VLOOKUP(A103, 'Source data'!$R$4:$V$231, 5, FALSE)</f>
        <v>-2.5401069518716577</v>
      </c>
      <c r="R103" s="87">
        <v>1.0320879189031487</v>
      </c>
      <c r="S103" s="27">
        <f t="shared" ca="1" si="3"/>
        <v>2.054794520547945</v>
      </c>
      <c r="T103" s="27">
        <f t="shared" si="9"/>
        <v>5.1858594175744077</v>
      </c>
      <c r="U103" s="38"/>
      <c r="V103" s="38"/>
      <c r="W103" s="38"/>
      <c r="X103" s="45"/>
      <c r="Y103" s="32"/>
      <c r="AO103" s="44"/>
      <c r="AP103" s="41"/>
    </row>
    <row r="104" spans="1:42">
      <c r="A104" s="31">
        <v>41851</v>
      </c>
      <c r="C104" s="27" t="e">
        <f ca="1">VLOOKUP(A104, 'Source data'!$A:$B, 2, FALSE)</f>
        <v>#N/A</v>
      </c>
      <c r="D104" s="28">
        <f>VLOOKUP(A104, 'Source data'!$H:$L, 5, FALSE)</f>
        <v>0.46397379912663761</v>
      </c>
      <c r="E104" s="27" t="e">
        <f ca="1">VLOOKUP(A104, 'Source data'!$X:$AA, 4, FALSE)</f>
        <v>#N/A</v>
      </c>
      <c r="F104" s="27">
        <f t="shared" ca="1" si="10"/>
        <v>0.99188458070333629</v>
      </c>
      <c r="G104" s="27">
        <v>0.73081607795371495</v>
      </c>
      <c r="H104" s="27" t="e">
        <f t="shared" ca="1" si="7"/>
        <v>#N/A</v>
      </c>
      <c r="J104" s="27" t="e">
        <f ca="1">VLOOKUP(A104, 'Source data'!$C:$D, 2)</f>
        <v>#N/A</v>
      </c>
      <c r="K104" s="27">
        <f>VLOOKUP(A104, 'Source data'!$M:$Q, 5, FALSE)</f>
        <v>0.39586144849302729</v>
      </c>
      <c r="L104" s="27" t="e">
        <f ca="1">VLOOKUP(A104, 'Source data'!$AB:$AF, 5, FALSE)</f>
        <v>#N/A</v>
      </c>
      <c r="M104" s="27">
        <f t="shared" ca="1" si="4"/>
        <v>0.86956521739130432</v>
      </c>
      <c r="N104" s="27" t="e">
        <f t="shared" ca="1" si="8"/>
        <v>#N/A</v>
      </c>
      <c r="O104" s="38"/>
      <c r="P104" s="86">
        <v>15.599999999999994</v>
      </c>
      <c r="Q104" s="27">
        <f>VLOOKUP(A104, 'Source data'!$R$4:$V$231, 5, FALSE)</f>
        <v>-1.2411347517730498</v>
      </c>
      <c r="R104" s="87">
        <v>0.76264028158344632</v>
      </c>
      <c r="S104" s="27">
        <f t="shared" ca="1" si="3"/>
        <v>1.3100436681222707</v>
      </c>
      <c r="T104" s="27">
        <f t="shared" si="9"/>
        <v>4.953013118377644</v>
      </c>
      <c r="U104" s="38"/>
      <c r="V104" s="38"/>
      <c r="W104" s="38"/>
      <c r="X104" s="45"/>
      <c r="Y104" s="32"/>
      <c r="AO104" s="44"/>
      <c r="AP104" s="41"/>
    </row>
    <row r="105" spans="1:42">
      <c r="A105" s="31">
        <v>41943</v>
      </c>
      <c r="C105" s="27" t="e">
        <f ca="1">VLOOKUP(A105, 'Source data'!$A:$B, 2, FALSE)</f>
        <v>#N/A</v>
      </c>
      <c r="D105" s="28">
        <f>VLOOKUP(A105, 'Source data'!$H:$L, 5, FALSE)</f>
        <v>-0.44851094366702549</v>
      </c>
      <c r="E105" s="27" t="e">
        <f ca="1">VLOOKUP(A105, 'Source data'!$X:$AA, 4, FALSE)</f>
        <v>#N/A</v>
      </c>
      <c r="F105" s="27">
        <f t="shared" ca="1" si="10"/>
        <v>1.323918799646955</v>
      </c>
      <c r="G105" s="27">
        <v>1.0688836104513064</v>
      </c>
      <c r="H105" s="27" t="e">
        <f t="shared" ca="1" si="7"/>
        <v>#N/A</v>
      </c>
      <c r="J105" s="27" t="e">
        <f ca="1">VLOOKUP(A105, 'Source data'!$C:$D, 2)</f>
        <v>#N/A</v>
      </c>
      <c r="K105" s="27">
        <f>VLOOKUP(A105, 'Source data'!$M:$Q, 5, FALSE)</f>
        <v>-0.94922737306843263</v>
      </c>
      <c r="L105" s="27" t="e">
        <f ca="1">VLOOKUP(A105, 'Source data'!$AB:$AF, 5, FALSE)</f>
        <v>#N/A</v>
      </c>
      <c r="M105" s="27">
        <f t="shared" ca="1" si="4"/>
        <v>0.84033613445378152</v>
      </c>
      <c r="N105" s="27" t="e">
        <f t="shared" ca="1" si="8"/>
        <v>#N/A</v>
      </c>
      <c r="O105" s="38"/>
      <c r="P105" s="86">
        <v>10.400000000000006</v>
      </c>
      <c r="Q105" s="27">
        <f>VLOOKUP(A105, 'Source data'!$R$4:$V$231, 5, FALSE)</f>
        <v>-4.1666666666666661</v>
      </c>
      <c r="R105" s="87">
        <v>1.1120382724179936</v>
      </c>
      <c r="S105" s="27">
        <f t="shared" ca="1" si="3"/>
        <v>1.7021276595744681</v>
      </c>
      <c r="T105" s="27">
        <f t="shared" si="9"/>
        <v>5.4438227176635765</v>
      </c>
      <c r="U105" s="38"/>
      <c r="V105" s="38"/>
      <c r="W105" s="38"/>
      <c r="X105" s="45"/>
      <c r="Y105" s="32"/>
      <c r="AO105" s="44"/>
      <c r="AP105" s="41"/>
    </row>
    <row r="106" spans="1:42">
      <c r="A106" s="31">
        <v>42035</v>
      </c>
      <c r="C106" s="27" t="e">
        <f ca="1">VLOOKUP(A106, 'Source data'!$A:$B, 2, FALSE)</f>
        <v>#N/A</v>
      </c>
      <c r="D106" s="28">
        <f>VLOOKUP(A106, 'Source data'!$H:$L, 5, FALSE)</f>
        <v>0.79635642135642137</v>
      </c>
      <c r="E106" s="27" t="e">
        <f ca="1">VLOOKUP(A106, 'Source data'!$X:$AA, 4, FALSE)</f>
        <v>#N/A</v>
      </c>
      <c r="F106" s="27">
        <f t="shared" ca="1" si="10"/>
        <v>1.5859030837004406</v>
      </c>
      <c r="G106" s="27">
        <v>1.4285714285714286</v>
      </c>
      <c r="H106" s="27" t="e">
        <f t="shared" ref="H106:H119" ca="1" si="11">$F$132+SUMPRODUCT(C102:E102, $C$132:$E$132)</f>
        <v>#N/A</v>
      </c>
      <c r="J106" s="27" t="e">
        <f ca="1">VLOOKUP(A106, 'Source data'!$C:$D, 2)</f>
        <v>#N/A</v>
      </c>
      <c r="K106" s="27">
        <f>VLOOKUP(A106, 'Source data'!$M:$Q, 5, FALSE)</f>
        <v>-0.52356020942408377</v>
      </c>
      <c r="L106" s="27" t="e">
        <f ca="1">VLOOKUP(A106, 'Source data'!$AB:$AF, 5, FALSE)</f>
        <v>#N/A</v>
      </c>
      <c r="M106" s="27">
        <f t="shared" ca="1" si="4"/>
        <v>0.77639751552795033</v>
      </c>
      <c r="N106" s="27" t="e">
        <f t="shared" ca="1" si="8"/>
        <v>#N/A</v>
      </c>
      <c r="O106" s="38"/>
      <c r="P106" s="86">
        <v>8.4000000000000057</v>
      </c>
      <c r="Q106" s="27">
        <f>VLOOKUP(A106, 'Source data'!$R$4:$V$231, 5, FALSE)</f>
        <v>-2.298260621613915</v>
      </c>
      <c r="R106" s="87">
        <v>0.56948586948726754</v>
      </c>
      <c r="S106" s="27">
        <f t="shared" ca="1" si="3"/>
        <v>1.7857142857142856</v>
      </c>
      <c r="T106" s="27">
        <f t="shared" si="9"/>
        <v>5.2818696909492431</v>
      </c>
      <c r="U106" s="38"/>
      <c r="V106" s="38"/>
      <c r="W106" s="38"/>
      <c r="X106" s="45"/>
      <c r="Y106" s="32"/>
      <c r="AO106" s="44"/>
      <c r="AP106" s="41"/>
    </row>
    <row r="107" spans="1:42">
      <c r="A107" s="31">
        <v>42124</v>
      </c>
      <c r="C107" s="27" t="e">
        <f ca="1">VLOOKUP(A107, 'Source data'!$A:$B, 2, FALSE)</f>
        <v>#N/A</v>
      </c>
      <c r="D107" s="28">
        <f>VLOOKUP(A107, 'Source data'!$H:$L, 5, FALSE)</f>
        <v>-0.74408343361411955</v>
      </c>
      <c r="E107" s="27" t="e">
        <f ca="1">VLOOKUP(A107, 'Source data'!$X:$AA, 4, FALSE)</f>
        <v>#N/A</v>
      </c>
      <c r="F107" s="27">
        <f t="shared" ca="1" si="10"/>
        <v>1.4272970561998217</v>
      </c>
      <c r="G107" s="27">
        <v>1.336573511543135</v>
      </c>
      <c r="H107" s="27" t="e">
        <f t="shared" ca="1" si="11"/>
        <v>#N/A</v>
      </c>
      <c r="J107" s="27" t="e">
        <f ca="1">VLOOKUP(A107, 'Source data'!$C:$D, 2)</f>
        <v>#N/A</v>
      </c>
      <c r="K107" s="27">
        <f>VLOOKUP(A107, 'Source data'!$M:$Q, 5, FALSE)</f>
        <v>-1.1928934010152283</v>
      </c>
      <c r="L107" s="27" t="e">
        <f ca="1">VLOOKUP(A107, 'Source data'!$AB:$AF, 5, FALSE)</f>
        <v>#N/A</v>
      </c>
      <c r="M107" s="27">
        <f t="shared" ca="1" si="4"/>
        <v>0.74294205052005935</v>
      </c>
      <c r="N107" s="27" t="e">
        <f t="shared" ca="1" si="8"/>
        <v>#N/A</v>
      </c>
      <c r="O107" s="38"/>
      <c r="P107" s="86">
        <v>15.599999999999994</v>
      </c>
      <c r="Q107" s="27">
        <f>VLOOKUP(A107, 'Source data'!$R$4:$V$231, 5, FALSE)</f>
        <v>-5.2653399668325047</v>
      </c>
      <c r="R107" s="87">
        <v>0.26744375480326421</v>
      </c>
      <c r="S107" s="27">
        <f t="shared" ca="1" si="3"/>
        <v>2.7722772277227725</v>
      </c>
      <c r="T107" s="27">
        <f t="shared" si="9"/>
        <v>5.3023503618084336</v>
      </c>
      <c r="U107" s="38"/>
      <c r="V107" s="38"/>
      <c r="W107" s="38"/>
      <c r="X107" s="45"/>
      <c r="Y107" s="32"/>
      <c r="AO107" s="44"/>
      <c r="AP107" s="41"/>
    </row>
    <row r="108" spans="1:42">
      <c r="A108" s="31">
        <v>42216</v>
      </c>
      <c r="C108" s="27" t="e">
        <f ca="1">VLOOKUP(A108, 'Source data'!$A:$B, 2, FALSE)</f>
        <v>#N/A</v>
      </c>
      <c r="D108" s="28">
        <f>VLOOKUP(A108, 'Source data'!$H:$L, 5, FALSE)</f>
        <v>-1.1601841754513509</v>
      </c>
      <c r="E108" s="27" t="e">
        <f ca="1">VLOOKUP(A108, 'Source data'!$X:$AA, 4, FALSE)</f>
        <v>#N/A</v>
      </c>
      <c r="F108" s="27">
        <f t="shared" ca="1" si="10"/>
        <v>2.2222222222222223</v>
      </c>
      <c r="G108" s="27">
        <v>1.4545454545454546</v>
      </c>
      <c r="H108" s="27" t="e">
        <f t="shared" ca="1" si="11"/>
        <v>#N/A</v>
      </c>
      <c r="J108" s="27" t="e">
        <f ca="1">VLOOKUP(A108, 'Source data'!$C:$D, 2)</f>
        <v>#N/A</v>
      </c>
      <c r="K108" s="27">
        <f>VLOOKUP(A108, 'Source data'!$M:$Q, 5, FALSE)</f>
        <v>-1.4919011082693949</v>
      </c>
      <c r="L108" s="27" t="e">
        <f ca="1">VLOOKUP(A108, 'Source data'!$AB:$AF, 5, FALSE)</f>
        <v>#N/A</v>
      </c>
      <c r="M108" s="27">
        <f t="shared" ca="1" si="4"/>
        <v>0.5714285714285714</v>
      </c>
      <c r="N108" s="27" t="e">
        <f t="shared" ca="1" si="8"/>
        <v>#N/A</v>
      </c>
      <c r="O108" s="38"/>
      <c r="P108" s="86">
        <v>5.1999999999999886</v>
      </c>
      <c r="Q108" s="27">
        <f>VLOOKUP(A108, 'Source data'!$R$4:$V$231, 5, FALSE)</f>
        <v>-2.8428093645484949</v>
      </c>
      <c r="R108" s="87">
        <v>0.16391268832551317</v>
      </c>
      <c r="S108" s="27">
        <f t="shared" ca="1" si="3"/>
        <v>3.4883720930232558</v>
      </c>
      <c r="T108" s="27">
        <f t="shared" si="9"/>
        <v>5.6515325065865358</v>
      </c>
      <c r="U108" s="38"/>
      <c r="V108" s="38"/>
      <c r="W108" s="38"/>
      <c r="X108" s="45"/>
      <c r="Y108" s="32"/>
      <c r="AO108" s="44"/>
      <c r="AP108" s="41"/>
    </row>
    <row r="109" spans="1:42">
      <c r="A109" s="31">
        <v>42308</v>
      </c>
      <c r="C109" s="27" t="e">
        <f ca="1">VLOOKUP(A109, 'Source data'!$A:$B, 2, FALSE)</f>
        <v>#N/A</v>
      </c>
      <c r="D109" s="28">
        <f>VLOOKUP(A109, 'Source data'!$H:$L, 5, FALSE)</f>
        <v>-2.7251331599157691</v>
      </c>
      <c r="E109" s="27" t="e">
        <f ca="1">VLOOKUP(A109, 'Source data'!$X:$AA, 4, FALSE)</f>
        <v>#N/A</v>
      </c>
      <c r="F109" s="27">
        <f t="shared" ca="1" si="10"/>
        <v>2.4778761061946901</v>
      </c>
      <c r="G109" s="27">
        <v>1.2135922330097086</v>
      </c>
      <c r="H109" s="27" t="e">
        <f t="shared" ca="1" si="11"/>
        <v>#N/A</v>
      </c>
      <c r="J109" s="27" t="e">
        <f ca="1">VLOOKUP(A109, 'Source data'!$C:$D, 2)</f>
        <v>#N/A</v>
      </c>
      <c r="K109" s="27">
        <f>VLOOKUP(A109, 'Source data'!$M:$Q, 5, FALSE)</f>
        <v>-0.89171974522292996</v>
      </c>
      <c r="L109" s="27" t="e">
        <f ca="1">VLOOKUP(A109, 'Source data'!$AB:$AF, 5, FALSE)</f>
        <v>#N/A</v>
      </c>
      <c r="M109" s="27">
        <f t="shared" ca="1" si="4"/>
        <v>0.14749262536873156</v>
      </c>
      <c r="N109" s="27" t="e">
        <f t="shared" ca="1" si="8"/>
        <v>#N/A</v>
      </c>
      <c r="O109" s="38"/>
      <c r="P109" s="86">
        <v>23.599999999999994</v>
      </c>
      <c r="Q109" s="27">
        <f>VLOOKUP(A109, 'Source data'!$R$4:$V$2310, 5, FALSE)</f>
        <v>-2.3829315599889167</v>
      </c>
      <c r="R109" s="87">
        <v>-6.9314692095461108E-2</v>
      </c>
      <c r="S109" s="27">
        <f t="shared" ca="1" si="3"/>
        <v>2.7079303675048356</v>
      </c>
      <c r="T109" s="27">
        <f t="shared" si="9"/>
        <v>5.2189559307095621</v>
      </c>
      <c r="U109" s="38"/>
      <c r="V109" s="38"/>
      <c r="W109" s="38"/>
      <c r="X109" s="45"/>
      <c r="Y109" s="32"/>
      <c r="AO109" s="44"/>
      <c r="AP109" s="41"/>
    </row>
    <row r="110" spans="1:42">
      <c r="A110" s="31">
        <f t="shared" ref="A110:A116" si="12">EOMONTH(A109, 3)</f>
        <v>42400</v>
      </c>
      <c r="C110" s="27" t="e">
        <f ca="1">VLOOKUP(A110, 'Source data'!$A:$B, 2, FALSE)</f>
        <v>#N/A</v>
      </c>
      <c r="D110" s="28">
        <f>VLOOKUP(A110, 'Source data'!$H:$L, 5, FALSE)</f>
        <v>-3.4160705253269743</v>
      </c>
      <c r="E110" s="27" t="e">
        <f ca="1">VLOOKUP(A110, 'Source data'!$X:$AA, 4, FALSE)</f>
        <v>#N/A</v>
      </c>
      <c r="F110" s="27">
        <f t="shared" ca="1" si="10"/>
        <v>3.125</v>
      </c>
      <c r="G110" s="27">
        <v>1.2150668286755772</v>
      </c>
      <c r="H110" s="27" t="e">
        <f t="shared" ca="1" si="11"/>
        <v>#N/A</v>
      </c>
      <c r="J110" s="27" t="e">
        <f ca="1">VLOOKUP(A110, 'Source data'!$C:$D, 2)</f>
        <v>#N/A</v>
      </c>
      <c r="K110" s="27">
        <f>VLOOKUP(A110, 'Source data'!$M:$Q, 5, FALSE)</f>
        <v>0.72836332476435317</v>
      </c>
      <c r="L110" s="27" t="e">
        <f ca="1">VLOOKUP(A110, 'Source data'!$AB:$AF, 5, FALSE)</f>
        <v>#N/A</v>
      </c>
      <c r="M110" s="27">
        <f t="shared" ca="1" si="4"/>
        <v>0.28011204481792717</v>
      </c>
      <c r="N110" s="27" t="e">
        <f t="shared" ca="1" si="8"/>
        <v>#N/A</v>
      </c>
      <c r="P110" s="86">
        <v>24.400000000000006</v>
      </c>
      <c r="Q110" s="27">
        <f>VLOOKUP(A110, 'Source data'!$R$4:$V$2310, 5, FALSE)</f>
        <v>-4.7257383966244726</v>
      </c>
      <c r="R110" s="87">
        <v>-0.20253524294845077</v>
      </c>
      <c r="S110" s="27">
        <f t="shared" ref="S110:S111" ca="1" si="13">VLOOKUP($A110, INDIRECT(P$4), 4, FALSE)</f>
        <v>3.5019455252918288</v>
      </c>
      <c r="T110" s="27">
        <f t="shared" si="9"/>
        <v>4.770843817305698</v>
      </c>
      <c r="W110" s="38"/>
      <c r="AO110" s="44"/>
      <c r="AP110" s="41"/>
    </row>
    <row r="111" spans="1:42">
      <c r="A111" s="31">
        <f t="shared" si="12"/>
        <v>42490</v>
      </c>
      <c r="C111" s="27" t="e">
        <f ca="1">VLOOKUP(A111, 'Source data'!$A:$B, 2, FALSE)</f>
        <v>#N/A</v>
      </c>
      <c r="D111" s="28">
        <f>VLOOKUP(A111, 'Source data'!$H:$L, 5, FALSE)</f>
        <v>-7.3263108186332762</v>
      </c>
      <c r="E111" s="27" t="e">
        <f ca="1">VLOOKUP(A111, 'Source data'!$X:$AA, 4, FALSE)</f>
        <v>#N/A</v>
      </c>
      <c r="F111" s="27">
        <f t="shared" ca="1" si="10"/>
        <v>4.9866429207479968</v>
      </c>
      <c r="G111" s="27">
        <v>1.820388349514563</v>
      </c>
      <c r="H111" s="27" t="e">
        <f t="shared" ca="1" si="11"/>
        <v>#N/A</v>
      </c>
      <c r="J111" s="27" t="e">
        <f ca="1">VLOOKUP(A111, 'Source data'!$C:$D, 2)</f>
        <v>#N/A</v>
      </c>
      <c r="K111" s="27">
        <f>VLOOKUP(A111, 'Source data'!$M:$Q, 5, FALSE)</f>
        <v>-2.0107238605898123</v>
      </c>
      <c r="L111" s="27" t="e">
        <f ca="1">VLOOKUP(A111, 'Source data'!$AB:$AF, 5, FALSE)</f>
        <v>#N/A</v>
      </c>
      <c r="M111" s="27">
        <f t="shared" ca="1" si="4"/>
        <v>0.55478502080443826</v>
      </c>
      <c r="N111" s="27" t="e">
        <f t="shared" ca="1" si="8"/>
        <v>#N/A</v>
      </c>
      <c r="Q111" s="27">
        <f>VLOOKUP(A111, 'Source data'!$R$4:$V$2310, 5, FALSE)</f>
        <v>-6.8284128339636458</v>
      </c>
      <c r="R111" s="87"/>
      <c r="S111" s="27">
        <f t="shared" ca="1" si="13"/>
        <v>2.6978417266187051</v>
      </c>
      <c r="T111" s="27">
        <f t="shared" si="9"/>
        <v>5.8935853123957127</v>
      </c>
      <c r="AO111" s="44"/>
      <c r="AP111" s="41"/>
    </row>
    <row r="112" spans="1:42">
      <c r="A112" s="31">
        <f t="shared" si="12"/>
        <v>42582</v>
      </c>
      <c r="C112" s="27" t="e">
        <f ca="1">VLOOKUP(A112, 'Source data'!$A:$B, 2, FALSE)</f>
        <v>#N/A</v>
      </c>
      <c r="D112" s="28">
        <f>VLOOKUP(A112, 'Source data'!$H:$L, 5, FALSE)</f>
        <v>-1.8703122274550847</v>
      </c>
      <c r="E112" s="27" t="e">
        <f ca="1">VLOOKUP(A112, 'Source data'!$X:$AA, 4, FALSE)</f>
        <v>#N/A</v>
      </c>
      <c r="F112" s="27">
        <f t="shared" ref="F112:F114" ca="1" si="14">VLOOKUP($A112, INDIRECT(C$4), 4, FALSE)</f>
        <v>6.1427280939476061</v>
      </c>
      <c r="G112" s="27">
        <v>2.4600246002460024</v>
      </c>
      <c r="H112" s="27" t="e">
        <f t="shared" ca="1" si="11"/>
        <v>#N/A</v>
      </c>
      <c r="J112" s="27" t="e">
        <f ca="1">VLOOKUP(A112, 'Source data'!$C:$D, 2)</f>
        <v>#N/A</v>
      </c>
      <c r="K112" s="27">
        <f>VLOOKUP(A112, 'Source data'!$M:$Q, 5, FALSE)</f>
        <v>-1.4097316962255571</v>
      </c>
      <c r="L112" s="27" t="e">
        <f ca="1">VLOOKUP(A112, 'Source data'!$AB:$AF, 5, FALSE)</f>
        <v>#N/A</v>
      </c>
      <c r="M112" s="27">
        <f t="shared" ref="M112" ca="1" si="15">VLOOKUP($A112, INDIRECT(J$4), 4, FALSE)</f>
        <v>0.70521861777150918</v>
      </c>
      <c r="N112" s="27" t="e">
        <f t="shared" ca="1" si="8"/>
        <v>#N/A</v>
      </c>
      <c r="Q112" s="27">
        <f>VLOOKUP(A112, 'Source data'!$R$4:$V$2310, 5, FALSE)</f>
        <v>-3.4013605442176873</v>
      </c>
      <c r="R112" s="87"/>
      <c r="S112" s="27">
        <f t="shared" ref="S112" ca="1" si="16">VLOOKUP($A112, INDIRECT(P$4), 4, FALSE)</f>
        <v>4.0515653775322287</v>
      </c>
      <c r="T112" s="27">
        <f t="shared" si="9"/>
        <v>4.3537164820368641</v>
      </c>
      <c r="AO112" s="44"/>
      <c r="AP112" s="41"/>
    </row>
    <row r="113" spans="1:42">
      <c r="A113" s="31">
        <f t="shared" si="12"/>
        <v>42674</v>
      </c>
      <c r="C113" s="27" t="e">
        <f ca="1">VLOOKUP(A113, 'Source data'!$A:$B, 2, FALSE)</f>
        <v>#N/A</v>
      </c>
      <c r="D113" s="28">
        <f>VLOOKUP(A113, 'Source data'!$H:$L, 5, FALSE)</f>
        <v>-1.3726761781236492</v>
      </c>
      <c r="E113" s="27" t="e">
        <f ca="1">VLOOKUP(A113, 'Source data'!$X:$AA, 4, FALSE)</f>
        <v>#N/A</v>
      </c>
      <c r="F113" s="27">
        <f t="shared" ca="1" si="14"/>
        <v>6.7952249770431585</v>
      </c>
      <c r="G113" s="27">
        <v>2.8678304239401498</v>
      </c>
      <c r="H113" s="27" t="e">
        <f t="shared" ca="1" si="11"/>
        <v>#N/A</v>
      </c>
      <c r="N113" s="27" t="e">
        <f t="shared" ca="1" si="8"/>
        <v>#N/A</v>
      </c>
      <c r="T113" s="27">
        <f t="shared" si="9"/>
        <v>6.6953332635986156</v>
      </c>
      <c r="AO113" s="44"/>
      <c r="AP113" s="41"/>
    </row>
    <row r="114" spans="1:42">
      <c r="A114" s="31">
        <f t="shared" si="12"/>
        <v>42766</v>
      </c>
      <c r="C114" s="27" t="e">
        <f ca="1">VLOOKUP(A114, 'Source data'!$A:$B, 2, FALSE)</f>
        <v>#N/A</v>
      </c>
      <c r="D114" s="28">
        <f>VLOOKUP(A114, 'Source data'!$H:$L, 5, FALSE)</f>
        <v>-1.5274642588412337</v>
      </c>
      <c r="E114" s="27" t="e">
        <f ca="1">VLOOKUP(A114, 'Source data'!$X:$AA, 4, FALSE)</f>
        <v>#N/A</v>
      </c>
      <c r="F114" s="27">
        <f t="shared" ca="1" si="14"/>
        <v>7.0566388115134631</v>
      </c>
      <c r="G114" s="27">
        <v>3.2828282828282833</v>
      </c>
      <c r="H114" s="27" t="e">
        <f t="shared" ca="1" si="11"/>
        <v>#N/A</v>
      </c>
      <c r="N114" s="27" t="e">
        <f t="shared" ca="1" si="8"/>
        <v>#N/A</v>
      </c>
      <c r="T114" s="27">
        <f t="shared" si="9"/>
        <v>6.9555722029945048</v>
      </c>
      <c r="Y114" s="27" t="s">
        <v>34</v>
      </c>
      <c r="AJ114" s="88" t="s">
        <v>73</v>
      </c>
      <c r="AK114" s="29" t="s">
        <v>74</v>
      </c>
      <c r="AL114" s="29" t="s">
        <v>78</v>
      </c>
      <c r="AO114" s="44"/>
      <c r="AP114" s="41"/>
    </row>
    <row r="115" spans="1:42">
      <c r="A115" s="31">
        <f t="shared" si="12"/>
        <v>42855</v>
      </c>
      <c r="C115" s="27" t="e">
        <f ca="1">VLOOKUP(A115, 'Source data'!$A:$B, 2, FALSE)</f>
        <v>#N/A</v>
      </c>
      <c r="D115" s="28">
        <f>VLOOKUP(A115, 'Source data'!$H:$L, 5, FALSE)</f>
        <v>0.38409399005874384</v>
      </c>
      <c r="E115" s="27" t="e">
        <f ca="1">VLOOKUP(A115, 'Source data'!$X:$AA, 4, FALSE)</f>
        <v>#N/A</v>
      </c>
      <c r="F115" s="27">
        <f t="shared" ref="F115" ca="1" si="17">VLOOKUP($A115, INDIRECT(C$4), 4, FALSE)</f>
        <v>5.2385406922357349</v>
      </c>
      <c r="G115" s="27">
        <v>2.9411764705882351</v>
      </c>
      <c r="H115" s="27" t="e">
        <f t="shared" ca="1" si="11"/>
        <v>#N/A</v>
      </c>
      <c r="N115" s="27" t="e">
        <f t="shared" ca="1" si="8"/>
        <v>#N/A</v>
      </c>
      <c r="AJ115" s="119" t="s">
        <v>1</v>
      </c>
      <c r="AK115" s="29">
        <v>709</v>
      </c>
      <c r="AL115" s="29">
        <f>AK115/SUM($AK$115:$AK$117)</f>
        <v>0.52989536621823619</v>
      </c>
      <c r="AO115" s="44"/>
      <c r="AP115" s="41"/>
    </row>
    <row r="116" spans="1:42">
      <c r="A116" s="31">
        <f t="shared" si="12"/>
        <v>42947</v>
      </c>
      <c r="C116" s="27" t="e">
        <f ca="1">VLOOKUP(A116, 'Source data'!$A:$B, 2, FALSE)</f>
        <v>#N/A</v>
      </c>
      <c r="D116" s="28">
        <f>VLOOKUP(A116, 'Source data'!$H:$L, 5, FALSE)</f>
        <v>-0.38955087076076994</v>
      </c>
      <c r="E116" s="27" t="e">
        <f ca="1">VLOOKUP(A116, 'Source data'!$X:$AA, 4, FALSE)</f>
        <v>#N/A</v>
      </c>
      <c r="F116" s="27">
        <f t="shared" ref="F116" ca="1" si="18">VLOOKUP($A116, INDIRECT(C$4), 4, FALSE)</f>
        <v>4.5584045584045585</v>
      </c>
      <c r="G116" s="27">
        <v>2.9411764705882351</v>
      </c>
      <c r="H116" s="27" t="e">
        <f t="shared" ca="1" si="11"/>
        <v>#N/A</v>
      </c>
      <c r="N116" s="27" t="e">
        <f t="shared" ca="1" si="8"/>
        <v>#N/A</v>
      </c>
      <c r="AJ116" s="119" t="s">
        <v>40</v>
      </c>
      <c r="AK116" s="29">
        <v>215</v>
      </c>
      <c r="AL116" s="29">
        <f t="shared" ref="AL116:AL117" si="19">AK116/SUM($AK$115:$AK$117)</f>
        <v>0.16068759342301944</v>
      </c>
      <c r="AO116" s="44"/>
      <c r="AP116" s="41"/>
    </row>
    <row r="117" spans="1:42">
      <c r="A117" s="31">
        <v>43039</v>
      </c>
      <c r="C117" s="27" t="e">
        <f ca="1">VLOOKUP(A117, 'Source data'!$A:$B, 2, FALSE)</f>
        <v>#N/A</v>
      </c>
      <c r="D117" s="28">
        <f>VLOOKUP(A117, 'Source data'!$H:$L, 5, FALSE)</f>
        <v>0.97222222222222221</v>
      </c>
      <c r="E117" s="27" t="e">
        <f ca="1">VLOOKUP(A117, 'Source data'!$X:$AA, 4, FALSE)</f>
        <v>#N/A</v>
      </c>
      <c r="F117" s="27">
        <f t="shared" ref="F117:F119" ca="1" si="20">VLOOKUP($A117, INDIRECT(C$4), 4, FALSE)</f>
        <v>3.4368070953436809</v>
      </c>
      <c r="G117" s="27">
        <v>2.9411764705882351</v>
      </c>
      <c r="H117" s="27" t="e">
        <f t="shared" ca="1" si="11"/>
        <v>#N/A</v>
      </c>
      <c r="Y117" s="47"/>
      <c r="AJ117" s="133" t="s">
        <v>8</v>
      </c>
      <c r="AK117" s="29">
        <f>SUM(AK131:AK133)</f>
        <v>414</v>
      </c>
      <c r="AL117" s="29">
        <f t="shared" si="19"/>
        <v>0.3094170403587444</v>
      </c>
      <c r="AO117" s="44"/>
      <c r="AP117" s="41"/>
    </row>
    <row r="118" spans="1:42">
      <c r="A118" s="31">
        <v>43131</v>
      </c>
      <c r="C118" s="27" t="e">
        <f ca="1">VLOOKUP(A118, 'Source data'!$A:$B, 2, FALSE)</f>
        <v>#N/A</v>
      </c>
      <c r="D118" s="28">
        <f>VLOOKUP(A118, 'Source data'!$H:$L, 5, FALSE)</f>
        <v>-1.7126905085257278</v>
      </c>
      <c r="E118" s="27" t="e">
        <f ca="1">VLOOKUP(A118, 'Source data'!$X:$AA, 4, FALSE)</f>
        <v>#N/A</v>
      </c>
      <c r="F118" s="27">
        <f t="shared" ca="1" si="20"/>
        <v>3.3707865168539324</v>
      </c>
      <c r="G118" s="27">
        <v>2.9411764705882351</v>
      </c>
      <c r="H118" s="27" t="e">
        <f t="shared" ca="1" si="11"/>
        <v>#N/A</v>
      </c>
      <c r="Y118" s="47"/>
      <c r="AJ118" s="133"/>
      <c r="AO118" s="44"/>
      <c r="AP118" s="41"/>
    </row>
    <row r="119" spans="1:42">
      <c r="A119" s="31">
        <f>EOMONTH(A118, 3)</f>
        <v>43220</v>
      </c>
      <c r="C119" s="27" t="e">
        <f ca="1">VLOOKUP(A119, 'Source data'!$A:$B, 2, FALSE)</f>
        <v>#N/A</v>
      </c>
      <c r="D119" s="28">
        <f>VLOOKUP(A119, 'Source data'!$H:$L, 5, FALSE)</f>
        <v>4.5126353790613721E-2</v>
      </c>
      <c r="E119" s="27" t="e">
        <f ca="1">VLOOKUP(A119, 'Source data'!$X:$AA, 4, FALSE)</f>
        <v>#N/A</v>
      </c>
      <c r="F119" s="27">
        <f t="shared" ca="1" si="20"/>
        <v>3.8546255506607929</v>
      </c>
      <c r="G119" s="27">
        <v>2.9411764705882351</v>
      </c>
      <c r="H119" s="27" t="e">
        <f t="shared" ca="1" si="11"/>
        <v>#N/A</v>
      </c>
      <c r="Y119" s="47"/>
      <c r="AJ119" s="133"/>
      <c r="AO119" s="44"/>
      <c r="AP119" s="41"/>
    </row>
    <row r="120" spans="1:42">
      <c r="A120" s="31">
        <f t="shared" ref="A120:A124" si="21">EOMONTH(A119, 3)</f>
        <v>43312</v>
      </c>
      <c r="C120" s="27" t="e">
        <f ca="1">VLOOKUP(A120, 'Source data'!$A:$B, 2, FALSE)</f>
        <v>#N/A</v>
      </c>
      <c r="D120" s="28">
        <f>VLOOKUP(A120, 'Source data'!$H:$L, 5, FALSE)</f>
        <v>-0.40558810274898599</v>
      </c>
      <c r="E120" s="27" t="e">
        <f ca="1">VLOOKUP(A120, 'Source data'!$X:$AA, 4, FALSE)</f>
        <v>#N/A</v>
      </c>
      <c r="F120" s="27">
        <f t="shared" ref="F120" ca="1" si="22">VLOOKUP($A120, INDIRECT(C$4), 4, FALSE)</f>
        <v>2.6905829596412558</v>
      </c>
      <c r="G120" s="27">
        <v>2.9411764705882351</v>
      </c>
      <c r="H120" s="27" t="e">
        <f t="shared" ref="H120" ca="1" si="23">$F$132+SUMPRODUCT(C116:E116, $C$132:$E$132)</f>
        <v>#N/A</v>
      </c>
      <c r="Y120" s="47"/>
      <c r="AJ120" s="133"/>
      <c r="AO120" s="44"/>
      <c r="AP120" s="41"/>
    </row>
    <row r="121" spans="1:42">
      <c r="A121" s="31">
        <f t="shared" si="21"/>
        <v>43404</v>
      </c>
      <c r="C121" s="27" t="e">
        <f ca="1">VLOOKUP(A121, 'Source data'!$A:$B, 2, FALSE)</f>
        <v>#N/A</v>
      </c>
      <c r="D121" s="28">
        <f>VLOOKUP(A121, 'Source data'!$H:$L, 5, FALSE)</f>
        <v>0.60413834768161911</v>
      </c>
      <c r="E121" s="27" t="e">
        <f ca="1">VLOOKUP(A121, 'Source data'!$X:$AA, 4, FALSE)</f>
        <v>#N/A</v>
      </c>
      <c r="F121" s="27">
        <f t="shared" ref="F121" ca="1" si="24">VLOOKUP($A121, INDIRECT(C$4), 4, FALSE)</f>
        <v>2.5641025641025639</v>
      </c>
      <c r="G121" s="27">
        <v>2.9411764705882351</v>
      </c>
      <c r="H121" s="27" t="e">
        <f t="shared" ref="H121" ca="1" si="25">$F$132+SUMPRODUCT(C117:E117, $C$132:$E$132)</f>
        <v>#N/A</v>
      </c>
      <c r="Y121" s="47"/>
      <c r="AJ121" s="133"/>
      <c r="AO121" s="44"/>
      <c r="AP121" s="41"/>
    </row>
    <row r="122" spans="1:42">
      <c r="A122" s="31">
        <f t="shared" si="21"/>
        <v>43496</v>
      </c>
      <c r="C122" s="27" t="e">
        <f ca="1">VLOOKUP(A122, 'Source data'!$A:$B, 2, FALSE)</f>
        <v>#N/A</v>
      </c>
      <c r="D122" s="28">
        <f>VLOOKUP(A122, 'Source data'!$H:$L, 5, FALSE)</f>
        <v>-1.0701275045537342</v>
      </c>
      <c r="E122" s="27" t="e">
        <f ca="1">VLOOKUP(A122, 'Source data'!$X:$AA, 4, FALSE)</f>
        <v>#N/A</v>
      </c>
      <c r="F122" s="27">
        <f t="shared" ref="F122" ca="1" si="26">VLOOKUP($A122, INDIRECT(C$4), 4, FALSE)</f>
        <v>1.7334777898158178</v>
      </c>
      <c r="G122" s="27">
        <v>2.9411764705882351</v>
      </c>
      <c r="H122" s="27" t="e">
        <f t="shared" ref="H122" ca="1" si="27">$F$132+SUMPRODUCT(C118:E118, $C$132:$E$132)</f>
        <v>#N/A</v>
      </c>
      <c r="Y122" s="47"/>
      <c r="AJ122" s="133"/>
      <c r="AO122" s="44"/>
      <c r="AP122" s="41"/>
    </row>
    <row r="123" spans="1:42">
      <c r="A123" s="31">
        <f t="shared" si="21"/>
        <v>43585</v>
      </c>
      <c r="C123" s="27" t="e">
        <f ca="1">VLOOKUP(A123, 'Source data'!$A:$B, 2, FALSE)</f>
        <v>#N/A</v>
      </c>
      <c r="D123" s="28">
        <f>VLOOKUP(A123, 'Source data'!$H:$L, 5, FALSE)</f>
        <v>-1.5340733888374964</v>
      </c>
      <c r="E123" s="27" t="e">
        <f ca="1">VLOOKUP(A123, 'Source data'!$X:$AA, 4, FALSE)</f>
        <v>#N/A</v>
      </c>
      <c r="F123" s="27">
        <f t="shared" ref="F123" ca="1" si="28">VLOOKUP($A123, INDIRECT(C$4), 4, FALSE)</f>
        <v>1.4099783080260302</v>
      </c>
      <c r="G123" s="27">
        <v>2.9411764705882351</v>
      </c>
      <c r="H123" s="27" t="e">
        <f t="shared" ref="H123" ca="1" si="29">$F$132+SUMPRODUCT(C119:E119, $C$132:$E$132)</f>
        <v>#N/A</v>
      </c>
      <c r="Y123" s="47"/>
      <c r="AJ123" s="133"/>
      <c r="AO123" s="44"/>
      <c r="AP123" s="41"/>
    </row>
    <row r="124" spans="1:42">
      <c r="A124" s="31">
        <f t="shared" si="21"/>
        <v>43677</v>
      </c>
      <c r="C124" s="27" t="e">
        <f ca="1">VLOOKUP(A124, 'Source data'!$A:$B, 2, FALSE)</f>
        <v>#N/A</v>
      </c>
      <c r="D124" s="28">
        <f>VLOOKUP(A124, 'Source data'!$H:$L, 5, FALSE)</f>
        <v>-1.4239028944911298</v>
      </c>
      <c r="E124" s="27" t="e">
        <f ca="1">VLOOKUP(A124, 'Source data'!$X:$AA, 4, FALSE)</f>
        <v>#N/A</v>
      </c>
      <c r="F124" s="27">
        <f t="shared" ref="F124" ca="1" si="30">VLOOKUP($A124, INDIRECT(C$4), 4, FALSE)</f>
        <v>2.3706896551724137</v>
      </c>
      <c r="G124" s="27">
        <v>2.9411764705882351</v>
      </c>
      <c r="H124" s="27" t="e">
        <f t="shared" ref="H124" ca="1" si="31">$F$132+SUMPRODUCT(C120:E120, $C$132:$E$132)</f>
        <v>#N/A</v>
      </c>
      <c r="Y124" s="47"/>
      <c r="AJ124" s="133"/>
      <c r="AO124" s="44"/>
      <c r="AP124" s="41"/>
    </row>
    <row r="125" spans="1:42">
      <c r="D125" s="28"/>
      <c r="Y125" s="47"/>
      <c r="AJ125" s="133"/>
      <c r="AO125" s="44"/>
      <c r="AP125" s="41"/>
    </row>
    <row r="126" spans="1:42">
      <c r="D126" s="28"/>
      <c r="Y126" s="47"/>
      <c r="AJ126" s="133"/>
      <c r="AO126" s="44"/>
      <c r="AP126" s="41"/>
    </row>
    <row r="127" spans="1:42">
      <c r="B127" s="38"/>
      <c r="G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45"/>
      <c r="Y127" s="48"/>
      <c r="Z127" s="143"/>
      <c r="AA127" s="144"/>
      <c r="AB127" s="144"/>
      <c r="AC127" s="144"/>
      <c r="AD127" s="144"/>
      <c r="AE127" s="144"/>
      <c r="AF127" s="144"/>
      <c r="AJ127" s="109"/>
      <c r="AL127" s="89"/>
      <c r="AO127" s="44"/>
      <c r="AP127" s="41"/>
    </row>
    <row r="128" spans="1:42">
      <c r="G128" s="35"/>
      <c r="J128" s="35"/>
      <c r="K128" s="35"/>
      <c r="L128" s="35"/>
      <c r="M128" s="35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45"/>
      <c r="Y128" s="48"/>
      <c r="Z128" s="145"/>
      <c r="AA128" s="145"/>
      <c r="AB128" s="145"/>
      <c r="AC128" s="145"/>
      <c r="AD128" s="146"/>
      <c r="AE128" s="145"/>
      <c r="AF128" s="145"/>
      <c r="AJ128" s="109"/>
      <c r="AL128" s="89"/>
      <c r="AO128" s="44"/>
      <c r="AP128" s="41"/>
    </row>
    <row r="129" spans="1:42">
      <c r="G129" s="120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45"/>
      <c r="Y129" s="48"/>
      <c r="Z129" s="145"/>
      <c r="AA129" s="145"/>
      <c r="AB129" s="145"/>
      <c r="AC129" s="145"/>
      <c r="AD129" s="146"/>
      <c r="AE129" s="145"/>
      <c r="AF129" s="145"/>
      <c r="AJ129" s="109"/>
      <c r="AO129" s="44"/>
      <c r="AP129" s="41"/>
    </row>
    <row r="130" spans="1:42">
      <c r="B130" s="38"/>
      <c r="C130" s="49" t="s">
        <v>39</v>
      </c>
      <c r="D130" s="38"/>
      <c r="E130" s="38"/>
      <c r="F130" s="38"/>
      <c r="G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45"/>
      <c r="Y130" s="48"/>
      <c r="Z130" s="141"/>
      <c r="AA130" s="142"/>
      <c r="AB130" s="142"/>
      <c r="AC130" s="142"/>
      <c r="AD130" s="142"/>
      <c r="AE130" s="142"/>
      <c r="AF130" s="142"/>
      <c r="AJ130" s="88" t="s">
        <v>73</v>
      </c>
      <c r="AK130" s="29" t="s">
        <v>74</v>
      </c>
      <c r="AO130" s="44"/>
      <c r="AP130" s="41"/>
    </row>
    <row r="131" spans="1:42">
      <c r="C131" s="35" t="s">
        <v>36</v>
      </c>
      <c r="D131" s="35" t="s">
        <v>37</v>
      </c>
      <c r="E131" s="35" t="s">
        <v>38</v>
      </c>
      <c r="F131" s="35" t="s">
        <v>35</v>
      </c>
      <c r="G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45"/>
      <c r="Y131" s="48"/>
      <c r="Z131" s="141"/>
      <c r="AA131" s="142"/>
      <c r="AB131" s="142"/>
      <c r="AC131" s="142"/>
      <c r="AD131" s="142"/>
      <c r="AE131" s="142"/>
      <c r="AF131" s="142"/>
      <c r="AJ131" s="29" t="s">
        <v>75</v>
      </c>
      <c r="AK131" s="29">
        <v>146</v>
      </c>
      <c r="AO131" s="44"/>
      <c r="AP131" s="41"/>
    </row>
    <row r="132" spans="1:42">
      <c r="C132" s="120">
        <v>0.13029713969142773</v>
      </c>
      <c r="D132" s="120">
        <v>-7.2118203279997919E-2</v>
      </c>
      <c r="E132" s="120">
        <v>9.7265714370184719E-2</v>
      </c>
      <c r="F132" s="120">
        <v>3.455209967278333</v>
      </c>
      <c r="G132" s="62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45"/>
      <c r="Y132" s="48"/>
      <c r="Z132" s="141"/>
      <c r="AA132" s="142"/>
      <c r="AB132" s="142"/>
      <c r="AC132" s="142"/>
      <c r="AD132" s="142"/>
      <c r="AE132" s="142"/>
      <c r="AF132" s="142"/>
      <c r="AJ132" s="29" t="s">
        <v>76</v>
      </c>
      <c r="AK132" s="29">
        <v>119</v>
      </c>
      <c r="AO132" s="44"/>
      <c r="AP132" s="41"/>
    </row>
    <row r="133" spans="1:42">
      <c r="F133" s="38"/>
      <c r="G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45"/>
      <c r="Y133" s="48"/>
      <c r="Z133" s="141"/>
      <c r="AA133" s="142"/>
      <c r="AB133" s="142"/>
      <c r="AC133" s="142"/>
      <c r="AD133" s="142"/>
      <c r="AE133" s="142"/>
      <c r="AF133" s="142"/>
      <c r="AJ133" s="29" t="s">
        <v>77</v>
      </c>
      <c r="AK133" s="29">
        <v>149</v>
      </c>
      <c r="AO133" s="44"/>
      <c r="AP133" s="41"/>
    </row>
    <row r="134" spans="1:42">
      <c r="F134" s="38"/>
      <c r="G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45"/>
      <c r="Y134" s="48"/>
      <c r="AO134" s="44"/>
      <c r="AP134" s="41"/>
    </row>
    <row r="135" spans="1:42">
      <c r="H135" s="80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45"/>
      <c r="Y135" s="50"/>
      <c r="AO135" s="44"/>
      <c r="AP135" s="41"/>
    </row>
    <row r="136" spans="1:42">
      <c r="A136" s="27"/>
      <c r="D136" s="28"/>
      <c r="F136" s="46"/>
      <c r="G136" s="46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45"/>
      <c r="Y136" s="51"/>
      <c r="AO136" s="44"/>
      <c r="AP136" s="41"/>
    </row>
    <row r="137" spans="1:42">
      <c r="B137" s="38"/>
      <c r="C137" s="30" t="s">
        <v>41</v>
      </c>
      <c r="D137" s="45"/>
      <c r="E137" s="39"/>
      <c r="F137" s="46"/>
      <c r="G137" s="46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45"/>
      <c r="Y137" s="48"/>
      <c r="AO137" s="44"/>
      <c r="AP137" s="41"/>
    </row>
    <row r="138" spans="1:42">
      <c r="A138" s="65"/>
      <c r="B138" s="38"/>
      <c r="C138" s="38"/>
      <c r="D138" s="45"/>
      <c r="E138" s="39"/>
      <c r="F138" s="46"/>
      <c r="G138" s="46"/>
      <c r="Y138" s="46"/>
      <c r="AO138" s="44"/>
      <c r="AP138" s="41"/>
    </row>
    <row r="139" spans="1:42">
      <c r="A139" s="65"/>
      <c r="B139" s="38"/>
      <c r="C139" s="38"/>
      <c r="D139" s="45"/>
      <c r="E139" s="39"/>
      <c r="F139" s="46"/>
      <c r="G139" s="46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45"/>
      <c r="Y139" s="46"/>
      <c r="AO139" s="44"/>
      <c r="AP139" s="41"/>
    </row>
    <row r="140" spans="1:42">
      <c r="A140" s="65"/>
      <c r="B140" s="38"/>
      <c r="C140" s="38"/>
      <c r="D140" s="45"/>
      <c r="E140" s="64"/>
      <c r="F140" s="46"/>
      <c r="G140" s="46"/>
      <c r="H140" s="52"/>
      <c r="I140" s="52"/>
      <c r="J140" s="38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38"/>
      <c r="X140" s="45"/>
      <c r="Y140" s="46"/>
      <c r="AO140" s="44"/>
      <c r="AP140" s="41"/>
    </row>
    <row r="141" spans="1:42">
      <c r="H141" s="53"/>
      <c r="I141" s="53"/>
      <c r="J141" s="38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8"/>
      <c r="X141" s="45"/>
      <c r="Y141" s="46"/>
      <c r="AO141" s="44"/>
      <c r="AP141" s="41"/>
    </row>
    <row r="142" spans="1:42">
      <c r="H142" s="53"/>
      <c r="I142" s="53"/>
      <c r="J142" s="38"/>
      <c r="K142" s="39"/>
      <c r="L142" s="39"/>
      <c r="M142" s="39"/>
      <c r="N142" s="39"/>
      <c r="O142" s="39"/>
      <c r="P142" s="39"/>
      <c r="Q142" s="39"/>
      <c r="R142" s="39"/>
      <c r="S142" s="39"/>
      <c r="T142" s="38"/>
      <c r="U142" s="39"/>
      <c r="V142" s="39"/>
      <c r="W142" s="38"/>
      <c r="X142" s="45"/>
      <c r="Y142" s="38" t="e">
        <f>AVERAGE(Y139:Y141)</f>
        <v>#DIV/0!</v>
      </c>
      <c r="AO142" s="44"/>
      <c r="AP142" s="41"/>
    </row>
    <row r="143" spans="1:42">
      <c r="H143" s="51"/>
      <c r="I143" s="51"/>
      <c r="J143" s="3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38"/>
      <c r="X143" s="45"/>
      <c r="Y143" s="38"/>
      <c r="Z143" s="64"/>
      <c r="AA143" s="64"/>
      <c r="AB143" s="64"/>
      <c r="AO143" s="44"/>
      <c r="AP143" s="41"/>
    </row>
    <row r="144" spans="1:42">
      <c r="H144" s="53"/>
      <c r="I144" s="53"/>
      <c r="J144" s="38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8"/>
      <c r="X144" s="45"/>
      <c r="Y144" s="38"/>
      <c r="Z144" s="64"/>
      <c r="AA144" s="64"/>
      <c r="AB144" s="64"/>
      <c r="AO144" s="44"/>
      <c r="AP144" s="41"/>
    </row>
    <row r="145" spans="8:42">
      <c r="H145" s="29"/>
      <c r="I145" s="29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45"/>
      <c r="Y145" s="38"/>
      <c r="Z145" s="64"/>
      <c r="AA145" s="64"/>
      <c r="AB145" s="64"/>
      <c r="AO145" s="44"/>
      <c r="AP145" s="41"/>
    </row>
    <row r="146" spans="8:42">
      <c r="H146" s="29"/>
      <c r="I146" s="29"/>
      <c r="J146" s="38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8"/>
      <c r="X146" s="45"/>
      <c r="Y146" s="38"/>
      <c r="Z146" s="64"/>
      <c r="AA146" s="64"/>
      <c r="AB146" s="64"/>
      <c r="AO146" s="44"/>
      <c r="AP146" s="41"/>
    </row>
    <row r="147" spans="8:42">
      <c r="H147" s="29"/>
      <c r="I147" s="29"/>
      <c r="J147" s="38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8"/>
      <c r="X147" s="45"/>
      <c r="Y147" s="38"/>
      <c r="Z147" s="64"/>
      <c r="AA147" s="64"/>
      <c r="AB147" s="64"/>
      <c r="AO147" s="44"/>
      <c r="AP147" s="41"/>
    </row>
    <row r="148" spans="8:42">
      <c r="H148" s="29"/>
      <c r="I148" s="29"/>
      <c r="J148" s="38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8"/>
      <c r="X148" s="45"/>
      <c r="Y148" s="38"/>
      <c r="Z148" s="64"/>
      <c r="AA148" s="64"/>
      <c r="AB148" s="64"/>
      <c r="AO148" s="44"/>
      <c r="AP148" s="41"/>
    </row>
    <row r="149" spans="8:42">
      <c r="H149" s="29"/>
      <c r="I149" s="29"/>
      <c r="AO149" s="44"/>
      <c r="AP149" s="41"/>
    </row>
    <row r="150" spans="8:42">
      <c r="AO150" s="44"/>
      <c r="AP150" s="41"/>
    </row>
    <row r="151" spans="8:42">
      <c r="AO151" s="44"/>
      <c r="AP151" s="41"/>
    </row>
    <row r="152" spans="8:42">
      <c r="AO152" s="44"/>
      <c r="AP152" s="41"/>
    </row>
    <row r="153" spans="8:42">
      <c r="AO153" s="44"/>
      <c r="AP153" s="41"/>
    </row>
    <row r="154" spans="8:42">
      <c r="AO154" s="44"/>
      <c r="AP154" s="41"/>
    </row>
    <row r="155" spans="8:42">
      <c r="AO155" s="44"/>
      <c r="AP155" s="41"/>
    </row>
    <row r="156" spans="8:42">
      <c r="AO156" s="44"/>
      <c r="AP156" s="41"/>
    </row>
    <row r="157" spans="8:42">
      <c r="AO157" s="44"/>
      <c r="AP157" s="41"/>
    </row>
    <row r="158" spans="8:42">
      <c r="AO158" s="44"/>
      <c r="AP158" s="41"/>
    </row>
    <row r="159" spans="8:42">
      <c r="AO159" s="44"/>
      <c r="AP159" s="41"/>
    </row>
    <row r="160" spans="8:42">
      <c r="AO160" s="44"/>
      <c r="AP160" s="41"/>
    </row>
    <row r="161" spans="41:42">
      <c r="AO161" s="44"/>
      <c r="AP161" s="41"/>
    </row>
    <row r="162" spans="41:42">
      <c r="AO162" s="44"/>
      <c r="AP162" s="41"/>
    </row>
    <row r="163" spans="41:42">
      <c r="AO163" s="44"/>
      <c r="AP163" s="41"/>
    </row>
    <row r="164" spans="41:42">
      <c r="AO164" s="44"/>
      <c r="AP164" s="41"/>
    </row>
    <row r="165" spans="41:42">
      <c r="AO165" s="44"/>
      <c r="AP165" s="41"/>
    </row>
    <row r="166" spans="41:42">
      <c r="AO166" s="44"/>
      <c r="AP166" s="41"/>
    </row>
    <row r="167" spans="41:42">
      <c r="AO167" s="44"/>
      <c r="AP167" s="41"/>
    </row>
    <row r="168" spans="41:42">
      <c r="AO168" s="44"/>
      <c r="AP168" s="41"/>
    </row>
    <row r="169" spans="41:42">
      <c r="AO169" s="44"/>
      <c r="AP169" s="41"/>
    </row>
    <row r="170" spans="41:42">
      <c r="AO170" s="44"/>
      <c r="AP170" s="41"/>
    </row>
    <row r="171" spans="41:42">
      <c r="AO171" s="44"/>
      <c r="AP171" s="41"/>
    </row>
    <row r="172" spans="41:42">
      <c r="AO172" s="44"/>
      <c r="AP172" s="41"/>
    </row>
    <row r="173" spans="41:42">
      <c r="AO173" s="44"/>
      <c r="AP173" s="41"/>
    </row>
    <row r="174" spans="41:42">
      <c r="AO174" s="44"/>
      <c r="AP174" s="41"/>
    </row>
    <row r="175" spans="41:42">
      <c r="AO175" s="44"/>
      <c r="AP175" s="41"/>
    </row>
    <row r="176" spans="41:42">
      <c r="AO176" s="44"/>
      <c r="AP176" s="41"/>
    </row>
    <row r="177" spans="41:42">
      <c r="AO177" s="44"/>
      <c r="AP177" s="41"/>
    </row>
    <row r="178" spans="41:42">
      <c r="AO178" s="44"/>
      <c r="AP178" s="41"/>
    </row>
    <row r="179" spans="41:42">
      <c r="AO179" s="44"/>
      <c r="AP179" s="41"/>
    </row>
    <row r="180" spans="41:42">
      <c r="AO180" s="44"/>
      <c r="AP180" s="41"/>
    </row>
    <row r="181" spans="41:42">
      <c r="AO181" s="44"/>
      <c r="AP181" s="41"/>
    </row>
    <row r="182" spans="41:42">
      <c r="AO182" s="44"/>
      <c r="AP182" s="41"/>
    </row>
    <row r="183" spans="41:42">
      <c r="AO183" s="44"/>
      <c r="AP183" s="41"/>
    </row>
    <row r="184" spans="41:42">
      <c r="AO184" s="44"/>
      <c r="AP184" s="41"/>
    </row>
    <row r="185" spans="41:42">
      <c r="AO185" s="44"/>
      <c r="AP185" s="41"/>
    </row>
    <row r="186" spans="41:42">
      <c r="AO186" s="44"/>
      <c r="AP186" s="41"/>
    </row>
    <row r="187" spans="41:42">
      <c r="AO187" s="44"/>
      <c r="AP187" s="41"/>
    </row>
    <row r="188" spans="41:42">
      <c r="AO188" s="44"/>
      <c r="AP188" s="41"/>
    </row>
    <row r="189" spans="41:42">
      <c r="AO189" s="44"/>
      <c r="AP189" s="41"/>
    </row>
    <row r="190" spans="41:42">
      <c r="AO190" s="44"/>
      <c r="AP190" s="41"/>
    </row>
    <row r="191" spans="41:42">
      <c r="AO191" s="44"/>
      <c r="AP191" s="41"/>
    </row>
    <row r="192" spans="41:42">
      <c r="AO192" s="44"/>
      <c r="AP192" s="41"/>
    </row>
    <row r="193" spans="41:42">
      <c r="AO193" s="44"/>
      <c r="AP193" s="41"/>
    </row>
    <row r="194" spans="41:42">
      <c r="AO194" s="44"/>
      <c r="AP194" s="41"/>
    </row>
    <row r="195" spans="41:42">
      <c r="AO195" s="44"/>
      <c r="AP195" s="41"/>
    </row>
    <row r="196" spans="41:42">
      <c r="AO196" s="44"/>
      <c r="AP196" s="41"/>
    </row>
    <row r="197" spans="41:42">
      <c r="AO197" s="44"/>
      <c r="AP197" s="41"/>
    </row>
    <row r="198" spans="41:42">
      <c r="AO198" s="44"/>
      <c r="AP198" s="41"/>
    </row>
    <row r="199" spans="41:42">
      <c r="AO199" s="44"/>
      <c r="AP199" s="41"/>
    </row>
    <row r="200" spans="41:42">
      <c r="AO200" s="44"/>
      <c r="AP200" s="41"/>
    </row>
    <row r="201" spans="41:42">
      <c r="AO201" s="44"/>
      <c r="AP201" s="41"/>
    </row>
    <row r="202" spans="41:42">
      <c r="AO202" s="44"/>
      <c r="AP202" s="41"/>
    </row>
    <row r="203" spans="41:42">
      <c r="AO203" s="44"/>
      <c r="AP203" s="41"/>
    </row>
    <row r="204" spans="41:42">
      <c r="AO204" s="44"/>
      <c r="AP204" s="41"/>
    </row>
    <row r="205" spans="41:42">
      <c r="AO205" s="44"/>
      <c r="AP205" s="41"/>
    </row>
    <row r="206" spans="41:42">
      <c r="AO206" s="44"/>
      <c r="AP206" s="41"/>
    </row>
    <row r="207" spans="41:42">
      <c r="AO207" s="44"/>
      <c r="AP207" s="41"/>
    </row>
    <row r="208" spans="41:42">
      <c r="AO208" s="44"/>
      <c r="AP208" s="41"/>
    </row>
    <row r="209" spans="41:42">
      <c r="AO209" s="44"/>
      <c r="AP209" s="41"/>
    </row>
    <row r="210" spans="41:42">
      <c r="AO210" s="44"/>
      <c r="AP210" s="41"/>
    </row>
    <row r="211" spans="41:42">
      <c r="AO211" s="44"/>
      <c r="AP211" s="41"/>
    </row>
    <row r="212" spans="41:42">
      <c r="AO212" s="44"/>
      <c r="AP212" s="41"/>
    </row>
    <row r="213" spans="41:42">
      <c r="AO213" s="44"/>
      <c r="AP213" s="41"/>
    </row>
    <row r="214" spans="41:42">
      <c r="AO214" s="44"/>
      <c r="AP214" s="41"/>
    </row>
    <row r="215" spans="41:42">
      <c r="AO215" s="44"/>
      <c r="AP215" s="41"/>
    </row>
    <row r="216" spans="41:42">
      <c r="AO216" s="44"/>
      <c r="AP216" s="41"/>
    </row>
    <row r="217" spans="41:42">
      <c r="AO217" s="44"/>
      <c r="AP217" s="41"/>
    </row>
    <row r="218" spans="41:42">
      <c r="AO218" s="44"/>
      <c r="AP218" s="41"/>
    </row>
    <row r="219" spans="41:42">
      <c r="AO219" s="44"/>
      <c r="AP219" s="41"/>
    </row>
    <row r="220" spans="41:42">
      <c r="AO220" s="44"/>
      <c r="AP220" s="41"/>
    </row>
    <row r="221" spans="41:42">
      <c r="AO221" s="44"/>
      <c r="AP221" s="41"/>
    </row>
    <row r="222" spans="41:42">
      <c r="AO222" s="44"/>
      <c r="AP222" s="41"/>
    </row>
    <row r="223" spans="41:42">
      <c r="AO223" s="44"/>
      <c r="AP223" s="41"/>
    </row>
    <row r="224" spans="41:42">
      <c r="AO224" s="44"/>
      <c r="AP224" s="41"/>
    </row>
    <row r="225" spans="41:42">
      <c r="AO225" s="44"/>
      <c r="AP225" s="41"/>
    </row>
    <row r="226" spans="41:42">
      <c r="AO226" s="44"/>
      <c r="AP226" s="41"/>
    </row>
    <row r="227" spans="41:42">
      <c r="AO227" s="44"/>
      <c r="AP227" s="41"/>
    </row>
    <row r="228" spans="41:42">
      <c r="AO228" s="44"/>
      <c r="AP228" s="41"/>
    </row>
    <row r="229" spans="41:42">
      <c r="AO229" s="44"/>
      <c r="AP229" s="41"/>
    </row>
    <row r="230" spans="41:42">
      <c r="AO230" s="44"/>
      <c r="AP230" s="41"/>
    </row>
    <row r="231" spans="41:42">
      <c r="AO231" s="44"/>
      <c r="AP231" s="41"/>
    </row>
    <row r="232" spans="41:42">
      <c r="AO232" s="44"/>
      <c r="AP232" s="41"/>
    </row>
    <row r="233" spans="41:42">
      <c r="AO233" s="44"/>
      <c r="AP233" s="41"/>
    </row>
  </sheetData>
  <mergeCells count="3">
    <mergeCell ref="C4:H4"/>
    <mergeCell ref="J4:N4"/>
    <mergeCell ref="P4:T4"/>
  </mergeCells>
  <pageMargins left="0.75" right="0.75" top="0.5" bottom="0.17" header="0.5" footer="0.17"/>
  <pageSetup scale="3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140"/>
  <sheetViews>
    <sheetView zoomScale="85" zoomScaleNormal="85" workbookViewId="0">
      <pane ySplit="5" topLeftCell="A95" activePane="bottomLeft" state="frozen"/>
      <selection pane="bottomLeft" activeCell="C5" sqref="C5"/>
    </sheetView>
  </sheetViews>
  <sheetFormatPr defaultColWidth="9.140625" defaultRowHeight="12.75"/>
  <cols>
    <col min="1" max="1" width="11" style="111" customWidth="1"/>
    <col min="2" max="2" width="2.7109375" style="109" customWidth="1"/>
    <col min="3" max="11" width="9.140625" style="109"/>
    <col min="12" max="13" width="9.140625" style="137"/>
    <col min="14" max="16384" width="9.140625" style="109"/>
  </cols>
  <sheetData>
    <row r="1" spans="1:13" ht="18">
      <c r="A1" s="26" t="s">
        <v>94</v>
      </c>
    </row>
    <row r="2" spans="1:13">
      <c r="A2" s="110" t="s">
        <v>93</v>
      </c>
    </row>
    <row r="4" spans="1:13">
      <c r="C4" s="152" t="s">
        <v>95</v>
      </c>
      <c r="D4" s="152"/>
      <c r="E4" s="152"/>
      <c r="F4" s="152"/>
      <c r="G4" s="152"/>
      <c r="H4" s="152"/>
      <c r="I4" s="136"/>
      <c r="J4" s="134"/>
      <c r="K4" s="134"/>
    </row>
    <row r="5" spans="1:13">
      <c r="A5" s="36" t="s">
        <v>21</v>
      </c>
      <c r="C5" s="96" t="s">
        <v>24</v>
      </c>
      <c r="D5" s="97" t="s">
        <v>25</v>
      </c>
      <c r="E5" s="97" t="s">
        <v>26</v>
      </c>
      <c r="F5" s="97" t="s">
        <v>104</v>
      </c>
      <c r="G5" s="97" t="s">
        <v>105</v>
      </c>
      <c r="H5" s="96" t="s">
        <v>116</v>
      </c>
      <c r="I5" s="96" t="s">
        <v>117</v>
      </c>
      <c r="J5" s="96" t="s">
        <v>113</v>
      </c>
      <c r="K5" s="96" t="s">
        <v>111</v>
      </c>
      <c r="L5" s="147"/>
      <c r="M5" s="147"/>
    </row>
    <row r="6" spans="1:13">
      <c r="A6" s="31">
        <v>32904</v>
      </c>
      <c r="C6" s="27">
        <v>56.9</v>
      </c>
      <c r="D6" s="138"/>
      <c r="E6" s="27">
        <v>3.8231225296442721</v>
      </c>
      <c r="G6" s="135"/>
    </row>
    <row r="7" spans="1:13">
      <c r="A7" s="31">
        <v>32993</v>
      </c>
      <c r="C7" s="27">
        <v>56.9</v>
      </c>
      <c r="D7" s="138"/>
      <c r="E7" s="27">
        <v>3.3986697965571171</v>
      </c>
      <c r="G7" s="135"/>
    </row>
    <row r="8" spans="1:13">
      <c r="A8" s="31">
        <v>33085</v>
      </c>
      <c r="C8" s="27">
        <v>39.450000000000003</v>
      </c>
      <c r="D8" s="138"/>
      <c r="E8" s="27">
        <v>2.8916408668730504</v>
      </c>
      <c r="G8" s="135"/>
    </row>
    <row r="9" spans="1:13">
      <c r="A9" s="31">
        <v>33177</v>
      </c>
      <c r="C9" s="27">
        <v>48.9</v>
      </c>
      <c r="D9" s="138"/>
      <c r="E9" s="27">
        <v>2.3901225114854583</v>
      </c>
      <c r="G9" s="135"/>
    </row>
    <row r="10" spans="1:13">
      <c r="A10" s="31">
        <v>33269</v>
      </c>
      <c r="C10" s="27">
        <v>36</v>
      </c>
      <c r="D10" s="138"/>
      <c r="E10" s="27">
        <v>1.1481831945495786</v>
      </c>
      <c r="G10" s="135"/>
      <c r="H10" s="101"/>
      <c r="I10" s="101"/>
      <c r="J10" s="101"/>
      <c r="K10" s="101"/>
      <c r="L10" s="148"/>
    </row>
    <row r="11" spans="1:13">
      <c r="A11" s="31">
        <v>33358</v>
      </c>
      <c r="C11" s="27">
        <v>15.5</v>
      </c>
      <c r="D11" s="138"/>
      <c r="E11" s="27">
        <v>0.60074626865670488</v>
      </c>
      <c r="G11" s="135"/>
      <c r="H11" s="101"/>
      <c r="I11" s="101"/>
      <c r="J11" s="101"/>
      <c r="K11" s="101"/>
      <c r="L11" s="148"/>
    </row>
    <row r="12" spans="1:13">
      <c r="A12" s="31">
        <v>33450</v>
      </c>
      <c r="C12" s="27">
        <v>12.25</v>
      </c>
      <c r="D12" s="138"/>
      <c r="E12" s="27">
        <v>0.96354933726067227</v>
      </c>
      <c r="G12" s="135"/>
      <c r="H12" s="101"/>
      <c r="I12" s="101"/>
      <c r="J12" s="101"/>
      <c r="K12" s="101"/>
      <c r="L12" s="148"/>
    </row>
    <row r="13" spans="1:13">
      <c r="A13" s="31">
        <v>33542</v>
      </c>
      <c r="C13" s="27">
        <v>9</v>
      </c>
      <c r="D13" s="138"/>
      <c r="E13" s="27">
        <v>0.56686046511628785</v>
      </c>
      <c r="G13" s="135"/>
      <c r="H13" s="101"/>
      <c r="I13" s="101"/>
      <c r="J13" s="101"/>
      <c r="K13" s="101"/>
      <c r="L13" s="148"/>
    </row>
    <row r="14" spans="1:13">
      <c r="A14" s="31">
        <v>33634</v>
      </c>
      <c r="C14" s="27">
        <v>5.25</v>
      </c>
      <c r="D14" s="138"/>
      <c r="E14" s="27">
        <v>-1.4336917562721929E-2</v>
      </c>
      <c r="G14" s="135"/>
      <c r="H14" s="101"/>
      <c r="I14" s="101"/>
      <c r="J14" s="101"/>
      <c r="K14" s="101"/>
      <c r="L14" s="148"/>
    </row>
    <row r="15" spans="1:13">
      <c r="A15" s="31">
        <v>33724</v>
      </c>
      <c r="C15" s="27">
        <v>0.9</v>
      </c>
      <c r="D15" s="138"/>
      <c r="E15" s="27">
        <v>-8.2505322924073532E-2</v>
      </c>
      <c r="G15" s="135"/>
      <c r="H15" s="101"/>
      <c r="I15" s="101"/>
      <c r="J15" s="101"/>
      <c r="K15" s="101"/>
      <c r="L15" s="148"/>
    </row>
    <row r="16" spans="1:13">
      <c r="A16" s="31">
        <v>33816</v>
      </c>
      <c r="C16" s="27">
        <v>-1.7</v>
      </c>
      <c r="D16" s="138"/>
      <c r="E16" s="27">
        <v>-0.47452565003511538</v>
      </c>
      <c r="G16" s="135"/>
      <c r="H16" s="101"/>
      <c r="I16" s="101"/>
      <c r="J16" s="101"/>
      <c r="K16" s="101"/>
      <c r="L16" s="148"/>
    </row>
    <row r="17" spans="1:14">
      <c r="A17" s="31">
        <v>33908</v>
      </c>
      <c r="C17" s="27">
        <v>4.3499999999999996</v>
      </c>
      <c r="D17" s="138"/>
      <c r="E17" s="27">
        <v>-0.54906054279751082</v>
      </c>
      <c r="G17" s="135"/>
      <c r="H17" s="101"/>
      <c r="I17" s="101"/>
      <c r="J17" s="101"/>
      <c r="K17" s="101"/>
      <c r="L17" s="148"/>
    </row>
    <row r="18" spans="1:14">
      <c r="A18" s="31">
        <v>34000</v>
      </c>
      <c r="C18" s="27">
        <v>2.65</v>
      </c>
      <c r="D18" s="138"/>
      <c r="E18" s="27">
        <v>-0.44589937973811544</v>
      </c>
      <c r="G18" s="135"/>
      <c r="H18" s="101"/>
      <c r="I18" s="101"/>
      <c r="J18" s="101"/>
      <c r="K18" s="101"/>
      <c r="L18" s="148"/>
    </row>
    <row r="19" spans="1:14">
      <c r="A19" s="31">
        <v>34089</v>
      </c>
      <c r="C19" s="27">
        <v>-7.85</v>
      </c>
      <c r="D19" s="138"/>
      <c r="E19" s="27">
        <v>-0.48598769651400353</v>
      </c>
      <c r="G19" s="135"/>
      <c r="H19" s="101"/>
      <c r="I19" s="101"/>
      <c r="J19" s="101"/>
      <c r="K19" s="101"/>
      <c r="L19" s="148"/>
    </row>
    <row r="20" spans="1:14">
      <c r="A20" s="31">
        <v>34181</v>
      </c>
      <c r="C20" s="27">
        <v>-19.45</v>
      </c>
      <c r="D20" s="138"/>
      <c r="E20" s="27">
        <v>-0.18428184281844828</v>
      </c>
      <c r="G20" s="135"/>
      <c r="H20" s="101"/>
      <c r="I20" s="101"/>
      <c r="J20" s="101"/>
      <c r="K20" s="101"/>
      <c r="L20" s="148"/>
    </row>
    <row r="21" spans="1:14">
      <c r="A21" s="31">
        <v>34273</v>
      </c>
      <c r="C21" s="27">
        <v>-17.75</v>
      </c>
      <c r="D21" s="138"/>
      <c r="E21" s="27">
        <v>-9.1397849462351743E-2</v>
      </c>
      <c r="G21" s="135"/>
      <c r="H21" s="101"/>
      <c r="I21" s="101"/>
      <c r="J21" s="101"/>
      <c r="K21" s="101"/>
      <c r="L21" s="148"/>
    </row>
    <row r="22" spans="1:14">
      <c r="A22" s="31">
        <v>34365</v>
      </c>
      <c r="B22"/>
      <c r="C22" s="27">
        <v>-12.95</v>
      </c>
      <c r="D22" s="138"/>
      <c r="E22" s="27">
        <v>6.862091938706083E-2</v>
      </c>
      <c r="F22"/>
      <c r="G22" s="135"/>
      <c r="H22" s="101"/>
      <c r="I22" s="101"/>
      <c r="J22" s="101"/>
      <c r="K22" s="101"/>
      <c r="L22" s="148"/>
      <c r="M22" s="103"/>
    </row>
    <row r="23" spans="1:14">
      <c r="A23" s="31">
        <v>34454</v>
      </c>
      <c r="B23" s="90"/>
      <c r="C23" s="27">
        <v>-12.2</v>
      </c>
      <c r="D23" s="138"/>
      <c r="E23" s="27">
        <v>1.0419418758256382</v>
      </c>
      <c r="F23"/>
      <c r="G23" s="135"/>
      <c r="H23" s="101"/>
      <c r="I23" s="101"/>
      <c r="J23" s="101"/>
      <c r="K23" s="101"/>
      <c r="L23" s="148"/>
      <c r="M23" s="103"/>
    </row>
    <row r="24" spans="1:14">
      <c r="A24" s="31">
        <v>34546</v>
      </c>
      <c r="B24" s="91"/>
      <c r="C24" s="27">
        <v>-6.95</v>
      </c>
      <c r="D24" s="138"/>
      <c r="E24" s="27">
        <v>1.3609652002626556</v>
      </c>
      <c r="F24"/>
      <c r="G24" s="135"/>
      <c r="H24" s="101"/>
      <c r="I24" s="101"/>
      <c r="J24" s="101"/>
      <c r="K24" s="101"/>
      <c r="L24" s="148"/>
      <c r="M24" s="103"/>
    </row>
    <row r="25" spans="1:14">
      <c r="A25" s="31">
        <v>34638</v>
      </c>
      <c r="B25" s="62"/>
      <c r="C25" s="27">
        <v>-17.399999999999999</v>
      </c>
      <c r="D25" s="138"/>
      <c r="E25" s="27">
        <v>1.8816818774445867</v>
      </c>
      <c r="F25"/>
      <c r="G25" s="135"/>
      <c r="H25" s="101"/>
      <c r="I25" s="101"/>
      <c r="J25" s="101"/>
      <c r="K25" s="101"/>
      <c r="L25" s="148"/>
      <c r="M25" s="103"/>
    </row>
    <row r="26" spans="1:14">
      <c r="A26" s="31">
        <v>34730</v>
      </c>
      <c r="B26" s="62"/>
      <c r="C26" s="27">
        <v>-6.85</v>
      </c>
      <c r="D26" s="138"/>
      <c r="E26" s="27">
        <v>2.5873786407767003</v>
      </c>
      <c r="F26"/>
      <c r="G26" s="135"/>
      <c r="H26" s="101"/>
      <c r="I26" s="101"/>
      <c r="J26" s="101"/>
      <c r="K26" s="101"/>
      <c r="L26" s="148"/>
      <c r="M26" s="103"/>
    </row>
    <row r="27" spans="1:14">
      <c r="A27" s="31">
        <v>34819</v>
      </c>
      <c r="B27" s="62"/>
      <c r="C27" s="27">
        <v>-5.9</v>
      </c>
      <c r="D27" s="138"/>
      <c r="E27" s="27">
        <v>2.8488745980707444</v>
      </c>
      <c r="F27"/>
      <c r="G27" s="135"/>
      <c r="H27" s="101"/>
      <c r="I27" s="101"/>
      <c r="J27" s="101"/>
      <c r="K27" s="101"/>
      <c r="L27" s="148"/>
      <c r="M27" s="103"/>
    </row>
    <row r="28" spans="1:14">
      <c r="A28" s="31">
        <v>34911</v>
      </c>
      <c r="B28" s="62"/>
      <c r="C28" s="27">
        <v>-6.05</v>
      </c>
      <c r="D28" s="138"/>
      <c r="E28" s="27">
        <v>2.7506381620931668</v>
      </c>
      <c r="F28" s="90"/>
      <c r="G28" s="135"/>
      <c r="H28" s="101"/>
      <c r="I28" s="101"/>
      <c r="J28" s="101"/>
      <c r="K28" s="101"/>
      <c r="L28" s="148"/>
      <c r="M28" s="149"/>
      <c r="N28" s="112"/>
    </row>
    <row r="29" spans="1:14">
      <c r="A29" s="31">
        <v>35003</v>
      </c>
      <c r="B29" s="62"/>
      <c r="C29" s="27">
        <v>-3.45</v>
      </c>
      <c r="D29" s="138"/>
      <c r="E29" s="27">
        <v>2.6448035487959602</v>
      </c>
      <c r="F29" s="90"/>
      <c r="G29" s="135"/>
      <c r="H29" s="101"/>
      <c r="I29" s="101"/>
      <c r="J29" s="101"/>
      <c r="K29" s="101"/>
      <c r="L29" s="148"/>
      <c r="M29" s="149"/>
      <c r="N29" s="112"/>
    </row>
    <row r="30" spans="1:14">
      <c r="A30" s="31">
        <v>35095</v>
      </c>
      <c r="B30" s="90"/>
      <c r="C30" s="27">
        <v>6.95</v>
      </c>
      <c r="D30" s="138"/>
      <c r="E30" s="27">
        <v>2.2940251572327162</v>
      </c>
      <c r="F30" s="90"/>
      <c r="G30" s="135"/>
      <c r="H30" s="101"/>
      <c r="I30" s="101"/>
      <c r="J30" s="101"/>
      <c r="K30" s="101"/>
      <c r="L30" s="148"/>
      <c r="M30" s="149"/>
      <c r="N30" s="112"/>
    </row>
    <row r="31" spans="1:14">
      <c r="A31" s="31">
        <v>35185</v>
      </c>
      <c r="B31" s="90"/>
      <c r="C31" s="27">
        <v>-0.9</v>
      </c>
      <c r="D31" s="138"/>
      <c r="E31" s="27">
        <v>2.6315461346633438</v>
      </c>
      <c r="F31" s="90"/>
      <c r="G31" s="135"/>
      <c r="H31" s="101"/>
      <c r="I31" s="101"/>
      <c r="J31" s="101"/>
      <c r="K31" s="101"/>
      <c r="L31" s="148"/>
      <c r="M31" s="149"/>
      <c r="N31" s="112"/>
    </row>
    <row r="32" spans="1:14">
      <c r="A32" s="31">
        <v>35277</v>
      </c>
      <c r="B32" s="92"/>
      <c r="C32" s="27">
        <v>-3.7</v>
      </c>
      <c r="D32" s="138"/>
      <c r="E32" s="27">
        <v>2.5858116480793178</v>
      </c>
      <c r="F32" s="92"/>
      <c r="G32" s="135"/>
      <c r="H32" s="101"/>
      <c r="I32" s="101"/>
      <c r="J32" s="101"/>
      <c r="K32" s="101"/>
      <c r="L32" s="148"/>
      <c r="M32" s="149"/>
      <c r="N32" s="112"/>
    </row>
    <row r="33" spans="1:14">
      <c r="A33" s="31">
        <v>35369</v>
      </c>
      <c r="B33" s="62"/>
      <c r="C33" s="27">
        <v>-7.8</v>
      </c>
      <c r="D33" s="138"/>
      <c r="E33" s="27">
        <v>2.7300245851259906</v>
      </c>
      <c r="F33" s="62"/>
      <c r="G33" s="135"/>
      <c r="H33" s="101"/>
      <c r="I33" s="101"/>
      <c r="J33" s="101"/>
      <c r="K33" s="101"/>
      <c r="L33" s="148"/>
      <c r="M33" s="149"/>
      <c r="N33" s="112"/>
    </row>
    <row r="34" spans="1:14">
      <c r="A34" s="31">
        <v>35461</v>
      </c>
      <c r="B34" s="62"/>
      <c r="C34" s="27">
        <v>-5.45</v>
      </c>
      <c r="D34" s="138"/>
      <c r="E34" s="27">
        <v>2.7454184483811659</v>
      </c>
      <c r="F34" s="62"/>
      <c r="G34" s="135"/>
      <c r="H34" s="101"/>
      <c r="I34" s="101"/>
      <c r="J34" s="101"/>
      <c r="K34" s="101"/>
      <c r="L34" s="148"/>
      <c r="M34" s="149"/>
      <c r="N34" s="112"/>
    </row>
    <row r="35" spans="1:14">
      <c r="A35" s="31">
        <v>35550</v>
      </c>
      <c r="B35" s="62"/>
      <c r="C35" s="27">
        <v>-6.95</v>
      </c>
      <c r="D35" s="138"/>
      <c r="E35" s="27">
        <v>2.8876063183475082</v>
      </c>
      <c r="F35" s="62"/>
      <c r="G35" s="135"/>
      <c r="H35" s="101"/>
      <c r="I35" s="101"/>
      <c r="J35" s="101"/>
      <c r="K35" s="101"/>
      <c r="L35" s="148"/>
      <c r="M35" s="149"/>
      <c r="N35" s="112"/>
    </row>
    <row r="36" spans="1:14">
      <c r="A36" s="31">
        <v>35642</v>
      </c>
      <c r="B36" s="90"/>
      <c r="C36" s="27">
        <v>-5.7</v>
      </c>
      <c r="D36" s="138"/>
      <c r="E36" s="27">
        <v>3.0859987929994066</v>
      </c>
      <c r="F36" s="90"/>
      <c r="G36" s="135"/>
      <c r="H36" s="101"/>
      <c r="I36" s="101"/>
      <c r="J36" s="101"/>
      <c r="K36" s="101"/>
      <c r="L36" s="148"/>
      <c r="M36" s="149"/>
      <c r="N36" s="112"/>
    </row>
    <row r="37" spans="1:14">
      <c r="A37" s="31">
        <v>35734</v>
      </c>
      <c r="B37" s="90"/>
      <c r="C37" s="27">
        <v>-7</v>
      </c>
      <c r="D37" s="138"/>
      <c r="E37" s="27">
        <v>3.221822541966441</v>
      </c>
      <c r="F37" s="90"/>
      <c r="G37" s="135"/>
      <c r="H37" s="101"/>
      <c r="I37" s="101"/>
      <c r="J37" s="101"/>
      <c r="K37" s="101"/>
      <c r="L37" s="148"/>
      <c r="M37" s="149"/>
      <c r="N37" s="112"/>
    </row>
    <row r="38" spans="1:14">
      <c r="A38" s="31">
        <v>35826</v>
      </c>
      <c r="B38" s="90"/>
      <c r="C38" s="27">
        <v>1.8</v>
      </c>
      <c r="D38" s="138"/>
      <c r="E38" s="27">
        <v>3.2353992848629449</v>
      </c>
      <c r="F38" s="90"/>
      <c r="G38" s="135"/>
      <c r="H38" s="101"/>
      <c r="I38" s="101"/>
      <c r="J38" s="101"/>
      <c r="K38" s="101"/>
      <c r="L38" s="148"/>
      <c r="M38" s="148"/>
      <c r="N38" s="112"/>
    </row>
    <row r="39" spans="1:14">
      <c r="A39" s="31">
        <v>35915</v>
      </c>
      <c r="B39" s="90"/>
      <c r="C39" s="27">
        <v>-7.1</v>
      </c>
      <c r="D39" s="138"/>
      <c r="E39" s="27">
        <v>3.3685612788632309</v>
      </c>
      <c r="F39" s="90"/>
      <c r="G39" s="135"/>
      <c r="H39" s="101"/>
      <c r="I39" s="101"/>
      <c r="J39" s="101"/>
      <c r="K39" s="101"/>
      <c r="L39" s="148"/>
      <c r="M39" s="148"/>
      <c r="N39" s="112"/>
    </row>
    <row r="40" spans="1:14">
      <c r="A40" s="31">
        <v>36007</v>
      </c>
      <c r="B40" s="90"/>
      <c r="C40" s="27">
        <v>0</v>
      </c>
      <c r="D40" s="138"/>
      <c r="E40" s="27">
        <v>3.2607542722451317</v>
      </c>
      <c r="F40" s="90"/>
      <c r="G40" s="135"/>
      <c r="H40" s="101"/>
      <c r="I40" s="101"/>
      <c r="J40" s="101"/>
      <c r="K40" s="101"/>
      <c r="L40" s="148"/>
      <c r="M40" s="148"/>
      <c r="N40" s="112"/>
    </row>
    <row r="41" spans="1:14">
      <c r="A41" s="31">
        <v>36099</v>
      </c>
      <c r="B41" s="90"/>
      <c r="C41" s="27">
        <v>36.4</v>
      </c>
      <c r="D41" s="138"/>
      <c r="E41" s="27">
        <v>2.7725674091441954</v>
      </c>
      <c r="F41" s="90"/>
      <c r="G41" s="135"/>
      <c r="H41" s="101"/>
      <c r="I41" s="101"/>
      <c r="J41" s="101"/>
      <c r="K41" s="101"/>
      <c r="L41" s="148"/>
      <c r="M41" s="148"/>
      <c r="N41" s="112"/>
    </row>
    <row r="42" spans="1:14">
      <c r="A42" s="31">
        <v>36191</v>
      </c>
      <c r="B42" s="90"/>
      <c r="C42" s="27">
        <v>7.4</v>
      </c>
      <c r="D42" s="138">
        <f>VLOOKUP(A42, 'Source data'!$H:$L, 5, FALSE)</f>
        <v>-4.0125391849529786</v>
      </c>
      <c r="E42" s="27">
        <v>2.4189976689976591</v>
      </c>
      <c r="F42"/>
      <c r="G42" s="135">
        <v>1.8957345971563981</v>
      </c>
      <c r="H42" s="101"/>
      <c r="I42" s="101">
        <f>J42</f>
        <v>2.8953715100913922</v>
      </c>
      <c r="J42" s="101">
        <f t="shared" ref="J42:J73" si="0">$F$122+SUMPRODUCT($C$122:$E$122, C38:E38)</f>
        <v>2.8953715100913922</v>
      </c>
      <c r="K42" s="101"/>
      <c r="L42" s="148"/>
      <c r="M42" s="148"/>
    </row>
    <row r="43" spans="1:14">
      <c r="A43" s="31">
        <v>36280</v>
      </c>
      <c r="B43" s="90"/>
      <c r="C43" s="27">
        <v>10</v>
      </c>
      <c r="D43" s="138">
        <f>VLOOKUP(A43, 'Source data'!$H:$L, 5, FALSE)</f>
        <v>-3.316582914572864</v>
      </c>
      <c r="E43" s="27">
        <v>2.5471014492753588</v>
      </c>
      <c r="F43"/>
      <c r="G43" s="135">
        <v>1.9920318725099602</v>
      </c>
      <c r="H43" s="101"/>
      <c r="I43" s="101">
        <f t="shared" ref="I43:I84" si="1">J43</f>
        <v>2.424807312124412</v>
      </c>
      <c r="J43" s="101">
        <f t="shared" si="0"/>
        <v>2.424807312124412</v>
      </c>
      <c r="K43" s="101"/>
      <c r="L43" s="148"/>
      <c r="M43" s="148"/>
    </row>
    <row r="44" spans="1:14">
      <c r="A44" s="31">
        <v>36372</v>
      </c>
      <c r="B44" s="90"/>
      <c r="C44" s="27">
        <v>5.4</v>
      </c>
      <c r="D44" s="138">
        <f>VLOOKUP(A44, 'Source data'!$H:$L, 5, FALSE)</f>
        <v>-2.2525380710659895</v>
      </c>
      <c r="E44" s="27">
        <v>2.9250720461095181</v>
      </c>
      <c r="F44"/>
      <c r="G44" s="135">
        <v>2.4305555555555558</v>
      </c>
      <c r="H44" s="101"/>
      <c r="I44" s="101">
        <f t="shared" si="1"/>
        <v>2.7997986418916572</v>
      </c>
      <c r="J44" s="101">
        <f t="shared" si="0"/>
        <v>2.7997986418916572</v>
      </c>
      <c r="K44" s="101"/>
      <c r="L44" s="148"/>
      <c r="M44" s="148"/>
    </row>
    <row r="45" spans="1:14">
      <c r="A45" s="31">
        <v>36464</v>
      </c>
      <c r="B45" s="112"/>
      <c r="C45" s="27">
        <v>9.1</v>
      </c>
      <c r="D45" s="138">
        <f>VLOOKUP(A45, 'Source data'!$H:$L, 5, FALSE)</f>
        <v>-0.65803327016213964</v>
      </c>
      <c r="E45" s="27">
        <v>3.1284403669724856</v>
      </c>
      <c r="G45" s="135">
        <v>2.5</v>
      </c>
      <c r="H45" s="101"/>
      <c r="I45" s="101">
        <f t="shared" si="1"/>
        <v>4.7387623148530515</v>
      </c>
      <c r="J45" s="101">
        <f t="shared" si="0"/>
        <v>4.7387623148530515</v>
      </c>
      <c r="K45" s="101"/>
      <c r="L45" s="148"/>
      <c r="M45" s="148"/>
    </row>
    <row r="46" spans="1:14">
      <c r="A46" s="31">
        <v>36556</v>
      </c>
      <c r="B46" s="112"/>
      <c r="C46" s="27">
        <v>10.9</v>
      </c>
      <c r="D46" s="138">
        <f>VLOOKUP(A46, 'Source data'!$H:$L, 5, FALSE)</f>
        <v>-1.4649681528662422</v>
      </c>
      <c r="E46" s="27" t="e">
        <f ca="1">VLOOKUP(A46, 'Source data'!$X$16:$AA$208, 2)</f>
        <v>#N/A</v>
      </c>
      <c r="G46" s="135">
        <v>3.5087719298245612</v>
      </c>
      <c r="H46" s="101"/>
      <c r="I46" s="101">
        <f t="shared" si="1"/>
        <v>3.6580082374429068</v>
      </c>
      <c r="J46" s="101">
        <f t="shared" si="0"/>
        <v>3.6580082374429068</v>
      </c>
      <c r="K46" s="101"/>
      <c r="L46" s="148"/>
      <c r="M46" s="148"/>
    </row>
    <row r="47" spans="1:14">
      <c r="A47" s="31">
        <v>36646</v>
      </c>
      <c r="C47" s="27">
        <v>24.6</v>
      </c>
      <c r="D47" s="138">
        <f>VLOOKUP(A47, 'Source data'!$H:$L, 5, FALSE)</f>
        <v>-4.4306418219461703</v>
      </c>
      <c r="E47" s="27">
        <v>3.7311401020986903</v>
      </c>
      <c r="G47" s="135">
        <v>4.3478260869565215</v>
      </c>
      <c r="H47" s="101"/>
      <c r="I47" s="101">
        <f t="shared" si="1"/>
        <v>3.7247526111330402</v>
      </c>
      <c r="J47" s="101">
        <f t="shared" si="0"/>
        <v>3.7247526111330402</v>
      </c>
      <c r="K47" s="101"/>
      <c r="L47" s="148"/>
      <c r="M47" s="148"/>
    </row>
    <row r="48" spans="1:14">
      <c r="A48" s="31">
        <v>36738</v>
      </c>
      <c r="C48" s="27">
        <v>33.9</v>
      </c>
      <c r="D48" s="138">
        <f>VLOOKUP(A48, 'Source data'!$H:$L, 5, FALSE)</f>
        <v>-2.5575248756218905</v>
      </c>
      <c r="E48" s="27">
        <v>4.0155279503105543</v>
      </c>
      <c r="G48" s="135">
        <v>5.5276381909547743</v>
      </c>
      <c r="H48" s="101"/>
      <c r="I48" s="101">
        <f t="shared" si="1"/>
        <v>3.3871505789493126</v>
      </c>
      <c r="J48" s="101">
        <f t="shared" si="0"/>
        <v>3.3871505789493126</v>
      </c>
      <c r="K48" s="101"/>
      <c r="L48" s="148"/>
      <c r="M48" s="148"/>
    </row>
    <row r="49" spans="1:13">
      <c r="A49" s="31">
        <v>36830</v>
      </c>
      <c r="C49" s="27">
        <v>43.8</v>
      </c>
      <c r="D49" s="138">
        <f>VLOOKUP(A49, 'Source data'!$H:$L, 5, FALSE)</f>
        <v>-2.0026026604973972</v>
      </c>
      <c r="E49" s="27">
        <v>3.9733295901179186</v>
      </c>
      <c r="G49" s="135">
        <v>6.9047619047619051</v>
      </c>
      <c r="H49" s="101"/>
      <c r="I49" s="101">
        <f t="shared" si="1"/>
        <v>3.3891072805925466</v>
      </c>
      <c r="J49" s="101">
        <f t="shared" si="0"/>
        <v>3.3891072805925466</v>
      </c>
      <c r="K49" s="101"/>
      <c r="L49" s="148"/>
      <c r="M49" s="148"/>
    </row>
    <row r="50" spans="1:13">
      <c r="A50" s="31">
        <v>36922</v>
      </c>
      <c r="C50" s="27">
        <v>59.7</v>
      </c>
      <c r="D50" s="138">
        <f>VLOOKUP(A50, 'Source data'!$H:$L, 5, FALSE)</f>
        <v>-5.0028044133013703</v>
      </c>
      <c r="E50" s="27">
        <v>2.9344673731176725</v>
      </c>
      <c r="G50" s="135">
        <v>7.9207920792079207</v>
      </c>
      <c r="H50" s="101"/>
      <c r="I50" s="101" t="e">
        <f t="shared" ca="1" si="1"/>
        <v>#N/A</v>
      </c>
      <c r="J50" s="101" t="e">
        <f t="shared" ca="1" si="0"/>
        <v>#N/A</v>
      </c>
      <c r="K50" s="101"/>
      <c r="L50" s="148"/>
      <c r="M50" s="148"/>
    </row>
    <row r="51" spans="1:13">
      <c r="A51" s="31">
        <v>37011</v>
      </c>
      <c r="C51" s="27">
        <v>50.9</v>
      </c>
      <c r="D51" s="138">
        <f>VLOOKUP(A51, 'Source data'!$H:$L, 5, FALSE)</f>
        <v>-5.4999121419785624</v>
      </c>
      <c r="E51" s="27">
        <v>1.8377703826955099</v>
      </c>
      <c r="G51" s="135">
        <v>6.8965517241379306</v>
      </c>
      <c r="H51" s="101"/>
      <c r="I51" s="101">
        <f t="shared" si="1"/>
        <v>5.0362714685663477</v>
      </c>
      <c r="J51" s="101">
        <f t="shared" si="0"/>
        <v>5.0362714685663477</v>
      </c>
      <c r="K51" s="101"/>
      <c r="L51" s="148"/>
      <c r="M51" s="148"/>
    </row>
    <row r="52" spans="1:13">
      <c r="A52" s="31">
        <v>37103</v>
      </c>
      <c r="C52" s="27">
        <v>40.4</v>
      </c>
      <c r="D52" s="138">
        <f>VLOOKUP(A52, 'Source data'!$H:$L, 5, FALSE)</f>
        <v>-5.829881745602977</v>
      </c>
      <c r="E52" s="27">
        <v>1.0502754820936566</v>
      </c>
      <c r="G52" s="135">
        <v>6.8893528183716075</v>
      </c>
      <c r="H52" s="101"/>
      <c r="I52" s="101">
        <f t="shared" si="1"/>
        <v>5.33101104705419</v>
      </c>
      <c r="J52" s="101">
        <f t="shared" si="0"/>
        <v>5.33101104705419</v>
      </c>
      <c r="K52" s="101"/>
      <c r="L52" s="148"/>
      <c r="M52" s="148"/>
    </row>
    <row r="53" spans="1:13">
      <c r="A53" s="31">
        <v>37195</v>
      </c>
      <c r="C53" s="27">
        <v>50.9</v>
      </c>
      <c r="D53" s="138">
        <f>VLOOKUP(A53, 'Source data'!$H:$L, 5, FALSE)</f>
        <v>-5.0849780701754383</v>
      </c>
      <c r="E53" s="27">
        <v>-0.12869660460023358</v>
      </c>
      <c r="G53" s="135">
        <v>5.7494866529774127</v>
      </c>
      <c r="H53" s="101"/>
      <c r="I53" s="101">
        <f t="shared" si="1"/>
        <v>5.7911013790114065</v>
      </c>
      <c r="J53" s="101">
        <f t="shared" si="0"/>
        <v>5.7911013790114065</v>
      </c>
      <c r="K53" s="101"/>
      <c r="L53" s="148"/>
      <c r="M53" s="148"/>
    </row>
    <row r="54" spans="1:13">
      <c r="A54" s="31">
        <v>37287</v>
      </c>
      <c r="C54" s="27">
        <v>45.4</v>
      </c>
      <c r="D54" s="138">
        <f>VLOOKUP(A54, 'Source data'!$H:$L, 5, FALSE)</f>
        <v>-8.2430861478218311</v>
      </c>
      <c r="E54" s="27">
        <v>-0.86011419249590482</v>
      </c>
      <c r="G54" s="135">
        <v>5.6338028169014089</v>
      </c>
      <c r="H54" s="101"/>
      <c r="I54" s="101">
        <f t="shared" si="1"/>
        <v>6.9159675755374801</v>
      </c>
      <c r="J54" s="101">
        <f t="shared" si="0"/>
        <v>6.9159675755374801</v>
      </c>
      <c r="K54" s="101"/>
      <c r="L54" s="148"/>
      <c r="M54" s="148"/>
    </row>
    <row r="55" spans="1:13">
      <c r="A55" s="31">
        <v>37376</v>
      </c>
      <c r="C55" s="27">
        <v>25</v>
      </c>
      <c r="D55" s="138">
        <f>VLOOKUP(A55, 'Source data'!$H:$L, 5, FALSE)</f>
        <v>-4.0689271817676493</v>
      </c>
      <c r="E55" s="27">
        <v>-0.73514316585628503</v>
      </c>
      <c r="G55" s="135">
        <v>5.7654075546719685</v>
      </c>
      <c r="H55" s="101"/>
      <c r="I55" s="101">
        <f t="shared" si="1"/>
        <v>6.2180170995338511</v>
      </c>
      <c r="J55" s="101">
        <f t="shared" si="0"/>
        <v>6.2180170995338511</v>
      </c>
      <c r="K55" s="101"/>
      <c r="L55" s="148"/>
      <c r="M55" s="148"/>
    </row>
    <row r="56" spans="1:13">
      <c r="A56" s="31">
        <v>37468</v>
      </c>
      <c r="C56" s="27">
        <v>21.4</v>
      </c>
      <c r="D56" s="138">
        <f>VLOOKUP(A56, 'Source data'!$H:$L, 5, FALSE)</f>
        <v>-3.9634008669998186</v>
      </c>
      <c r="E56" s="27">
        <v>-0.44957081545063549</v>
      </c>
      <c r="G56" s="135">
        <v>5.4368932038834954</v>
      </c>
      <c r="H56" s="101"/>
      <c r="I56" s="101">
        <f t="shared" si="1"/>
        <v>5.4754146025790646</v>
      </c>
      <c r="J56" s="101">
        <f t="shared" si="0"/>
        <v>5.4754146025790646</v>
      </c>
      <c r="K56" s="101"/>
      <c r="L56" s="148"/>
      <c r="M56" s="148"/>
    </row>
    <row r="57" spans="1:13">
      <c r="A57" s="31">
        <v>37560</v>
      </c>
      <c r="C57" s="27" t="e">
        <f ca="1">VLOOKUP(A57, 'Source data'!$A$4:$B$103, 2, FALSE)</f>
        <v>#N/A</v>
      </c>
      <c r="D57" s="138">
        <f>VLOOKUP(A57, 'Source data'!$H:$L, 5, FALSE)</f>
        <v>-6.1095421825035556</v>
      </c>
      <c r="E57" s="27" t="e">
        <f ca="1">VLOOKUP(A57, 'Source data'!$X$4:$AA$208, 4, FALSE)</f>
        <v>#N/A</v>
      </c>
      <c r="G57" s="135">
        <v>5.2325581395348841</v>
      </c>
      <c r="H57" s="101"/>
      <c r="I57" s="101">
        <f t="shared" si="1"/>
        <v>5.6483109985714961</v>
      </c>
      <c r="J57" s="101">
        <f t="shared" si="0"/>
        <v>5.6483109985714961</v>
      </c>
      <c r="K57" s="101"/>
      <c r="L57" s="148"/>
      <c r="M57" s="148"/>
    </row>
    <row r="58" spans="1:13">
      <c r="A58" s="31">
        <v>37652</v>
      </c>
      <c r="C58" s="27" t="e">
        <f ca="1">VLOOKUP(A58, 'Source data'!$A$4:$B$103, 2, FALSE)</f>
        <v>#N/A</v>
      </c>
      <c r="D58" s="138">
        <f>VLOOKUP(A58, 'Source data'!$H:$L, 5, FALSE)</f>
        <v>-5.3600761563429717</v>
      </c>
      <c r="E58" s="27" t="e">
        <f ca="1">VLOOKUP(A58, 'Source data'!$X$4:$AA$208, 4, FALSE)</f>
        <v>#N/A</v>
      </c>
      <c r="G58" s="135">
        <v>4.0697674418604652</v>
      </c>
      <c r="H58" s="101"/>
      <c r="I58" s="101">
        <f t="shared" si="1"/>
        <v>5.664176442683079</v>
      </c>
      <c r="J58" s="101">
        <f t="shared" si="0"/>
        <v>5.664176442683079</v>
      </c>
      <c r="K58" s="101"/>
      <c r="L58" s="148"/>
      <c r="M58" s="148"/>
    </row>
    <row r="59" spans="1:13">
      <c r="A59" s="31">
        <v>37741</v>
      </c>
      <c r="C59" s="27" t="e">
        <f ca="1">VLOOKUP(A59, 'Source data'!$A:$B, 2, FALSE)</f>
        <v>#N/A</v>
      </c>
      <c r="D59" s="138">
        <f>VLOOKUP(A59, 'Source data'!$H:$L, 5, FALSE)</f>
        <v>-3.4933497417071657</v>
      </c>
      <c r="E59" s="27" t="e">
        <f ca="1">VLOOKUP(A59, 'Source data'!$X$4:$AA$208, 4, FALSE)</f>
        <v>#N/A</v>
      </c>
      <c r="F59" s="101">
        <v>5.58</v>
      </c>
      <c r="G59" s="135">
        <v>3.7549407114624502</v>
      </c>
      <c r="H59" s="101"/>
      <c r="I59" s="101">
        <f t="shared" si="1"/>
        <v>3.8596105694691021</v>
      </c>
      <c r="J59" s="101">
        <f t="shared" si="0"/>
        <v>3.8596105694691021</v>
      </c>
      <c r="K59" s="101">
        <f t="shared" ref="K59:K73" si="2">$F$123+SUMPRODUCT($C$123:$D$123, C55:D55)</f>
        <v>5.322109304096541</v>
      </c>
      <c r="L59" s="148"/>
      <c r="M59" s="148"/>
    </row>
    <row r="60" spans="1:13">
      <c r="A60" s="31">
        <v>37833</v>
      </c>
      <c r="C60" s="27" t="e">
        <f ca="1">VLOOKUP(A60, 'Source data'!$A:$B, 2, FALSE)</f>
        <v>#N/A</v>
      </c>
      <c r="D60" s="138">
        <f>VLOOKUP(A60, 'Source data'!$H:$L, 5, FALSE)</f>
        <v>-1.4982446152386375</v>
      </c>
      <c r="E60" s="27" t="e">
        <f ca="1">VLOOKUP(A60, 'Source data'!$X$4:$AA$208, 4, FALSE)</f>
        <v>#N/A</v>
      </c>
      <c r="F60" s="101">
        <v>4.26</v>
      </c>
      <c r="G60" s="135">
        <v>2.9296875</v>
      </c>
      <c r="H60" s="101"/>
      <c r="I60" s="101">
        <f t="shared" si="1"/>
        <v>3.7112448466193539</v>
      </c>
      <c r="J60" s="101">
        <f t="shared" si="0"/>
        <v>3.7112448466193539</v>
      </c>
      <c r="K60" s="101">
        <f t="shared" si="2"/>
        <v>4.9996874737519832</v>
      </c>
      <c r="L60" s="148"/>
      <c r="M60" s="148"/>
    </row>
    <row r="61" spans="1:13">
      <c r="A61" s="31">
        <v>37925</v>
      </c>
      <c r="C61" s="27" t="e">
        <f ca="1">VLOOKUP(A61, 'Source data'!$A:$B, 2, FALSE)</f>
        <v>#N/A</v>
      </c>
      <c r="D61" s="138">
        <f>VLOOKUP(A61, 'Source data'!$H:$L, 5, FALSE)</f>
        <v>-2.8895387766355514</v>
      </c>
      <c r="E61" s="27" t="e">
        <f ca="1">VLOOKUP(A61, 'Source data'!$X$4:$AA$208, 4, FALSE)</f>
        <v>#N/A</v>
      </c>
      <c r="F61" s="101">
        <v>4.21</v>
      </c>
      <c r="G61" s="135">
        <v>2.3121387283236992</v>
      </c>
      <c r="H61" s="101"/>
      <c r="I61" s="101" t="e">
        <f t="shared" ca="1" si="1"/>
        <v>#N/A</v>
      </c>
      <c r="J61" s="101" t="e">
        <f t="shared" ca="1" si="0"/>
        <v>#N/A</v>
      </c>
      <c r="K61" s="101" t="e">
        <f t="shared" ca="1" si="2"/>
        <v>#N/A</v>
      </c>
      <c r="L61" s="148"/>
      <c r="M61" s="148"/>
    </row>
    <row r="62" spans="1:13">
      <c r="A62" s="31">
        <v>38017</v>
      </c>
      <c r="C62" s="27" t="e">
        <f ca="1">VLOOKUP(A62, 'Source data'!$A:$B, 2, FALSE)</f>
        <v>#N/A</v>
      </c>
      <c r="D62" s="138">
        <f>VLOOKUP(A62, 'Source data'!$H:$L, 5, FALSE)</f>
        <v>-1.6721745516388369</v>
      </c>
      <c r="E62" s="27" t="e">
        <f ca="1">VLOOKUP(A62, 'Source data'!$X$4:$AA$208, 4, FALSE)</f>
        <v>#N/A</v>
      </c>
      <c r="F62" s="101">
        <v>4.1500000000000004</v>
      </c>
      <c r="G62" s="135">
        <v>1.876172607879925</v>
      </c>
      <c r="H62" s="101"/>
      <c r="I62" s="101" t="e">
        <f t="shared" ca="1" si="1"/>
        <v>#N/A</v>
      </c>
      <c r="J62" s="101" t="e">
        <f t="shared" ca="1" si="0"/>
        <v>#N/A</v>
      </c>
      <c r="K62" s="101" t="e">
        <f t="shared" ca="1" si="2"/>
        <v>#N/A</v>
      </c>
      <c r="L62" s="148"/>
      <c r="M62" s="148"/>
    </row>
    <row r="63" spans="1:13">
      <c r="A63" s="31">
        <v>38107</v>
      </c>
      <c r="C63" s="27" t="e">
        <f ca="1">VLOOKUP(A63, 'Source data'!$A:$B, 2, FALSE)</f>
        <v>#N/A</v>
      </c>
      <c r="D63" s="138">
        <f>VLOOKUP(A63, 'Source data'!$H:$L, 5, FALSE)</f>
        <v>-1.2031023688267999</v>
      </c>
      <c r="E63" s="27" t="e">
        <f ca="1">VLOOKUP(A63, 'Source data'!$X$4:$AA$208, 4, FALSE)</f>
        <v>#N/A</v>
      </c>
      <c r="F63" s="101">
        <v>2.73</v>
      </c>
      <c r="G63" s="135">
        <v>1.3059701492537312</v>
      </c>
      <c r="H63" s="101"/>
      <c r="I63" s="101" t="e">
        <f t="shared" ca="1" si="1"/>
        <v>#N/A</v>
      </c>
      <c r="J63" s="101" t="e">
        <f t="shared" ca="1" si="0"/>
        <v>#N/A</v>
      </c>
      <c r="K63" s="101" t="e">
        <f t="shared" ca="1" si="2"/>
        <v>#N/A</v>
      </c>
      <c r="L63" s="148"/>
      <c r="M63" s="148"/>
    </row>
    <row r="64" spans="1:13">
      <c r="A64" s="31">
        <v>38199</v>
      </c>
      <c r="C64" s="27" t="e">
        <f ca="1">VLOOKUP(A64, 'Source data'!$A:$B, 2, FALSE)</f>
        <v>#N/A</v>
      </c>
      <c r="D64" s="138">
        <f>VLOOKUP(A64, 'Source data'!$H:$L, 5, FALSE)</f>
        <v>-0.42921914902826475</v>
      </c>
      <c r="E64" s="27" t="e">
        <f ca="1">VLOOKUP(A64, 'Source data'!$X$4:$AA$208, 4, FALSE)</f>
        <v>#N/A</v>
      </c>
      <c r="F64" s="101">
        <v>1.88</v>
      </c>
      <c r="G64" s="135">
        <v>0.93632958801498134</v>
      </c>
      <c r="H64" s="101"/>
      <c r="I64" s="101" t="e">
        <f t="shared" ca="1" si="1"/>
        <v>#N/A</v>
      </c>
      <c r="J64" s="101" t="e">
        <f t="shared" ca="1" si="0"/>
        <v>#N/A</v>
      </c>
      <c r="K64" s="101" t="e">
        <f t="shared" ca="1" si="2"/>
        <v>#N/A</v>
      </c>
      <c r="L64" s="148"/>
      <c r="M64" s="148"/>
    </row>
    <row r="65" spans="1:13">
      <c r="A65" s="31">
        <v>38291</v>
      </c>
      <c r="C65" s="27" t="e">
        <f ca="1">VLOOKUP(A65, 'Source data'!$A:$B, 2, FALSE)</f>
        <v>#N/A</v>
      </c>
      <c r="D65" s="138">
        <f>VLOOKUP(A65, 'Source data'!$H:$L, 5, FALSE)</f>
        <v>-1.2880562060889931</v>
      </c>
      <c r="E65" s="27" t="e">
        <f ca="1">VLOOKUP(A65, 'Source data'!$X$4:$AA$208, 4, FALSE)</f>
        <v>#N/A</v>
      </c>
      <c r="F65" s="101">
        <v>1.43</v>
      </c>
      <c r="G65" s="135">
        <v>1.1342155009451798</v>
      </c>
      <c r="H65" s="101"/>
      <c r="I65" s="101" t="e">
        <f t="shared" ca="1" si="1"/>
        <v>#N/A</v>
      </c>
      <c r="J65" s="101" t="e">
        <f t="shared" ca="1" si="0"/>
        <v>#N/A</v>
      </c>
      <c r="K65" s="101" t="e">
        <f t="shared" ca="1" si="2"/>
        <v>#N/A</v>
      </c>
      <c r="L65" s="148"/>
      <c r="M65" s="148"/>
    </row>
    <row r="66" spans="1:13">
      <c r="A66" s="31">
        <v>38383</v>
      </c>
      <c r="C66" s="27" t="e">
        <f ca="1">VLOOKUP(A66, 'Source data'!$A:$B, 2, FALSE)</f>
        <v>#N/A</v>
      </c>
      <c r="D66" s="138">
        <f>VLOOKUP(A66, 'Source data'!$H:$L, 5, FALSE)</f>
        <v>-0.58728230052652897</v>
      </c>
      <c r="E66" s="27" t="e">
        <f ca="1">VLOOKUP(A66, 'Source data'!$X$4:$AA$208, 4, FALSE)</f>
        <v>#N/A</v>
      </c>
      <c r="F66" s="101">
        <v>1.42</v>
      </c>
      <c r="G66" s="135">
        <v>1.1363636363636365</v>
      </c>
      <c r="H66" s="101"/>
      <c r="I66" s="101" t="e">
        <f t="shared" ca="1" si="1"/>
        <v>#N/A</v>
      </c>
      <c r="J66" s="101" t="e">
        <f t="shared" ca="1" si="0"/>
        <v>#N/A</v>
      </c>
      <c r="K66" s="101" t="e">
        <f t="shared" ca="1" si="2"/>
        <v>#N/A</v>
      </c>
      <c r="L66" s="148"/>
      <c r="M66" s="148"/>
    </row>
    <row r="67" spans="1:13">
      <c r="A67" s="31">
        <v>38472</v>
      </c>
      <c r="C67" s="27" t="e">
        <f ca="1">VLOOKUP(A67, 'Source data'!$A:$B, 2, FALSE)</f>
        <v>#N/A</v>
      </c>
      <c r="D67" s="138">
        <f>VLOOKUP(A67, 'Source data'!$H:$L, 5, FALSE)</f>
        <v>-0.43019480519480519</v>
      </c>
      <c r="E67" s="27" t="e">
        <f ca="1">VLOOKUP(A67, 'Source data'!$X$4:$AA$208, 4, FALSE)</f>
        <v>#N/A</v>
      </c>
      <c r="F67" s="101">
        <v>1.78</v>
      </c>
      <c r="G67" s="135">
        <v>1.5180265654648957</v>
      </c>
      <c r="H67" s="101"/>
      <c r="I67" s="101" t="e">
        <f t="shared" ca="1" si="1"/>
        <v>#N/A</v>
      </c>
      <c r="J67" s="101" t="e">
        <f t="shared" ca="1" si="0"/>
        <v>#N/A</v>
      </c>
      <c r="K67" s="101" t="e">
        <f t="shared" ca="1" si="2"/>
        <v>#N/A</v>
      </c>
      <c r="L67" s="148"/>
      <c r="M67" s="148"/>
    </row>
    <row r="68" spans="1:13">
      <c r="A68" s="31">
        <v>38564</v>
      </c>
      <c r="C68" s="27" t="e">
        <f ca="1">VLOOKUP(A68, 'Source data'!$A:$B, 2, FALSE)</f>
        <v>#N/A</v>
      </c>
      <c r="D68" s="138">
        <f>VLOOKUP(A68, 'Source data'!$H:$L, 5, FALSE)</f>
        <v>-0.83951635064578189</v>
      </c>
      <c r="E68" s="27" t="e">
        <f ca="1">VLOOKUP(A68, 'Source data'!$X$4:$AA$208, 4, FALSE)</f>
        <v>#N/A</v>
      </c>
      <c r="F68" s="101">
        <v>1.51</v>
      </c>
      <c r="G68" s="135">
        <v>1.5296367112810707</v>
      </c>
      <c r="H68" s="101"/>
      <c r="I68" s="101" t="e">
        <f t="shared" ca="1" si="1"/>
        <v>#N/A</v>
      </c>
      <c r="J68" s="101" t="e">
        <f t="shared" ca="1" si="0"/>
        <v>#N/A</v>
      </c>
      <c r="K68" s="101" t="e">
        <f t="shared" ca="1" si="2"/>
        <v>#N/A</v>
      </c>
      <c r="L68" s="148"/>
      <c r="M68" s="148"/>
    </row>
    <row r="69" spans="1:13">
      <c r="A69" s="31">
        <v>38656</v>
      </c>
      <c r="C69" s="27" t="e">
        <f ca="1">VLOOKUP(A69, 'Source data'!$A:$B, 2, FALSE)</f>
        <v>#N/A</v>
      </c>
      <c r="D69" s="138">
        <f>VLOOKUP(A69, 'Source data'!$H:$L, 5, FALSE)</f>
        <v>-0.61579813054118016</v>
      </c>
      <c r="E69" s="27" t="e">
        <f ca="1">VLOOKUP(A69, 'Source data'!$X$4:$AA$208, 4, FALSE)</f>
        <v>#N/A</v>
      </c>
      <c r="F69" s="101">
        <v>1.65</v>
      </c>
      <c r="G69" s="135">
        <v>1.7307692307692308</v>
      </c>
      <c r="H69" s="101"/>
      <c r="I69" s="101" t="e">
        <f t="shared" ca="1" si="1"/>
        <v>#N/A</v>
      </c>
      <c r="J69" s="101" t="e">
        <f t="shared" ca="1" si="0"/>
        <v>#N/A</v>
      </c>
      <c r="K69" s="101" t="e">
        <f t="shared" ca="1" si="2"/>
        <v>#N/A</v>
      </c>
      <c r="L69" s="148"/>
      <c r="M69" s="148"/>
    </row>
    <row r="70" spans="1:13">
      <c r="A70" s="31">
        <v>38748</v>
      </c>
      <c r="C70" s="27" t="e">
        <f ca="1">VLOOKUP(A70, 'Source data'!$A:$B, 2, FALSE)</f>
        <v>#N/A</v>
      </c>
      <c r="D70" s="138">
        <f>VLOOKUP(A70, 'Source data'!$H:$L, 5, FALSE)</f>
        <v>-0.59296136644202935</v>
      </c>
      <c r="E70" s="27" t="e">
        <f ca="1">VLOOKUP(A70, 'Source data'!$X$4:$AA$208, 4, FALSE)</f>
        <v>#N/A</v>
      </c>
      <c r="F70" s="101">
        <v>1.91</v>
      </c>
      <c r="G70" s="135">
        <v>1.9677996422182469</v>
      </c>
      <c r="H70" s="101"/>
      <c r="I70" s="101" t="e">
        <f t="shared" ca="1" si="1"/>
        <v>#N/A</v>
      </c>
      <c r="J70" s="101" t="e">
        <f t="shared" ca="1" si="0"/>
        <v>#N/A</v>
      </c>
      <c r="K70" s="101" t="e">
        <f t="shared" ca="1" si="2"/>
        <v>#N/A</v>
      </c>
      <c r="L70" s="148"/>
      <c r="M70" s="148"/>
    </row>
    <row r="71" spans="1:13">
      <c r="A71" s="31">
        <v>38837</v>
      </c>
      <c r="C71" s="27" t="e">
        <f ca="1">VLOOKUP(A71, 'Source data'!$A:$B, 2, FALSE)</f>
        <v>#N/A</v>
      </c>
      <c r="D71" s="138">
        <f>VLOOKUP(A71, 'Source data'!$H:$L, 5, FALSE)</f>
        <v>-1.1530758226037197</v>
      </c>
      <c r="E71" s="27" t="e">
        <f ca="1">VLOOKUP(A71, 'Source data'!$X$4:$AA$208, 4, FALSE)</f>
        <v>#N/A</v>
      </c>
      <c r="F71" s="101">
        <v>1.5</v>
      </c>
      <c r="G71" s="135">
        <v>1.5254237288135595</v>
      </c>
      <c r="H71" s="101"/>
      <c r="I71" s="101" t="e">
        <f t="shared" ca="1" si="1"/>
        <v>#N/A</v>
      </c>
      <c r="J71" s="101" t="e">
        <f t="shared" ca="1" si="0"/>
        <v>#N/A</v>
      </c>
      <c r="K71" s="101" t="e">
        <f t="shared" ca="1" si="2"/>
        <v>#N/A</v>
      </c>
      <c r="L71" s="148"/>
      <c r="M71" s="148"/>
    </row>
    <row r="72" spans="1:13">
      <c r="A72" s="31">
        <v>38929</v>
      </c>
      <c r="C72" s="27" t="e">
        <f ca="1">VLOOKUP(A72, 'Source data'!$A:$B, 2, FALSE)</f>
        <v>#N/A</v>
      </c>
      <c r="D72" s="138">
        <f>VLOOKUP(A72, 'Source data'!$H:$L, 5, FALSE)</f>
        <v>0.31862745098039219</v>
      </c>
      <c r="E72" s="27" t="e">
        <f ca="1">VLOOKUP(A72, 'Source data'!$X$4:$AA$208, 4, FALSE)</f>
        <v>#N/A</v>
      </c>
      <c r="F72" s="101">
        <v>1.3</v>
      </c>
      <c r="G72" s="135">
        <v>1.3582342954159592</v>
      </c>
      <c r="H72" s="101"/>
      <c r="I72" s="101" t="e">
        <f t="shared" ca="1" si="1"/>
        <v>#N/A</v>
      </c>
      <c r="J72" s="101" t="e">
        <f t="shared" ca="1" si="0"/>
        <v>#N/A</v>
      </c>
      <c r="K72" s="101" t="e">
        <f t="shared" ca="1" si="2"/>
        <v>#N/A</v>
      </c>
      <c r="L72" s="148"/>
      <c r="M72" s="148"/>
    </row>
    <row r="73" spans="1:13">
      <c r="A73" s="31">
        <v>39021</v>
      </c>
      <c r="C73" s="27" t="e">
        <f ca="1">VLOOKUP(A73, 'Source data'!$A:$B, 2, FALSE)</f>
        <v>#N/A</v>
      </c>
      <c r="D73" s="138">
        <f>VLOOKUP(A73, 'Source data'!$H:$L, 5, FALSE)</f>
        <v>1.3954111056187184</v>
      </c>
      <c r="E73" s="27" t="e">
        <f ca="1">VLOOKUP(A73, 'Source data'!$X$4:$AA$208, 4, FALSE)</f>
        <v>#N/A</v>
      </c>
      <c r="F73" s="101">
        <v>0.8</v>
      </c>
      <c r="G73" s="135">
        <v>0.99337748344370869</v>
      </c>
      <c r="H73" s="101"/>
      <c r="I73" s="101" t="e">
        <f t="shared" ca="1" si="1"/>
        <v>#N/A</v>
      </c>
      <c r="J73" s="101" t="e">
        <f t="shared" ca="1" si="0"/>
        <v>#N/A</v>
      </c>
      <c r="K73" s="101" t="e">
        <f t="shared" ca="1" si="2"/>
        <v>#N/A</v>
      </c>
      <c r="L73" s="148"/>
      <c r="M73" s="148"/>
    </row>
    <row r="74" spans="1:13">
      <c r="A74" s="31">
        <v>39113</v>
      </c>
      <c r="C74" s="27" t="e">
        <f ca="1">VLOOKUP(A74, 'Source data'!$A:$B, 2, FALSE)</f>
        <v>#N/A</v>
      </c>
      <c r="D74" s="138">
        <f>VLOOKUP(A74, 'Source data'!$H:$L, 5, FALSE)</f>
        <v>-1.2468030690537084</v>
      </c>
      <c r="E74" s="27" t="e">
        <f ca="1">VLOOKUP(A74, 'Source data'!$X$4:$AA$208, 4, FALSE)</f>
        <v>#N/A</v>
      </c>
      <c r="F74" s="101">
        <v>0.65000003576278687</v>
      </c>
      <c r="G74" s="135">
        <v>0.78247261345852892</v>
      </c>
      <c r="H74" s="101"/>
      <c r="I74" s="101" t="e">
        <f t="shared" ca="1" si="1"/>
        <v>#N/A</v>
      </c>
      <c r="J74" s="101" t="e">
        <f t="shared" ref="J74:J117" ca="1" si="3">$F$122+SUMPRODUCT($C$122:$E$122, C70:E70)</f>
        <v>#N/A</v>
      </c>
      <c r="K74" s="101" t="e">
        <f t="shared" ref="K74:K116" ca="1" si="4">$F$123+SUMPRODUCT($C$123:$D$123, C70:D70)</f>
        <v>#N/A</v>
      </c>
      <c r="L74" s="148"/>
      <c r="M74" s="148"/>
    </row>
    <row r="75" spans="1:13">
      <c r="A75" s="31">
        <v>39202</v>
      </c>
      <c r="C75" s="27" t="e">
        <f ca="1">VLOOKUP(A75, 'Source data'!$A:$B, 2, FALSE)</f>
        <v>#N/A</v>
      </c>
      <c r="D75" s="138">
        <f>VLOOKUP(A75, 'Source data'!$H:$L, 5, FALSE)</f>
        <v>8.1336238198983307E-2</v>
      </c>
      <c r="E75" s="27" t="e">
        <f ca="1">VLOOKUP(A75, 'Source data'!$X$4:$AA$208, 4, FALSE)</f>
        <v>#N/A</v>
      </c>
      <c r="F75" s="101">
        <v>0.59000003337860107</v>
      </c>
      <c r="G75" s="135">
        <v>0.43988269794721413</v>
      </c>
      <c r="H75" s="101"/>
      <c r="I75" s="101" t="e">
        <f t="shared" ca="1" si="1"/>
        <v>#N/A</v>
      </c>
      <c r="J75" s="101" t="e">
        <f t="shared" ca="1" si="3"/>
        <v>#N/A</v>
      </c>
      <c r="K75" s="101" t="e">
        <f t="shared" ca="1" si="4"/>
        <v>#N/A</v>
      </c>
      <c r="L75" s="148"/>
      <c r="M75" s="148"/>
    </row>
    <row r="76" spans="1:13">
      <c r="A76" s="31">
        <v>39294</v>
      </c>
      <c r="C76" s="27" t="e">
        <f ca="1">VLOOKUP(A76, 'Source data'!$A:$B, 2, FALSE)</f>
        <v>#N/A</v>
      </c>
      <c r="D76" s="138">
        <f>VLOOKUP(A76, 'Source data'!$H:$L, 5, FALSE)</f>
        <v>-7.7785312537396831E-2</v>
      </c>
      <c r="E76" s="27" t="e">
        <f ca="1">VLOOKUP(A76, 'Source data'!$X$4:$AA$208, 4, FALSE)</f>
        <v>#N/A</v>
      </c>
      <c r="F76" s="101">
        <v>0.40000000596046448</v>
      </c>
      <c r="G76" s="135">
        <v>0.42313117066290551</v>
      </c>
      <c r="H76" s="101"/>
      <c r="I76" s="101" t="e">
        <f t="shared" ca="1" si="1"/>
        <v>#N/A</v>
      </c>
      <c r="J76" s="101" t="e">
        <f t="shared" ca="1" si="3"/>
        <v>#N/A</v>
      </c>
      <c r="K76" s="101" t="e">
        <f t="shared" ca="1" si="4"/>
        <v>#N/A</v>
      </c>
      <c r="L76" s="148"/>
      <c r="M76" s="148"/>
    </row>
    <row r="77" spans="1:13">
      <c r="A77" s="31">
        <v>39386</v>
      </c>
      <c r="C77" s="27" t="e">
        <f ca="1">VLOOKUP(A77, 'Source data'!$A:$B, 2, FALSE)</f>
        <v>#N/A</v>
      </c>
      <c r="D77" s="138">
        <f>VLOOKUP(A77, 'Source data'!$H:$L, 5, FALSE)</f>
        <v>-0.8783783783783784</v>
      </c>
      <c r="E77" s="27" t="e">
        <f ca="1">VLOOKUP(A77, 'Source data'!$X$4:$AA$208, 4, FALSE)</f>
        <v>#N/A</v>
      </c>
      <c r="F77" s="101">
        <v>0.28999999165534973</v>
      </c>
      <c r="G77" s="135">
        <v>0.40268456375838929</v>
      </c>
      <c r="H77" s="101"/>
      <c r="I77" s="101" t="e">
        <f t="shared" ca="1" si="1"/>
        <v>#N/A</v>
      </c>
      <c r="J77" s="101" t="e">
        <f t="shared" ca="1" si="3"/>
        <v>#N/A</v>
      </c>
      <c r="K77" s="101" t="e">
        <f t="shared" ca="1" si="4"/>
        <v>#N/A</v>
      </c>
      <c r="L77" s="148"/>
      <c r="M77" s="148"/>
    </row>
    <row r="78" spans="1:13">
      <c r="A78" s="31">
        <v>39478</v>
      </c>
      <c r="C78" s="27" t="e">
        <f ca="1">VLOOKUP(A78, 'Source data'!$A:$B, 2, FALSE)</f>
        <v>#N/A</v>
      </c>
      <c r="D78" s="138">
        <f>VLOOKUP(A78, 'Source data'!$H:$L, 5, FALSE)</f>
        <v>-2.2493034730640802</v>
      </c>
      <c r="E78" s="27" t="e">
        <f ca="1">VLOOKUP(A78, 'Source data'!$X$4:$AA$208, 4, FALSE)</f>
        <v>#N/A</v>
      </c>
      <c r="F78" s="101">
        <v>0.74000000953674316</v>
      </c>
      <c r="G78" s="135">
        <v>1.1421319796954315</v>
      </c>
      <c r="H78" s="101"/>
      <c r="I78" s="101" t="e">
        <f t="shared" ca="1" si="1"/>
        <v>#N/A</v>
      </c>
      <c r="J78" s="101" t="e">
        <f t="shared" ca="1" si="3"/>
        <v>#N/A</v>
      </c>
      <c r="K78" s="101" t="e">
        <f t="shared" ca="1" si="4"/>
        <v>#N/A</v>
      </c>
      <c r="L78" s="148"/>
      <c r="M78" s="148"/>
    </row>
    <row r="79" spans="1:13">
      <c r="A79" s="31">
        <v>39568</v>
      </c>
      <c r="C79" s="27" t="e">
        <f ca="1">VLOOKUP(A79, 'Source data'!$A:$B, 2, FALSE)</f>
        <v>#N/A</v>
      </c>
      <c r="D79" s="138">
        <f>VLOOKUP(A79, 'Source data'!$H:$L, 5, FALSE)</f>
        <v>-1.1638521223185758</v>
      </c>
      <c r="E79" s="27" t="e">
        <f ca="1">VLOOKUP(A79, 'Source data'!$X$4:$AA$208, 4, FALSE)</f>
        <v>#N/A</v>
      </c>
      <c r="F79" s="101">
        <v>1.6299999952316284</v>
      </c>
      <c r="G79" s="135">
        <v>1.9512195121951219</v>
      </c>
      <c r="H79" s="101"/>
      <c r="I79" s="101" t="e">
        <f t="shared" ca="1" si="1"/>
        <v>#N/A</v>
      </c>
      <c r="J79" s="101" t="e">
        <f t="shared" ca="1" si="3"/>
        <v>#N/A</v>
      </c>
      <c r="K79" s="101" t="e">
        <f t="shared" ca="1" si="4"/>
        <v>#N/A</v>
      </c>
      <c r="L79" s="148"/>
      <c r="M79" s="148"/>
    </row>
    <row r="80" spans="1:13">
      <c r="A80" s="31">
        <v>39660</v>
      </c>
      <c r="C80" s="27" t="e">
        <f ca="1">VLOOKUP(A80, 'Source data'!$A:$B, 2, FALSE)</f>
        <v>#N/A</v>
      </c>
      <c r="D80" s="138">
        <f>VLOOKUP(A80, 'Source data'!$H:$L, 5, FALSE)</f>
        <v>-1.9552012148823084</v>
      </c>
      <c r="E80" s="27" t="e">
        <f ca="1">VLOOKUP(A80, 'Source data'!$X$4:$AA$208, 4, FALSE)</f>
        <v>#N/A</v>
      </c>
      <c r="F80" s="101">
        <v>2.9500000476837158</v>
      </c>
      <c r="G80" s="135">
        <v>2.9239766081871341</v>
      </c>
      <c r="H80" s="101"/>
      <c r="I80" s="101" t="e">
        <f t="shared" ca="1" si="1"/>
        <v>#N/A</v>
      </c>
      <c r="J80" s="101" t="e">
        <f t="shared" ca="1" si="3"/>
        <v>#N/A</v>
      </c>
      <c r="K80" s="101" t="e">
        <f t="shared" ca="1" si="4"/>
        <v>#N/A</v>
      </c>
      <c r="L80" s="148"/>
      <c r="M80" s="148"/>
    </row>
    <row r="81" spans="1:13">
      <c r="A81" s="31">
        <v>39752</v>
      </c>
      <c r="C81" s="27" t="e">
        <f ca="1">VLOOKUP(A81, 'Source data'!$A:$B, 2, FALSE)</f>
        <v>#N/A</v>
      </c>
      <c r="D81" s="138">
        <f>VLOOKUP(A81, 'Source data'!$H:$L, 5, FALSE)</f>
        <v>-5.6015960712093316</v>
      </c>
      <c r="E81" s="27" t="e">
        <f ca="1">VLOOKUP(A81, 'Source data'!$X$4:$AA$208, 4, FALSE)</f>
        <v>#N/A</v>
      </c>
      <c r="F81" s="101">
        <v>3.0899999141693115</v>
      </c>
      <c r="G81" s="135">
        <v>3.5885167464114831</v>
      </c>
      <c r="H81" s="101"/>
      <c r="I81" s="101" t="e">
        <f t="shared" ca="1" si="1"/>
        <v>#N/A</v>
      </c>
      <c r="J81" s="101" t="e">
        <f t="shared" ca="1" si="3"/>
        <v>#N/A</v>
      </c>
      <c r="K81" s="101" t="e">
        <f t="shared" ca="1" si="4"/>
        <v>#N/A</v>
      </c>
      <c r="L81" s="148"/>
      <c r="M81" s="148"/>
    </row>
    <row r="82" spans="1:13">
      <c r="A82" s="31">
        <v>39844</v>
      </c>
      <c r="C82" s="27" t="e">
        <f ca="1">VLOOKUP(A82, 'Source data'!$A:$B, 2, FALSE)</f>
        <v>#N/A</v>
      </c>
      <c r="D82" s="138">
        <f>VLOOKUP(A82, 'Source data'!$H:$L, 5, FALSE)</f>
        <v>-9.6833721833721818</v>
      </c>
      <c r="E82" s="27" t="e">
        <f ca="1">VLOOKUP(A82, 'Source data'!$X$4:$AA$208, 4, FALSE)</f>
        <v>#N/A</v>
      </c>
      <c r="F82" s="101">
        <v>4.2800002098083496</v>
      </c>
      <c r="G82" s="135">
        <v>4.1816009557945035</v>
      </c>
      <c r="H82" s="101"/>
      <c r="I82" s="101" t="e">
        <f t="shared" ca="1" si="1"/>
        <v>#N/A</v>
      </c>
      <c r="J82" s="101" t="e">
        <f t="shared" ca="1" si="3"/>
        <v>#N/A</v>
      </c>
      <c r="K82" s="101" t="e">
        <f t="shared" ca="1" si="4"/>
        <v>#N/A</v>
      </c>
      <c r="L82" s="148"/>
      <c r="M82" s="148"/>
    </row>
    <row r="83" spans="1:13">
      <c r="A83" s="31">
        <v>39933</v>
      </c>
      <c r="C83" s="27" t="e">
        <f ca="1">VLOOKUP(A83, 'Source data'!$A:$B, 2, FALSE)</f>
        <v>#N/A</v>
      </c>
      <c r="D83" s="138">
        <f>VLOOKUP(A83, 'Source data'!$H:$L, 5, FALSE)</f>
        <v>-13.281735683160861</v>
      </c>
      <c r="E83" s="27" t="e">
        <f ca="1">VLOOKUP(A83, 'Source data'!$X$4:$AA$208, 4, FALSE)</f>
        <v>#N/A</v>
      </c>
      <c r="F83" s="101">
        <v>7.2100000381469727</v>
      </c>
      <c r="G83" s="135">
        <v>5.3921568627450984</v>
      </c>
      <c r="H83" s="101"/>
      <c r="I83" s="101" t="e">
        <f t="shared" ca="1" si="1"/>
        <v>#N/A</v>
      </c>
      <c r="J83" s="101" t="e">
        <f t="shared" ca="1" si="3"/>
        <v>#N/A</v>
      </c>
      <c r="K83" s="101" t="e">
        <f t="shared" ca="1" si="4"/>
        <v>#N/A</v>
      </c>
      <c r="L83" s="148"/>
      <c r="M83" s="148"/>
    </row>
    <row r="84" spans="1:13">
      <c r="A84" s="31">
        <v>40025</v>
      </c>
      <c r="C84" s="27" t="e">
        <f ca="1">VLOOKUP(A84, 'Source data'!$A:$B, 2, FALSE)</f>
        <v>#N/A</v>
      </c>
      <c r="D84" s="138">
        <f>VLOOKUP(A84, 'Source data'!$H:$L, 5, FALSE)</f>
        <v>-7.5216351061991844</v>
      </c>
      <c r="E84" s="27" t="e">
        <f ca="1">VLOOKUP(A84, 'Source data'!$X$4:$AA$208, 4, FALSE)</f>
        <v>#N/A</v>
      </c>
      <c r="F84" s="101">
        <v>9.7600002288818359</v>
      </c>
      <c r="G84" s="135">
        <v>6.8664169787765292</v>
      </c>
      <c r="H84" s="101"/>
      <c r="I84" s="101" t="e">
        <f t="shared" ca="1" si="1"/>
        <v>#N/A</v>
      </c>
      <c r="J84" s="101" t="e">
        <f t="shared" ca="1" si="3"/>
        <v>#N/A</v>
      </c>
      <c r="K84" s="101" t="e">
        <f t="shared" ca="1" si="4"/>
        <v>#N/A</v>
      </c>
      <c r="L84" s="148"/>
      <c r="M84" s="148"/>
    </row>
    <row r="85" spans="1:13">
      <c r="A85" s="31">
        <v>40117</v>
      </c>
      <c r="C85" s="27" t="e">
        <f ca="1">VLOOKUP(A85, 'Source data'!$A:$B, 2, FALSE)</f>
        <v>#N/A</v>
      </c>
      <c r="D85" s="138">
        <f>VLOOKUP(A85, 'Source data'!$H:$L, 5, FALSE)</f>
        <v>-1.6951161688003793</v>
      </c>
      <c r="E85" s="27" t="e">
        <f ca="1">VLOOKUP(A85, 'Source data'!$X$4:$AA$208, 4, FALSE)</f>
        <v>#N/A</v>
      </c>
      <c r="F85" s="101">
        <v>11.770000457763672</v>
      </c>
      <c r="G85" s="135">
        <v>8.2174462705436149</v>
      </c>
      <c r="H85" s="101" t="e">
        <f t="shared" ref="H85:H112" ca="1" si="5">$F$124+SUMPRODUCT($C$124:$D$124, C81:D81)</f>
        <v>#N/A</v>
      </c>
      <c r="I85" s="140" t="e">
        <f t="shared" ref="I85:I116" ca="1" si="6">$F$125+SUMPRODUCT($C$125:$D$125, C81:D81)</f>
        <v>#N/A</v>
      </c>
      <c r="J85" s="101" t="e">
        <f t="shared" ca="1" si="3"/>
        <v>#N/A</v>
      </c>
      <c r="K85" s="101" t="e">
        <f t="shared" ca="1" si="4"/>
        <v>#N/A</v>
      </c>
      <c r="L85" s="148"/>
      <c r="M85" s="148"/>
    </row>
    <row r="86" spans="1:13">
      <c r="A86" s="31">
        <v>40209</v>
      </c>
      <c r="C86" s="27" t="e">
        <f ca="1">VLOOKUP(A86, 'Source data'!$A:$B, 2, FALSE)</f>
        <v>#N/A</v>
      </c>
      <c r="D86" s="138">
        <f>VLOOKUP(A86, 'Source data'!$H:$L, 5, FALSE)</f>
        <v>0.25670498084291193</v>
      </c>
      <c r="E86" s="27" t="e">
        <f ca="1">VLOOKUP(A86, 'Source data'!$X$4:$AA$208, 4, FALSE)</f>
        <v>#N/A</v>
      </c>
      <c r="F86" s="101">
        <v>11.529999732971191</v>
      </c>
      <c r="G86" s="135">
        <v>8.1841432225063944</v>
      </c>
      <c r="H86" s="101" t="e">
        <f t="shared" ca="1" si="5"/>
        <v>#N/A</v>
      </c>
      <c r="I86" s="140" t="e">
        <f t="shared" ca="1" si="6"/>
        <v>#N/A</v>
      </c>
      <c r="J86" s="101" t="e">
        <f t="shared" ca="1" si="3"/>
        <v>#N/A</v>
      </c>
      <c r="K86" s="101" t="e">
        <f t="shared" ca="1" si="4"/>
        <v>#N/A</v>
      </c>
      <c r="L86" s="148"/>
      <c r="M86" s="148"/>
    </row>
    <row r="87" spans="1:13">
      <c r="A87" s="31">
        <v>40298</v>
      </c>
      <c r="C87" s="27" t="e">
        <f ca="1">VLOOKUP(A87, 'Source data'!$A:$B, 2, FALSE)</f>
        <v>#N/A</v>
      </c>
      <c r="D87" s="138">
        <f>VLOOKUP(A87, 'Source data'!$H:$L, 5, FALSE)</f>
        <v>0.95801977276080852</v>
      </c>
      <c r="E87" s="27" t="e">
        <f ca="1">VLOOKUP(A87, 'Source data'!$X$4:$AA$208, 4, FALSE)</f>
        <v>#N/A</v>
      </c>
      <c r="F87" s="101">
        <v>8.6499996185302734</v>
      </c>
      <c r="G87" s="135">
        <v>7.0038910505836576</v>
      </c>
      <c r="H87" s="101" t="e">
        <f t="shared" ca="1" si="5"/>
        <v>#N/A</v>
      </c>
      <c r="I87" s="140" t="e">
        <f t="shared" ca="1" si="6"/>
        <v>#N/A</v>
      </c>
      <c r="J87" s="101" t="e">
        <f t="shared" ca="1" si="3"/>
        <v>#N/A</v>
      </c>
      <c r="K87" s="101" t="e">
        <f t="shared" ca="1" si="4"/>
        <v>#N/A</v>
      </c>
      <c r="L87" s="148"/>
      <c r="M87" s="148"/>
    </row>
    <row r="88" spans="1:13">
      <c r="A88" s="31">
        <v>40390</v>
      </c>
      <c r="C88" s="27" t="e">
        <f ca="1">VLOOKUP(A88, 'Source data'!$A:$B, 2, FALSE)</f>
        <v>#N/A</v>
      </c>
      <c r="D88" s="138">
        <f>VLOOKUP(A88, 'Source data'!$H:$L, 5, FALSE)</f>
        <v>1.4979266347687403</v>
      </c>
      <c r="E88" s="27" t="e">
        <f ca="1">VLOOKUP(A88, 'Source data'!$X$4:$AA$208, 4, FALSE)</f>
        <v>#N/A</v>
      </c>
      <c r="F88" s="101">
        <v>5.309999942779541</v>
      </c>
      <c r="G88" s="135">
        <v>4.9113233287858122</v>
      </c>
      <c r="H88" s="101" t="e">
        <f t="shared" ca="1" si="5"/>
        <v>#N/A</v>
      </c>
      <c r="I88" s="140" t="e">
        <f t="shared" ca="1" si="6"/>
        <v>#N/A</v>
      </c>
      <c r="J88" s="101" t="e">
        <f t="shared" ca="1" si="3"/>
        <v>#N/A</v>
      </c>
      <c r="K88" s="101" t="e">
        <f t="shared" ca="1" si="4"/>
        <v>#N/A</v>
      </c>
      <c r="L88" s="148"/>
      <c r="M88" s="148"/>
    </row>
    <row r="89" spans="1:13">
      <c r="A89" s="31">
        <v>40482</v>
      </c>
      <c r="C89" s="27" t="e">
        <f ca="1">VLOOKUP(A89, 'Source data'!$A:$B, 2, FALSE)</f>
        <v>#N/A</v>
      </c>
      <c r="D89" s="138">
        <f>VLOOKUP(A89, 'Source data'!$H:$L, 5, FALSE)</f>
        <v>1.3294877077324543</v>
      </c>
      <c r="E89" s="27" t="e">
        <f ca="1">VLOOKUP(A89, 'Source data'!$X$4:$AA$208, 4, FALSE)</f>
        <v>#N/A</v>
      </c>
      <c r="F89" s="101">
        <v>3.570000171661377</v>
      </c>
      <c r="G89" s="135">
        <v>3.2212885154061621</v>
      </c>
      <c r="H89" s="101" t="e">
        <f t="shared" ca="1" si="5"/>
        <v>#N/A</v>
      </c>
      <c r="I89" s="140" t="e">
        <f t="shared" ca="1" si="6"/>
        <v>#N/A</v>
      </c>
      <c r="J89" s="101" t="e">
        <f t="shared" ca="1" si="3"/>
        <v>#N/A</v>
      </c>
      <c r="K89" s="101" t="e">
        <f t="shared" ca="1" si="4"/>
        <v>#N/A</v>
      </c>
      <c r="L89" s="148"/>
      <c r="M89" s="148"/>
    </row>
    <row r="90" spans="1:13">
      <c r="A90" s="31">
        <v>40574</v>
      </c>
      <c r="C90" s="27" t="e">
        <f ca="1">VLOOKUP(A90, 'Source data'!$A:$B, 2, FALSE)</f>
        <v>#N/A</v>
      </c>
      <c r="D90" s="138">
        <f>VLOOKUP(A90, 'Source data'!$H:$L, 5, FALSE)</f>
        <v>0.14662254678229117</v>
      </c>
      <c r="E90" s="27" t="e">
        <f ca="1">VLOOKUP(A90, 'Source data'!$X$4:$AA$208, 4, FALSE)</f>
        <v>#N/A</v>
      </c>
      <c r="F90" s="101">
        <v>2.4700000286102295</v>
      </c>
      <c r="G90" s="135">
        <v>2.1834061135371177</v>
      </c>
      <c r="H90" s="101" t="e">
        <f t="shared" ca="1" si="5"/>
        <v>#N/A</v>
      </c>
      <c r="I90" s="140" t="e">
        <f t="shared" ca="1" si="6"/>
        <v>#N/A</v>
      </c>
      <c r="J90" s="101" t="e">
        <f t="shared" ca="1" si="3"/>
        <v>#N/A</v>
      </c>
      <c r="K90" s="101" t="e">
        <f t="shared" ca="1" si="4"/>
        <v>#N/A</v>
      </c>
      <c r="L90" s="148"/>
      <c r="M90" s="148"/>
    </row>
    <row r="91" spans="1:13">
      <c r="A91" s="31">
        <v>40663</v>
      </c>
      <c r="C91" s="27" t="e">
        <f ca="1">VLOOKUP(A91, 'Source data'!$A:$B, 2, FALSE)</f>
        <v>#N/A</v>
      </c>
      <c r="D91" s="138">
        <f>VLOOKUP(A91, 'Source data'!$H:$L, 5, FALSE)</f>
        <v>1.422936724358618</v>
      </c>
      <c r="E91" s="27" t="e">
        <f ca="1">VLOOKUP(A91, 'Source data'!$X$4:$AA$208, 4, FALSE)</f>
        <v>#N/A</v>
      </c>
      <c r="F91" s="101">
        <v>2.2100000381469727</v>
      </c>
      <c r="G91" s="135">
        <v>1.4970059880239521</v>
      </c>
      <c r="H91" s="101" t="e">
        <f t="shared" ca="1" si="5"/>
        <v>#N/A</v>
      </c>
      <c r="I91" s="140" t="e">
        <f t="shared" ca="1" si="6"/>
        <v>#N/A</v>
      </c>
      <c r="J91" s="101" t="e">
        <f t="shared" ca="1" si="3"/>
        <v>#N/A</v>
      </c>
      <c r="K91" s="101" t="e">
        <f t="shared" ca="1" si="4"/>
        <v>#N/A</v>
      </c>
      <c r="L91" s="148"/>
      <c r="M91" s="148"/>
    </row>
    <row r="92" spans="1:13">
      <c r="A92" s="31">
        <v>40755</v>
      </c>
      <c r="C92" s="27" t="e">
        <f ca="1">VLOOKUP(A92, 'Source data'!$A:$B, 2, FALSE)</f>
        <v>#N/A</v>
      </c>
      <c r="D92" s="138">
        <f>VLOOKUP(A92, 'Source data'!$H:$L, 5, FALSE)</f>
        <v>0.59298511228867024</v>
      </c>
      <c r="E92" s="27" t="e">
        <f ca="1">VLOOKUP(A92, 'Source data'!$X$4:$AA$208, 4, FALSE)</f>
        <v>#N/A</v>
      </c>
      <c r="F92" s="101">
        <v>1.4100000858306885</v>
      </c>
      <c r="G92" s="135">
        <v>1.206636500754148</v>
      </c>
      <c r="H92" s="101" t="e">
        <f t="shared" ca="1" si="5"/>
        <v>#N/A</v>
      </c>
      <c r="I92" s="140" t="e">
        <f t="shared" ca="1" si="6"/>
        <v>#N/A</v>
      </c>
      <c r="J92" s="101" t="e">
        <f t="shared" ca="1" si="3"/>
        <v>#N/A</v>
      </c>
      <c r="K92" s="101" t="e">
        <f t="shared" ca="1" si="4"/>
        <v>#N/A</v>
      </c>
      <c r="L92" s="148"/>
      <c r="M92" s="148"/>
    </row>
    <row r="93" spans="1:13">
      <c r="A93" s="31">
        <v>40847</v>
      </c>
      <c r="C93" s="27" t="e">
        <f ca="1">VLOOKUP(A93, 'Source data'!$A:$B, 2, FALSE)</f>
        <v>#N/A</v>
      </c>
      <c r="D93" s="138">
        <f>VLOOKUP(A93, 'Source data'!$H:$L, 5, FALSE)</f>
        <v>-0.46865103618792614</v>
      </c>
      <c r="E93" s="27" t="e">
        <f ca="1">VLOOKUP(A93, 'Source data'!$X$4:$AA$208, 4, FALSE)</f>
        <v>#N/A</v>
      </c>
      <c r="F93" s="101">
        <v>1.2000000476837158</v>
      </c>
      <c r="G93" s="135">
        <v>0.91883614088820831</v>
      </c>
      <c r="H93" s="101" t="e">
        <f t="shared" ca="1" si="5"/>
        <v>#N/A</v>
      </c>
      <c r="I93" s="140" t="e">
        <f t="shared" ca="1" si="6"/>
        <v>#N/A</v>
      </c>
      <c r="J93" s="101" t="e">
        <f t="shared" ca="1" si="3"/>
        <v>#N/A</v>
      </c>
      <c r="K93" s="101" t="e">
        <f t="shared" ca="1" si="4"/>
        <v>#N/A</v>
      </c>
      <c r="L93" s="148"/>
      <c r="M93" s="148"/>
    </row>
    <row r="94" spans="1:13">
      <c r="A94" s="31">
        <v>40939</v>
      </c>
      <c r="C94" s="27" t="e">
        <f ca="1">VLOOKUP(A94, 'Source data'!$A:$B, 2, FALSE)</f>
        <v>#N/A</v>
      </c>
      <c r="D94" s="138">
        <f>VLOOKUP(A94, 'Source data'!$H:$L, 5, FALSE)</f>
        <v>-0.93226788432267882</v>
      </c>
      <c r="E94" s="27" t="e">
        <f ca="1">VLOOKUP(A94, 'Source data'!$X$4:$AA$208, 4, FALSE)</f>
        <v>#N/A</v>
      </c>
      <c r="F94" s="101">
        <v>1.4700000286102295</v>
      </c>
      <c r="G94" s="135">
        <v>0.61255742725880558</v>
      </c>
      <c r="H94" s="101" t="e">
        <f t="shared" ca="1" si="5"/>
        <v>#N/A</v>
      </c>
      <c r="I94" s="140" t="e">
        <f t="shared" ca="1" si="6"/>
        <v>#N/A</v>
      </c>
      <c r="J94" s="101" t="e">
        <f t="shared" ca="1" si="3"/>
        <v>#N/A</v>
      </c>
      <c r="K94" s="101" t="e">
        <f t="shared" ca="1" si="4"/>
        <v>#N/A</v>
      </c>
      <c r="L94" s="148"/>
      <c r="M94" s="148"/>
    </row>
    <row r="95" spans="1:13">
      <c r="A95" s="31">
        <v>41029</v>
      </c>
      <c r="C95" s="27" t="e">
        <f ca="1">VLOOKUP(A95, 'Source data'!$A:$B, 2, FALSE)</f>
        <v>#N/A</v>
      </c>
      <c r="D95" s="138">
        <f>VLOOKUP(A95, 'Source data'!$H:$L, 5, FALSE)</f>
        <v>0.24102079395085069</v>
      </c>
      <c r="E95" s="27" t="e">
        <f ca="1">VLOOKUP(A95, 'Source data'!$X$4:$AA$208, 4, FALSE)</f>
        <v>#N/A</v>
      </c>
      <c r="F95" s="101">
        <v>2</v>
      </c>
      <c r="G95" s="135">
        <v>0.92735703245749612</v>
      </c>
      <c r="H95" s="101" t="e">
        <f t="shared" ca="1" si="5"/>
        <v>#N/A</v>
      </c>
      <c r="I95" s="140" t="e">
        <f t="shared" ca="1" si="6"/>
        <v>#N/A</v>
      </c>
      <c r="J95" s="101" t="e">
        <f t="shared" ca="1" si="3"/>
        <v>#N/A</v>
      </c>
      <c r="K95" s="101" t="e">
        <f t="shared" ca="1" si="4"/>
        <v>#N/A</v>
      </c>
      <c r="L95" s="148"/>
      <c r="M95" s="148"/>
    </row>
    <row r="96" spans="1:13">
      <c r="A96" s="31">
        <v>41121</v>
      </c>
      <c r="C96" s="27" t="e">
        <f ca="1">VLOOKUP(A96, 'Source data'!$A:$B, 2, FALSE)</f>
        <v>#N/A</v>
      </c>
      <c r="D96" s="138">
        <f>VLOOKUP(A96, 'Source data'!$H:$L, 5, FALSE)</f>
        <v>-1.6142557651991616</v>
      </c>
      <c r="E96" s="27" t="e">
        <f ca="1">VLOOKUP(A96, 'Source data'!$X$4:$AA$208, 4, FALSE)</f>
        <v>#N/A</v>
      </c>
      <c r="F96" s="101">
        <v>2.679999828338623</v>
      </c>
      <c r="G96" s="135">
        <v>1.059001512859304</v>
      </c>
      <c r="H96" s="101" t="e">
        <f t="shared" ca="1" si="5"/>
        <v>#N/A</v>
      </c>
      <c r="I96" s="140" t="e">
        <f t="shared" ca="1" si="6"/>
        <v>#N/A</v>
      </c>
      <c r="J96" s="101" t="e">
        <f t="shared" ca="1" si="3"/>
        <v>#N/A</v>
      </c>
      <c r="K96" s="101" t="e">
        <f t="shared" ca="1" si="4"/>
        <v>#N/A</v>
      </c>
      <c r="L96" s="148"/>
      <c r="M96" s="148"/>
    </row>
    <row r="97" spans="1:13">
      <c r="A97" s="31">
        <v>41213</v>
      </c>
      <c r="C97" s="27" t="e">
        <f ca="1">VLOOKUP(A97, 'Source data'!$A:$B, 2, FALSE)</f>
        <v>#N/A</v>
      </c>
      <c r="D97" s="138">
        <f>VLOOKUP(A97, 'Source data'!$H:$L, 5, FALSE)</f>
        <v>-0.70921985815602839</v>
      </c>
      <c r="E97" s="27" t="e">
        <f ca="1">VLOOKUP(A97, 'Source data'!$X$4:$AA$208, 4, FALSE)</f>
        <v>#N/A</v>
      </c>
      <c r="F97" s="101">
        <v>3.0499999523162842</v>
      </c>
      <c r="G97" s="135">
        <v>1.2084592145015105</v>
      </c>
      <c r="H97" s="101" t="e">
        <f t="shared" ca="1" si="5"/>
        <v>#N/A</v>
      </c>
      <c r="I97" s="140" t="e">
        <f t="shared" ca="1" si="6"/>
        <v>#N/A</v>
      </c>
      <c r="J97" s="101" t="e">
        <f t="shared" ca="1" si="3"/>
        <v>#N/A</v>
      </c>
      <c r="K97" s="101" t="e">
        <f t="shared" ca="1" si="4"/>
        <v>#N/A</v>
      </c>
      <c r="L97" s="148"/>
      <c r="M97" s="148"/>
    </row>
    <row r="98" spans="1:13">
      <c r="A98" s="31">
        <v>41305</v>
      </c>
      <c r="C98" s="27" t="e">
        <f ca="1">VLOOKUP(A98, 'Source data'!$A:$B, 2, FALSE)</f>
        <v>#N/A</v>
      </c>
      <c r="D98" s="138">
        <f>VLOOKUP(A98, 'Source data'!$H:$L, 5, FALSE)</f>
        <v>-0.73552841210833775</v>
      </c>
      <c r="E98" s="27" t="e">
        <f ca="1">VLOOKUP(A98, 'Source data'!$X$4:$AA$208, 4, FALSE)</f>
        <v>#N/A</v>
      </c>
      <c r="F98" s="101">
        <v>2.869999885559082</v>
      </c>
      <c r="G98" s="135">
        <v>1.6616314199395772</v>
      </c>
      <c r="H98" s="101" t="e">
        <f t="shared" ca="1" si="5"/>
        <v>#N/A</v>
      </c>
      <c r="I98" s="140" t="e">
        <f t="shared" ca="1" si="6"/>
        <v>#N/A</v>
      </c>
      <c r="J98" s="101" t="e">
        <f t="shared" ca="1" si="3"/>
        <v>#N/A</v>
      </c>
      <c r="K98" s="101" t="e">
        <f t="shared" ca="1" si="4"/>
        <v>#N/A</v>
      </c>
      <c r="L98" s="148"/>
      <c r="M98" s="148"/>
    </row>
    <row r="99" spans="1:13">
      <c r="A99" s="31">
        <v>41394</v>
      </c>
      <c r="C99" s="27" t="e">
        <f ca="1">VLOOKUP(A99, 'Source data'!$A:$B, 2, FALSE)</f>
        <v>#N/A</v>
      </c>
      <c r="D99" s="138">
        <f>VLOOKUP(A99, 'Source data'!$H:$L, 5, FALSE)</f>
        <v>-0.19994738226782427</v>
      </c>
      <c r="E99" s="27" t="e">
        <f ca="1">VLOOKUP(A99, 'Source data'!$X$4:$AA$208, 4, FALSE)</f>
        <v>#N/A</v>
      </c>
      <c r="F99" s="101">
        <v>3.059999942779541</v>
      </c>
      <c r="G99" s="135">
        <v>1.6666666666666667</v>
      </c>
      <c r="H99" s="101" t="e">
        <f t="shared" ca="1" si="5"/>
        <v>#N/A</v>
      </c>
      <c r="I99" s="140" t="e">
        <f t="shared" ca="1" si="6"/>
        <v>#N/A</v>
      </c>
      <c r="J99" s="101" t="e">
        <f t="shared" ca="1" si="3"/>
        <v>#N/A</v>
      </c>
      <c r="K99" s="101" t="e">
        <f t="shared" ca="1" si="4"/>
        <v>#N/A</v>
      </c>
      <c r="L99" s="148"/>
      <c r="M99" s="148"/>
    </row>
    <row r="100" spans="1:13">
      <c r="A100" s="31">
        <v>41486</v>
      </c>
      <c r="C100" s="27" t="e">
        <f ca="1">VLOOKUP(A100, 'Source data'!$A:$B, 2, FALSE)</f>
        <v>#N/A</v>
      </c>
      <c r="D100" s="138">
        <f>VLOOKUP(A100, 'Source data'!$H:$L, 5, FALSE)</f>
        <v>0.22298767222625093</v>
      </c>
      <c r="E100" s="27" t="e">
        <f ca="1">VLOOKUP(A100, 'Source data'!$X$4:$AA$208, 4, FALSE)</f>
        <v>#N/A</v>
      </c>
      <c r="F100" s="101">
        <v>2.6000001430511475</v>
      </c>
      <c r="G100" s="135">
        <v>1.6500000000000001</v>
      </c>
      <c r="H100" s="101" t="e">
        <f t="shared" ca="1" si="5"/>
        <v>#N/A</v>
      </c>
      <c r="I100" s="140" t="e">
        <f t="shared" ca="1" si="6"/>
        <v>#N/A</v>
      </c>
      <c r="J100" s="101" t="e">
        <f t="shared" ca="1" si="3"/>
        <v>#N/A</v>
      </c>
      <c r="K100" s="101" t="e">
        <f t="shared" ca="1" si="4"/>
        <v>#N/A</v>
      </c>
      <c r="L100" s="148"/>
      <c r="M100" s="148"/>
    </row>
    <row r="101" spans="1:13">
      <c r="A101" s="31">
        <v>41578</v>
      </c>
      <c r="C101" s="27" t="e">
        <f ca="1">VLOOKUP(A101, 'Source data'!$A:$B, 2, FALSE)</f>
        <v>#N/A</v>
      </c>
      <c r="D101" s="138">
        <f>VLOOKUP(A101, 'Source data'!$H:$L, 5, FALSE)</f>
        <v>-3.5727045373347623E-2</v>
      </c>
      <c r="E101" s="27" t="e">
        <f ca="1">VLOOKUP(A101, 'Source data'!$X$4:$AA$208, 4, FALSE)</f>
        <v>#N/A</v>
      </c>
      <c r="F101" s="101">
        <v>2.75</v>
      </c>
      <c r="G101" s="135">
        <v>1.6417910447761193</v>
      </c>
      <c r="H101" s="101" t="e">
        <f t="shared" ca="1" si="5"/>
        <v>#N/A</v>
      </c>
      <c r="I101" s="140" t="e">
        <f t="shared" ca="1" si="6"/>
        <v>#N/A</v>
      </c>
      <c r="J101" s="101" t="e">
        <f t="shared" ca="1" si="3"/>
        <v>#N/A</v>
      </c>
      <c r="K101" s="101" t="e">
        <f t="shared" ca="1" si="4"/>
        <v>#N/A</v>
      </c>
      <c r="L101" s="148"/>
      <c r="M101" s="148"/>
    </row>
    <row r="102" spans="1:13">
      <c r="A102" s="31">
        <v>41670</v>
      </c>
      <c r="C102" s="27" t="e">
        <f ca="1">VLOOKUP(A102, 'Source data'!$A:$B, 2, FALSE)</f>
        <v>#N/A</v>
      </c>
      <c r="D102" s="138">
        <f>VLOOKUP(A102, 'Source data'!$H:$L, 5, FALSE)</f>
        <v>-0.10756543564001435</v>
      </c>
      <c r="E102" s="27" t="e">
        <f ca="1">VLOOKUP(A102, 'Source data'!$X$4:$AA$208, 4, FALSE)</f>
        <v>#N/A</v>
      </c>
      <c r="F102" s="101">
        <v>2.0699999332427979</v>
      </c>
      <c r="G102" s="135">
        <v>1.171303074670571</v>
      </c>
      <c r="H102" s="101" t="e">
        <f t="shared" ca="1" si="5"/>
        <v>#N/A</v>
      </c>
      <c r="I102" s="140" t="e">
        <f t="shared" ca="1" si="6"/>
        <v>#N/A</v>
      </c>
      <c r="J102" s="101" t="e">
        <f t="shared" ca="1" si="3"/>
        <v>#N/A</v>
      </c>
      <c r="K102" s="101" t="e">
        <f t="shared" ca="1" si="4"/>
        <v>#N/A</v>
      </c>
      <c r="L102" s="148"/>
      <c r="M102" s="148"/>
    </row>
    <row r="103" spans="1:13">
      <c r="A103" s="31">
        <v>41759</v>
      </c>
      <c r="C103" s="27" t="e">
        <f ca="1">VLOOKUP(A103, 'Source data'!$A:$B, 2, FALSE)</f>
        <v>#N/A</v>
      </c>
      <c r="D103" s="138">
        <f>VLOOKUP(A103, 'Source data'!$H:$L, 5, FALSE)</f>
        <v>-0.77320435626624551</v>
      </c>
      <c r="E103" s="27" t="e">
        <f ca="1">VLOOKUP(A103, 'Source data'!$X$4:$AA$208, 4, FALSE)</f>
        <v>#N/A</v>
      </c>
      <c r="F103" s="101">
        <v>1.6299999952316284</v>
      </c>
      <c r="G103" s="135">
        <v>1.0115606936416186</v>
      </c>
      <c r="H103" s="101" t="e">
        <f t="shared" ca="1" si="5"/>
        <v>#N/A</v>
      </c>
      <c r="I103" s="140" t="e">
        <f t="shared" ca="1" si="6"/>
        <v>#N/A</v>
      </c>
      <c r="J103" s="101" t="e">
        <f t="shared" ca="1" si="3"/>
        <v>#N/A</v>
      </c>
      <c r="K103" s="101" t="e">
        <f t="shared" ca="1" si="4"/>
        <v>#N/A</v>
      </c>
      <c r="L103" s="148"/>
      <c r="M103" s="148"/>
    </row>
    <row r="104" spans="1:13">
      <c r="A104" s="31">
        <v>41851</v>
      </c>
      <c r="C104" s="27" t="e">
        <f ca="1">VLOOKUP(A104, 'Source data'!$A:$B, 2, FALSE)</f>
        <v>#N/A</v>
      </c>
      <c r="D104" s="138">
        <f>VLOOKUP(A104, 'Source data'!$H:$L, 5, FALSE)</f>
        <v>0.46397379912663761</v>
      </c>
      <c r="E104" s="27" t="e">
        <f ca="1">VLOOKUP(A104, 'Source data'!$X$4:$AA$208, 4, FALSE)</f>
        <v>#N/A</v>
      </c>
      <c r="F104" s="101">
        <v>1.4100000858306885</v>
      </c>
      <c r="G104" s="135">
        <v>0.96153846153846156</v>
      </c>
      <c r="H104" s="101" t="e">
        <f t="shared" ca="1" si="5"/>
        <v>#N/A</v>
      </c>
      <c r="I104" s="140" t="e">
        <f t="shared" ca="1" si="6"/>
        <v>#N/A</v>
      </c>
      <c r="J104" s="101" t="e">
        <f t="shared" ca="1" si="3"/>
        <v>#N/A</v>
      </c>
      <c r="K104" s="101" t="e">
        <f t="shared" ca="1" si="4"/>
        <v>#N/A</v>
      </c>
      <c r="L104" s="148"/>
      <c r="M104" s="148"/>
    </row>
    <row r="105" spans="1:13">
      <c r="A105" s="31">
        <v>41943</v>
      </c>
      <c r="C105" s="27" t="e">
        <f ca="1">VLOOKUP(A105, 'Source data'!$A:$B, 2, FALSE)</f>
        <v>#N/A</v>
      </c>
      <c r="D105" s="138">
        <f>VLOOKUP(A105, 'Source data'!$H:$L, 5, FALSE)</f>
        <v>-0.44851094366702549</v>
      </c>
      <c r="E105" s="27" t="e">
        <f ca="1">VLOOKUP(A105, 'Source data'!$X$4:$AA$208, 4, FALSE)</f>
        <v>#N/A</v>
      </c>
      <c r="F105" s="101">
        <v>0.98000001907348633</v>
      </c>
      <c r="G105" s="135">
        <v>0.63856960408684549</v>
      </c>
      <c r="H105" s="101" t="e">
        <f t="shared" ca="1" si="5"/>
        <v>#N/A</v>
      </c>
      <c r="I105" s="140" t="e">
        <f t="shared" ca="1" si="6"/>
        <v>#N/A</v>
      </c>
      <c r="J105" s="101" t="e">
        <f t="shared" ca="1" si="3"/>
        <v>#N/A</v>
      </c>
      <c r="K105" s="101" t="e">
        <f t="shared" ca="1" si="4"/>
        <v>#N/A</v>
      </c>
      <c r="L105" s="148"/>
      <c r="M105" s="148"/>
    </row>
    <row r="106" spans="1:13">
      <c r="A106" s="31">
        <v>42035</v>
      </c>
      <c r="C106" s="27" t="e">
        <f ca="1">VLOOKUP(A106, 'Source data'!$A:$B, 2, FALSE)</f>
        <v>#N/A</v>
      </c>
      <c r="D106" s="138">
        <f>VLOOKUP(A106, 'Source data'!$H:$L, 5, FALSE)</f>
        <v>0.79635642135642137</v>
      </c>
      <c r="E106" s="27" t="e">
        <f ca="1">VLOOKUP(A106, 'Source data'!$X$4:$AA$208, 4, FALSE)</f>
        <v>#N/A</v>
      </c>
      <c r="F106" s="101">
        <v>1.1599999666213989</v>
      </c>
      <c r="G106" s="135">
        <v>0.74906367041198507</v>
      </c>
      <c r="H106" s="101" t="e">
        <f t="shared" ca="1" si="5"/>
        <v>#N/A</v>
      </c>
      <c r="I106" s="140" t="e">
        <f t="shared" ca="1" si="6"/>
        <v>#N/A</v>
      </c>
      <c r="J106" s="101" t="e">
        <f t="shared" ca="1" si="3"/>
        <v>#N/A</v>
      </c>
      <c r="K106" s="101" t="e">
        <f t="shared" ca="1" si="4"/>
        <v>#N/A</v>
      </c>
      <c r="L106" s="148"/>
      <c r="M106" s="148"/>
    </row>
    <row r="107" spans="1:13">
      <c r="A107" s="31">
        <v>42124</v>
      </c>
      <c r="C107" s="27" t="e">
        <f ca="1">VLOOKUP(A107, 'Source data'!$A:$B, 2, FALSE)</f>
        <v>#N/A</v>
      </c>
      <c r="D107" s="138">
        <f>VLOOKUP(A107, 'Source data'!$H:$L, 5, FALSE)</f>
        <v>-0.74408343361411955</v>
      </c>
      <c r="E107" s="27" t="e">
        <f ca="1">VLOOKUP(A107, 'Source data'!$X$4:$AA$208, 4, FALSE)</f>
        <v>#N/A</v>
      </c>
      <c r="F107" s="101">
        <v>1</v>
      </c>
      <c r="G107" s="135">
        <v>0.72115384615384615</v>
      </c>
      <c r="H107" s="101" t="e">
        <f t="shared" ca="1" si="5"/>
        <v>#N/A</v>
      </c>
      <c r="I107" s="140" t="e">
        <f t="shared" ca="1" si="6"/>
        <v>#N/A</v>
      </c>
      <c r="J107" s="101" t="e">
        <f t="shared" ca="1" si="3"/>
        <v>#N/A</v>
      </c>
      <c r="K107" s="101" t="e">
        <f t="shared" ca="1" si="4"/>
        <v>#N/A</v>
      </c>
      <c r="L107" s="148"/>
      <c r="M107" s="148"/>
    </row>
    <row r="108" spans="1:13">
      <c r="A108" s="31">
        <v>42216</v>
      </c>
      <c r="C108" s="27" t="e">
        <f ca="1">VLOOKUP(A108, 'Source data'!$A:$B, 2, FALSE)</f>
        <v>#N/A</v>
      </c>
      <c r="D108" s="138">
        <f>VLOOKUP(A108, 'Source data'!$H:$L, 5, FALSE)</f>
        <v>-1.1601841754513509</v>
      </c>
      <c r="E108" s="27" t="e">
        <f ca="1">VLOOKUP(A108, 'Source data'!$X$4:$AA$208, 4, FALSE)</f>
        <v>#N/A</v>
      </c>
      <c r="F108" s="101">
        <v>1.3100000619888306</v>
      </c>
      <c r="G108" s="135">
        <v>0.56689342403628118</v>
      </c>
      <c r="H108" s="101" t="e">
        <f t="shared" ca="1" si="5"/>
        <v>#N/A</v>
      </c>
      <c r="I108" s="140" t="e">
        <f t="shared" ca="1" si="6"/>
        <v>#N/A</v>
      </c>
      <c r="J108" s="101" t="e">
        <f t="shared" ca="1" si="3"/>
        <v>#N/A</v>
      </c>
      <c r="K108" s="101" t="e">
        <f t="shared" ca="1" si="4"/>
        <v>#N/A</v>
      </c>
      <c r="L108" s="148"/>
      <c r="M108" s="148"/>
    </row>
    <row r="109" spans="1:13">
      <c r="A109" s="31">
        <v>42308</v>
      </c>
      <c r="C109" s="27" t="e">
        <f ca="1">VLOOKUP(A109, 'Source data'!$A:$B, 2, FALSE)</f>
        <v>#N/A</v>
      </c>
      <c r="D109" s="138">
        <f>VLOOKUP(A109, 'Source data'!$H:$L, 5, FALSE)</f>
        <v>-2.7251331599157691</v>
      </c>
      <c r="E109" s="27" t="e">
        <f ca="1">VLOOKUP(A109, 'Source data'!$X$4:$AA$208, 4, FALSE)</f>
        <v>#N/A</v>
      </c>
      <c r="F109" s="101">
        <v>1.4700000286102295</v>
      </c>
      <c r="G109" s="135">
        <v>0.77177508269018735</v>
      </c>
      <c r="H109" s="101" t="e">
        <f t="shared" ca="1" si="5"/>
        <v>#N/A</v>
      </c>
      <c r="I109" s="140" t="e">
        <f t="shared" ca="1" si="6"/>
        <v>#N/A</v>
      </c>
      <c r="J109" s="101" t="e">
        <f t="shared" ca="1" si="3"/>
        <v>#N/A</v>
      </c>
      <c r="K109" s="101" t="e">
        <f t="shared" ca="1" si="4"/>
        <v>#N/A</v>
      </c>
      <c r="L109" s="148"/>
      <c r="M109" s="148"/>
    </row>
    <row r="110" spans="1:13">
      <c r="A110" s="31">
        <f t="shared" ref="A110:A116" si="7">EOMONTH(A109, 3)</f>
        <v>42400</v>
      </c>
      <c r="C110" s="27" t="e">
        <f ca="1">VLOOKUP(A110, 'Source data'!$A:$B, 2, FALSE)</f>
        <v>#N/A</v>
      </c>
      <c r="D110" s="138">
        <f>VLOOKUP(A110, 'Source data'!$H:$L, 5, FALSE)</f>
        <v>-3.4160705253269743</v>
      </c>
      <c r="E110" s="27" t="e">
        <f ca="1">VLOOKUP(A110, 'Source data'!$X$4:$AA$209, 4, FALSE)</f>
        <v>#N/A</v>
      </c>
      <c r="F110" s="101">
        <v>2.4000000953674316</v>
      </c>
      <c r="G110" s="135">
        <v>1.3903743315508021</v>
      </c>
      <c r="H110" s="101" t="e">
        <f t="shared" ca="1" si="5"/>
        <v>#N/A</v>
      </c>
      <c r="I110" s="140" t="e">
        <f t="shared" ca="1" si="6"/>
        <v>#N/A</v>
      </c>
      <c r="J110" s="101" t="e">
        <f t="shared" ca="1" si="3"/>
        <v>#N/A</v>
      </c>
      <c r="K110" s="101" t="e">
        <f t="shared" ca="1" si="4"/>
        <v>#N/A</v>
      </c>
      <c r="L110" s="148"/>
      <c r="M110" s="148"/>
    </row>
    <row r="111" spans="1:13">
      <c r="A111" s="31">
        <f t="shared" si="7"/>
        <v>42490</v>
      </c>
      <c r="C111" s="27" t="e">
        <f ca="1">VLOOKUP(A111, 'Source data'!$A:$B, 2, FALSE)</f>
        <v>#N/A</v>
      </c>
      <c r="D111" s="138">
        <f>VLOOKUP(A111, 'Source data'!$H:$L, 5, FALSE)</f>
        <v>-7.3263108186332762</v>
      </c>
      <c r="E111" s="27" t="e">
        <f ca="1">VLOOKUP(A111, 'Source data'!$X:$AA, 4, FALSE)</f>
        <v>#N/A</v>
      </c>
      <c r="F111" s="101">
        <v>3.3199999332427979</v>
      </c>
      <c r="G111" s="135">
        <v>1.929260450160772</v>
      </c>
      <c r="H111" s="101" t="e">
        <f t="shared" ca="1" si="5"/>
        <v>#N/A</v>
      </c>
      <c r="I111" s="140" t="e">
        <f t="shared" ca="1" si="6"/>
        <v>#N/A</v>
      </c>
      <c r="J111" s="101" t="e">
        <f t="shared" ca="1" si="3"/>
        <v>#N/A</v>
      </c>
      <c r="K111" s="101" t="e">
        <f t="shared" ca="1" si="4"/>
        <v>#N/A</v>
      </c>
    </row>
    <row r="112" spans="1:13">
      <c r="A112" s="31">
        <f t="shared" si="7"/>
        <v>42582</v>
      </c>
      <c r="C112" s="27" t="e">
        <f ca="1">VLOOKUP(A112, 'Source data'!$A:$B, 2, FALSE)</f>
        <v>#N/A</v>
      </c>
      <c r="D112" s="138">
        <f>VLOOKUP(A112, 'Source data'!$H:$L, 5, FALSE)</f>
        <v>-1.8703122274550847</v>
      </c>
      <c r="E112" s="27" t="e">
        <f ca="1">VLOOKUP(A112, 'Source data'!$X:$AA, 4, FALSE)</f>
        <v>#N/A</v>
      </c>
      <c r="F112" s="101">
        <v>3.809999942779541</v>
      </c>
      <c r="G112" s="135">
        <v>2.4442082890541976</v>
      </c>
      <c r="H112" s="101" t="e">
        <f t="shared" ca="1" si="5"/>
        <v>#N/A</v>
      </c>
      <c r="I112" s="140" t="e">
        <f t="shared" ca="1" si="6"/>
        <v>#N/A</v>
      </c>
      <c r="J112" s="101" t="e">
        <f t="shared" ca="1" si="3"/>
        <v>#N/A</v>
      </c>
      <c r="K112" s="101" t="e">
        <f t="shared" ca="1" si="4"/>
        <v>#N/A</v>
      </c>
    </row>
    <row r="113" spans="1:11">
      <c r="A113" s="31">
        <f t="shared" si="7"/>
        <v>42674</v>
      </c>
      <c r="C113" s="27" t="e">
        <f ca="1">VLOOKUP(A113, 'Source data'!$A:$B, 2, FALSE)</f>
        <v>#N/A</v>
      </c>
      <c r="D113" s="138">
        <f>VLOOKUP(A113, 'Source data'!$H:$L, 5, FALSE)</f>
        <v>-1.3726761781236492</v>
      </c>
      <c r="E113" s="27" t="e">
        <f ca="1">VLOOKUP(A113, 'Source data'!$X:$AA, 4, FALSE)</f>
        <v>#N/A</v>
      </c>
      <c r="F113" s="135">
        <v>3.2</v>
      </c>
      <c r="G113" s="135">
        <v>2.35</v>
      </c>
      <c r="H113" s="101" t="e">
        <f ca="1">$F$124+SUMPRODUCT($C$124:$D$124, C109:D109)</f>
        <v>#N/A</v>
      </c>
      <c r="I113" s="140" t="e">
        <f t="shared" ca="1" si="6"/>
        <v>#N/A</v>
      </c>
      <c r="J113" s="101" t="e">
        <f t="shared" ca="1" si="3"/>
        <v>#N/A</v>
      </c>
      <c r="K113" s="101" t="e">
        <f t="shared" ca="1" si="4"/>
        <v>#N/A</v>
      </c>
    </row>
    <row r="114" spans="1:11">
      <c r="A114" s="31">
        <f t="shared" si="7"/>
        <v>42766</v>
      </c>
      <c r="C114" s="27"/>
      <c r="D114" s="138"/>
      <c r="E114" s="27"/>
      <c r="F114" s="101"/>
      <c r="G114" s="101"/>
      <c r="H114" s="101" t="e">
        <f t="shared" ref="H114:H117" ca="1" si="8">$F$124+SUMPRODUCT($C$124:$D$124, C110:D110)</f>
        <v>#N/A</v>
      </c>
      <c r="I114" s="140" t="e">
        <f t="shared" ca="1" si="6"/>
        <v>#N/A</v>
      </c>
      <c r="J114" s="101" t="e">
        <f t="shared" ca="1" si="3"/>
        <v>#N/A</v>
      </c>
      <c r="K114" s="101" t="e">
        <f t="shared" ca="1" si="4"/>
        <v>#N/A</v>
      </c>
    </row>
    <row r="115" spans="1:11">
      <c r="A115" s="31">
        <f t="shared" si="7"/>
        <v>42855</v>
      </c>
      <c r="F115" s="101"/>
      <c r="G115" s="101"/>
      <c r="H115" s="101" t="e">
        <f t="shared" ca="1" si="8"/>
        <v>#N/A</v>
      </c>
      <c r="I115" s="140" t="e">
        <f t="shared" ca="1" si="6"/>
        <v>#N/A</v>
      </c>
      <c r="J115" s="101" t="e">
        <f t="shared" ca="1" si="3"/>
        <v>#N/A</v>
      </c>
      <c r="K115" s="101" t="e">
        <f t="shared" ca="1" si="4"/>
        <v>#N/A</v>
      </c>
    </row>
    <row r="116" spans="1:11">
      <c r="A116" s="31">
        <f t="shared" si="7"/>
        <v>42947</v>
      </c>
      <c r="F116" s="101"/>
      <c r="G116" s="101"/>
      <c r="H116" s="101" t="e">
        <f t="shared" ca="1" si="8"/>
        <v>#N/A</v>
      </c>
      <c r="I116" s="140" t="e">
        <f t="shared" ca="1" si="6"/>
        <v>#N/A</v>
      </c>
      <c r="J116" s="101" t="e">
        <f t="shared" ca="1" si="3"/>
        <v>#N/A</v>
      </c>
      <c r="K116" s="101" t="e">
        <f t="shared" ca="1" si="4"/>
        <v>#N/A</v>
      </c>
    </row>
    <row r="117" spans="1:11">
      <c r="A117" s="31">
        <v>43039</v>
      </c>
      <c r="F117" s="101"/>
      <c r="G117" s="101"/>
      <c r="H117" s="101" t="e">
        <f t="shared" ca="1" si="8"/>
        <v>#N/A</v>
      </c>
      <c r="I117" s="140" t="e">
        <f ca="1">$F$125+SUMPRODUCT($C$125:$D$125, C113:D113)</f>
        <v>#N/A</v>
      </c>
      <c r="J117" s="101" t="e">
        <f t="shared" ca="1" si="3"/>
        <v>#N/A</v>
      </c>
      <c r="K117" s="101" t="e">
        <f ca="1">$F$123+SUMPRODUCT($C$123:$D$123, C113:D113)</f>
        <v>#N/A</v>
      </c>
    </row>
    <row r="118" spans="1:11">
      <c r="A118" s="109"/>
    </row>
    <row r="119" spans="1:11">
      <c r="A119" s="109"/>
    </row>
    <row r="120" spans="1:11">
      <c r="C120" s="35" t="s">
        <v>36</v>
      </c>
      <c r="D120" s="35" t="s">
        <v>37</v>
      </c>
      <c r="E120" s="35" t="s">
        <v>38</v>
      </c>
      <c r="F120" s="35" t="s">
        <v>35</v>
      </c>
      <c r="G120" s="35"/>
    </row>
    <row r="121" spans="1:11">
      <c r="A121" s="109" t="s">
        <v>112</v>
      </c>
      <c r="C121" s="101">
        <f>'Regression output'!B39</f>
        <v>8.7776131844628541E-2</v>
      </c>
      <c r="D121" s="101">
        <f>'Regression output'!B40</f>
        <v>-0.12410749761603071</v>
      </c>
      <c r="E121" s="101">
        <f>'Regression output'!B41</f>
        <v>-0.36447132820007272</v>
      </c>
      <c r="F121" s="101">
        <f>'Regression output'!B38</f>
        <v>2.3876925080978966</v>
      </c>
      <c r="G121" s="101"/>
    </row>
    <row r="122" spans="1:11">
      <c r="A122" s="109" t="s">
        <v>107</v>
      </c>
      <c r="C122" s="101">
        <v>5.6692771971334349E-2</v>
      </c>
      <c r="D122" s="101">
        <v>-0.16289349023989036</v>
      </c>
      <c r="E122" s="101">
        <v>0.25533916665308348</v>
      </c>
      <c r="F122" s="101">
        <v>1.9672003633561035</v>
      </c>
    </row>
    <row r="123" spans="1:11">
      <c r="A123" s="109" t="s">
        <v>110</v>
      </c>
      <c r="C123" s="101">
        <v>8.4453039317644696E-2</v>
      </c>
      <c r="D123" s="101">
        <v>-0.17427775092402198</v>
      </c>
      <c r="E123" s="101"/>
      <c r="F123" s="101">
        <v>2.5016598432433392</v>
      </c>
    </row>
    <row r="124" spans="1:11">
      <c r="A124" s="109" t="s">
        <v>114</v>
      </c>
      <c r="C124" s="139">
        <v>9.1905554719335328E-2</v>
      </c>
      <c r="D124" s="139">
        <v>-0.23100457383573902</v>
      </c>
      <c r="F124" s="139">
        <v>2.9978162525938097</v>
      </c>
    </row>
    <row r="125" spans="1:11">
      <c r="A125" s="109" t="s">
        <v>115</v>
      </c>
      <c r="C125" s="139">
        <v>7.160221368541024E-2</v>
      </c>
      <c r="D125" s="139">
        <v>-0.1816297040083413</v>
      </c>
      <c r="E125" s="139"/>
      <c r="F125" s="139">
        <v>2.0077653452922246</v>
      </c>
    </row>
    <row r="140" spans="1:1">
      <c r="A140" s="110" t="s">
        <v>41</v>
      </c>
    </row>
  </sheetData>
  <mergeCells count="1">
    <mergeCell ref="C4:H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04"/>
  <sheetViews>
    <sheetView topLeftCell="A67" workbookViewId="0">
      <selection activeCell="J111" sqref="J111"/>
    </sheetView>
  </sheetViews>
  <sheetFormatPr defaultRowHeight="12.75"/>
  <sheetData>
    <row r="1" spans="1:9">
      <c r="A1" t="s">
        <v>96</v>
      </c>
    </row>
    <row r="2" spans="1:9" ht="13.5" thickBot="1"/>
    <row r="3" spans="1:9">
      <c r="A3" s="114" t="s">
        <v>42</v>
      </c>
      <c r="B3" s="114"/>
    </row>
    <row r="4" spans="1:9">
      <c r="A4" s="62" t="s">
        <v>43</v>
      </c>
      <c r="B4" s="62">
        <v>0.9174505405002894</v>
      </c>
    </row>
    <row r="5" spans="1:9">
      <c r="A5" s="62" t="s">
        <v>44</v>
      </c>
      <c r="B5" s="62">
        <v>0.84171549426427317</v>
      </c>
    </row>
    <row r="6" spans="1:9">
      <c r="A6" s="62" t="s">
        <v>45</v>
      </c>
      <c r="B6" s="62">
        <v>0.83687005021113858</v>
      </c>
    </row>
    <row r="7" spans="1:9">
      <c r="A7" s="62" t="s">
        <v>46</v>
      </c>
      <c r="B7" s="62">
        <v>1.4527948522082492</v>
      </c>
    </row>
    <row r="8" spans="1:9" ht="13.5" thickBot="1">
      <c r="A8" s="63" t="s">
        <v>47</v>
      </c>
      <c r="B8" s="63">
        <v>102</v>
      </c>
    </row>
    <row r="10" spans="1:9" ht="13.5" thickBot="1">
      <c r="A10" t="s">
        <v>48</v>
      </c>
    </row>
    <row r="11" spans="1:9">
      <c r="A11" s="113"/>
      <c r="B11" s="113" t="s">
        <v>49</v>
      </c>
      <c r="C11" s="113" t="s">
        <v>50</v>
      </c>
      <c r="D11" s="113" t="s">
        <v>51</v>
      </c>
      <c r="E11" s="113" t="s">
        <v>52</v>
      </c>
      <c r="F11" s="113" t="s">
        <v>53</v>
      </c>
    </row>
    <row r="12" spans="1:9">
      <c r="A12" s="62" t="s">
        <v>54</v>
      </c>
      <c r="B12" s="62">
        <v>3</v>
      </c>
      <c r="C12" s="62">
        <v>1099.9212122971367</v>
      </c>
      <c r="D12" s="62">
        <v>366.64040409904555</v>
      </c>
      <c r="E12" s="62">
        <v>173.71276709299144</v>
      </c>
      <c r="F12" s="62">
        <v>4.3324469092167867E-39</v>
      </c>
    </row>
    <row r="13" spans="1:9">
      <c r="A13" s="62" t="s">
        <v>55</v>
      </c>
      <c r="B13" s="62">
        <v>98</v>
      </c>
      <c r="C13" s="62">
        <v>206.84006249507331</v>
      </c>
      <c r="D13" s="62">
        <v>2.1106128826027888</v>
      </c>
      <c r="E13" s="62"/>
      <c r="F13" s="62"/>
    </row>
    <row r="14" spans="1:9" ht="13.5" thickBot="1">
      <c r="A14" s="63" t="s">
        <v>56</v>
      </c>
      <c r="B14" s="63">
        <v>101</v>
      </c>
      <c r="C14" s="63">
        <v>1306.7612747922099</v>
      </c>
      <c r="D14" s="63"/>
      <c r="E14" s="63"/>
      <c r="F14" s="63"/>
    </row>
    <row r="15" spans="1:9" ht="13.5" thickBot="1"/>
    <row r="16" spans="1:9">
      <c r="A16" s="113"/>
      <c r="B16" s="113" t="s">
        <v>39</v>
      </c>
      <c r="C16" s="113" t="s">
        <v>46</v>
      </c>
      <c r="D16" s="113" t="s">
        <v>57</v>
      </c>
      <c r="E16" s="113" t="s">
        <v>58</v>
      </c>
      <c r="F16" s="113" t="s">
        <v>59</v>
      </c>
      <c r="G16" s="113" t="s">
        <v>60</v>
      </c>
      <c r="H16" s="113" t="s">
        <v>61</v>
      </c>
      <c r="I16" s="113" t="s">
        <v>62</v>
      </c>
    </row>
    <row r="17" spans="1:11">
      <c r="A17" s="62" t="s">
        <v>63</v>
      </c>
      <c r="B17" s="62">
        <v>3.455209967278333</v>
      </c>
      <c r="C17" s="62">
        <v>0.18445428743337078</v>
      </c>
      <c r="D17" s="62">
        <v>18.73206643963988</v>
      </c>
      <c r="E17" s="62">
        <v>3.7385660976640823E-34</v>
      </c>
      <c r="F17" s="62">
        <v>3.0891664370222562</v>
      </c>
      <c r="G17" s="62">
        <v>3.8212534975344097</v>
      </c>
      <c r="H17" s="62">
        <v>3.0891664370222562</v>
      </c>
      <c r="I17" s="62">
        <v>3.8212534975344097</v>
      </c>
    </row>
    <row r="18" spans="1:11">
      <c r="A18" s="62" t="s">
        <v>64</v>
      </c>
      <c r="B18" s="62">
        <v>0.13029713969142773</v>
      </c>
      <c r="C18" s="62">
        <v>9.1861788860688482E-3</v>
      </c>
      <c r="D18" s="62">
        <v>14.184041189207381</v>
      </c>
      <c r="E18" s="62">
        <v>1.7305429667375443E-25</v>
      </c>
      <c r="F18" s="62">
        <v>0.11206746666073114</v>
      </c>
      <c r="G18" s="62">
        <v>0.14852681272212431</v>
      </c>
      <c r="H18" s="62">
        <v>0.11206746666073114</v>
      </c>
      <c r="I18" s="62">
        <v>0.14852681272212431</v>
      </c>
    </row>
    <row r="19" spans="1:11">
      <c r="A19" s="62" t="s">
        <v>65</v>
      </c>
      <c r="B19" s="62">
        <v>-7.2118203279997919E-2</v>
      </c>
      <c r="C19" s="62">
        <v>7.6770494962400931E-2</v>
      </c>
      <c r="D19" s="62">
        <v>-0.93940000406820989</v>
      </c>
      <c r="E19" s="62">
        <v>0.34983504674623878</v>
      </c>
      <c r="F19" s="62">
        <v>-0.2244667519993897</v>
      </c>
      <c r="G19" s="62">
        <v>8.0230345439393849E-2</v>
      </c>
      <c r="H19" s="62">
        <v>-0.2244667519993897</v>
      </c>
      <c r="I19" s="62">
        <v>8.0230345439393849E-2</v>
      </c>
    </row>
    <row r="20" spans="1:11" ht="13.5" thickBot="1">
      <c r="A20" s="63" t="s">
        <v>66</v>
      </c>
      <c r="B20" s="63">
        <v>9.7265714370184719E-2</v>
      </c>
      <c r="C20" s="63">
        <v>7.9862731501152626E-2</v>
      </c>
      <c r="D20" s="63">
        <v>1.2179111901373036</v>
      </c>
      <c r="E20" s="63">
        <v>0.22618193877300194</v>
      </c>
      <c r="F20" s="63">
        <v>-6.1219277122001731E-2</v>
      </c>
      <c r="G20" s="63">
        <v>0.25575070586237114</v>
      </c>
      <c r="H20" s="63">
        <v>-6.1219277122001731E-2</v>
      </c>
      <c r="I20" s="63">
        <v>0.25575070586237114</v>
      </c>
    </row>
    <row r="22" spans="1:11">
      <c r="A22" t="s">
        <v>108</v>
      </c>
    </row>
    <row r="23" spans="1:11" ht="13.5" thickBot="1">
      <c r="J23" s="90"/>
      <c r="K23" s="90"/>
    </row>
    <row r="24" spans="1:11">
      <c r="A24" s="114" t="s">
        <v>42</v>
      </c>
      <c r="B24" s="114"/>
      <c r="J24" s="90"/>
      <c r="K24" s="90"/>
    </row>
    <row r="25" spans="1:11">
      <c r="A25" s="62" t="s">
        <v>43</v>
      </c>
      <c r="B25" s="62">
        <v>0.94485788239288104</v>
      </c>
      <c r="J25" s="90"/>
      <c r="K25" s="90"/>
    </row>
    <row r="26" spans="1:11">
      <c r="A26" s="62" t="s">
        <v>44</v>
      </c>
      <c r="B26" s="62">
        <v>0.89275641791995941</v>
      </c>
      <c r="J26" s="90"/>
      <c r="K26" s="90"/>
    </row>
    <row r="27" spans="1:11">
      <c r="A27" s="62" t="s">
        <v>45</v>
      </c>
      <c r="B27" s="62">
        <v>0.88605369403995693</v>
      </c>
      <c r="J27" s="90"/>
      <c r="K27" s="90"/>
    </row>
    <row r="28" spans="1:11">
      <c r="A28" s="62" t="s">
        <v>46</v>
      </c>
      <c r="B28" s="62">
        <v>0.88546371278166724</v>
      </c>
      <c r="J28" s="90"/>
      <c r="K28" s="90"/>
    </row>
    <row r="29" spans="1:11" ht="13.5" thickBot="1">
      <c r="A29" s="63" t="s">
        <v>47</v>
      </c>
      <c r="B29" s="63">
        <v>52</v>
      </c>
      <c r="J29" s="90"/>
      <c r="K29" s="90"/>
    </row>
    <row r="30" spans="1:11">
      <c r="J30" s="90"/>
      <c r="K30" s="90"/>
    </row>
    <row r="31" spans="1:11" ht="13.5" thickBot="1">
      <c r="A31" t="s">
        <v>48</v>
      </c>
      <c r="J31" s="90"/>
      <c r="K31" s="90"/>
    </row>
    <row r="32" spans="1:11">
      <c r="A32" s="113"/>
      <c r="B32" s="113" t="s">
        <v>49</v>
      </c>
      <c r="C32" s="113" t="s">
        <v>50</v>
      </c>
      <c r="D32" s="113" t="s">
        <v>51</v>
      </c>
      <c r="E32" s="113" t="s">
        <v>52</v>
      </c>
      <c r="F32" s="113" t="s">
        <v>53</v>
      </c>
      <c r="J32" s="90"/>
      <c r="K32" s="90"/>
    </row>
    <row r="33" spans="1:11">
      <c r="A33" s="62" t="s">
        <v>54</v>
      </c>
      <c r="B33" s="62">
        <v>3</v>
      </c>
      <c r="C33" s="62">
        <v>313.28849243690138</v>
      </c>
      <c r="D33" s="62">
        <v>104.42949747896712</v>
      </c>
      <c r="E33" s="62">
        <v>133.19307700910721</v>
      </c>
      <c r="F33" s="62">
        <v>2.8482064682528671E-23</v>
      </c>
      <c r="J33" s="90"/>
      <c r="K33" s="90"/>
    </row>
    <row r="34" spans="1:11">
      <c r="A34" s="62" t="s">
        <v>55</v>
      </c>
      <c r="B34" s="62">
        <v>48</v>
      </c>
      <c r="C34" s="62">
        <v>37.634207359348558</v>
      </c>
      <c r="D34" s="62">
        <v>0.784045986653095</v>
      </c>
      <c r="E34" s="62"/>
      <c r="F34" s="62"/>
      <c r="J34" s="90"/>
      <c r="K34" s="90"/>
    </row>
    <row r="35" spans="1:11" ht="13.5" thickBot="1">
      <c r="A35" s="63" t="s">
        <v>56</v>
      </c>
      <c r="B35" s="63">
        <v>51</v>
      </c>
      <c r="C35" s="63">
        <v>350.92269979624996</v>
      </c>
      <c r="D35" s="63"/>
      <c r="E35" s="63"/>
      <c r="F35" s="63"/>
      <c r="J35" s="90"/>
      <c r="K35" s="90"/>
    </row>
    <row r="36" spans="1:11" ht="13.5" thickBot="1">
      <c r="J36" s="90"/>
      <c r="K36" s="90"/>
    </row>
    <row r="37" spans="1:11">
      <c r="A37" s="113"/>
      <c r="B37" s="113" t="s">
        <v>39</v>
      </c>
      <c r="C37" s="113" t="s">
        <v>46</v>
      </c>
      <c r="D37" s="113" t="s">
        <v>57</v>
      </c>
      <c r="E37" s="113" t="s">
        <v>58</v>
      </c>
      <c r="F37" s="113" t="s">
        <v>59</v>
      </c>
      <c r="G37" s="113" t="s">
        <v>60</v>
      </c>
      <c r="H37" s="113" t="s">
        <v>61</v>
      </c>
      <c r="I37" s="113" t="s">
        <v>62</v>
      </c>
      <c r="J37" s="90"/>
      <c r="K37" s="90"/>
    </row>
    <row r="38" spans="1:11">
      <c r="A38" s="62" t="s">
        <v>63</v>
      </c>
      <c r="B38" s="62">
        <v>2.3876925080978966</v>
      </c>
      <c r="C38" s="62">
        <v>0.14738461603628106</v>
      </c>
      <c r="D38" s="62">
        <v>16.200418824649436</v>
      </c>
      <c r="E38" s="62">
        <v>4.3233929618533503E-21</v>
      </c>
      <c r="F38" s="62">
        <v>2.0913558763562481</v>
      </c>
      <c r="G38" s="62">
        <v>2.6840291398395451</v>
      </c>
      <c r="H38" s="62">
        <v>2.0913558763562481</v>
      </c>
      <c r="I38" s="62">
        <v>2.6840291398395451</v>
      </c>
      <c r="J38" s="90"/>
      <c r="K38" s="90"/>
    </row>
    <row r="39" spans="1:11">
      <c r="A39" s="62" t="s">
        <v>64</v>
      </c>
      <c r="B39" s="62">
        <v>8.7776131844628541E-2</v>
      </c>
      <c r="C39" s="62">
        <v>6.9606078327705719E-3</v>
      </c>
      <c r="D39" s="62">
        <v>12.610411899859971</v>
      </c>
      <c r="E39" s="62">
        <v>7.5704417863681513E-17</v>
      </c>
      <c r="F39" s="62">
        <v>7.3780891801868559E-2</v>
      </c>
      <c r="G39" s="62">
        <v>0.10177137188738852</v>
      </c>
      <c r="H39" s="62">
        <v>7.3780891801868559E-2</v>
      </c>
      <c r="I39" s="62">
        <v>0.10177137188738852</v>
      </c>
      <c r="J39" s="90"/>
      <c r="K39" s="90"/>
    </row>
    <row r="40" spans="1:11">
      <c r="A40" s="62" t="s">
        <v>65</v>
      </c>
      <c r="B40" s="62">
        <v>-0.12410749761603071</v>
      </c>
      <c r="C40" s="62">
        <v>6.0816583436071402E-2</v>
      </c>
      <c r="D40" s="62">
        <v>-2.0406851323124529</v>
      </c>
      <c r="E40" s="62">
        <v>4.6802673033999743E-2</v>
      </c>
      <c r="F40" s="62">
        <v>-0.24638743411254999</v>
      </c>
      <c r="G40" s="62">
        <v>-1.8275611195114477E-3</v>
      </c>
      <c r="H40" s="62">
        <v>-0.24638743411254999</v>
      </c>
      <c r="I40" s="62">
        <v>-1.8275611195114477E-3</v>
      </c>
      <c r="J40" s="90"/>
      <c r="K40" s="90"/>
    </row>
    <row r="41" spans="1:11" ht="13.5" thickBot="1">
      <c r="A41" s="63" t="s">
        <v>66</v>
      </c>
      <c r="B41" s="63">
        <v>-0.36447132820007272</v>
      </c>
      <c r="C41" s="63">
        <v>8.5653437789320414E-2</v>
      </c>
      <c r="D41" s="63">
        <v>-4.2551862202723676</v>
      </c>
      <c r="E41" s="63">
        <v>9.6278226161124498E-5</v>
      </c>
      <c r="F41" s="63">
        <v>-0.53668910732928521</v>
      </c>
      <c r="G41" s="63">
        <v>-0.19225354907086029</v>
      </c>
      <c r="H41" s="63">
        <v>-0.53668910732928521</v>
      </c>
      <c r="I41" s="63">
        <v>-0.19225354907086029</v>
      </c>
      <c r="J41" s="90"/>
      <c r="K41" s="90"/>
    </row>
    <row r="42" spans="1:11">
      <c r="J42" s="90"/>
      <c r="K42" s="90"/>
    </row>
    <row r="43" spans="1:11">
      <c r="J43" s="90"/>
      <c r="K43" s="90"/>
    </row>
    <row r="44" spans="1:11">
      <c r="A44" t="s">
        <v>109</v>
      </c>
      <c r="J44" s="90"/>
      <c r="K44" s="90"/>
    </row>
    <row r="45" spans="1:11" ht="13.5" thickBot="1"/>
    <row r="46" spans="1:11">
      <c r="A46" s="114" t="s">
        <v>42</v>
      </c>
      <c r="B46" s="114"/>
    </row>
    <row r="47" spans="1:11">
      <c r="A47" s="62" t="s">
        <v>43</v>
      </c>
      <c r="B47" s="62">
        <v>0.91635168368193154</v>
      </c>
    </row>
    <row r="48" spans="1:11">
      <c r="A48" s="62" t="s">
        <v>44</v>
      </c>
      <c r="B48" s="62">
        <v>0.83970040818671066</v>
      </c>
    </row>
    <row r="49" spans="1:9">
      <c r="A49" s="62" t="s">
        <v>45</v>
      </c>
      <c r="B49" s="62">
        <v>0.83341414968422867</v>
      </c>
    </row>
    <row r="50" spans="1:9">
      <c r="A50" s="62" t="s">
        <v>46</v>
      </c>
      <c r="B50" s="62">
        <v>1.0513827613858702</v>
      </c>
    </row>
    <row r="51" spans="1:9" ht="13.5" thickBot="1">
      <c r="A51" s="63" t="s">
        <v>47</v>
      </c>
      <c r="B51" s="63">
        <v>54</v>
      </c>
    </row>
    <row r="53" spans="1:9" ht="13.5" thickBot="1">
      <c r="A53" t="s">
        <v>48</v>
      </c>
    </row>
    <row r="54" spans="1:9">
      <c r="A54" s="113"/>
      <c r="B54" s="113" t="s">
        <v>49</v>
      </c>
      <c r="C54" s="113" t="s">
        <v>50</v>
      </c>
      <c r="D54" s="113" t="s">
        <v>51</v>
      </c>
      <c r="E54" s="113" t="s">
        <v>52</v>
      </c>
      <c r="F54" s="113" t="s">
        <v>53</v>
      </c>
    </row>
    <row r="55" spans="1:9">
      <c r="A55" s="62" t="s">
        <v>54</v>
      </c>
      <c r="B55" s="62">
        <v>2</v>
      </c>
      <c r="C55" s="62">
        <v>295.31385841713069</v>
      </c>
      <c r="D55" s="62">
        <v>147.65692920856534</v>
      </c>
      <c r="E55" s="62">
        <v>133.57713620195244</v>
      </c>
      <c r="F55" s="62">
        <v>5.3183463891849393E-21</v>
      </c>
    </row>
    <row r="56" spans="1:9">
      <c r="A56" s="62" t="s">
        <v>55</v>
      </c>
      <c r="B56" s="62">
        <v>51</v>
      </c>
      <c r="C56" s="62">
        <v>56.375691257908265</v>
      </c>
      <c r="D56" s="62">
        <v>1.1054057109393778</v>
      </c>
      <c r="E56" s="62"/>
      <c r="F56" s="62"/>
    </row>
    <row r="57" spans="1:9" ht="13.5" thickBot="1">
      <c r="A57" s="63" t="s">
        <v>56</v>
      </c>
      <c r="B57" s="63">
        <v>53</v>
      </c>
      <c r="C57" s="63">
        <v>351.68954967503896</v>
      </c>
      <c r="D57" s="63"/>
      <c r="E57" s="63"/>
      <c r="F57" s="63"/>
    </row>
    <row r="58" spans="1:9" ht="13.5" thickBot="1"/>
    <row r="59" spans="1:9">
      <c r="A59" s="113"/>
      <c r="B59" s="113" t="s">
        <v>39</v>
      </c>
      <c r="C59" s="113" t="s">
        <v>46</v>
      </c>
      <c r="D59" s="113" t="s">
        <v>57</v>
      </c>
      <c r="E59" s="113" t="s">
        <v>58</v>
      </c>
      <c r="F59" s="113" t="s">
        <v>59</v>
      </c>
      <c r="G59" s="113" t="s">
        <v>60</v>
      </c>
      <c r="H59" s="113" t="s">
        <v>61</v>
      </c>
      <c r="I59" s="113" t="s">
        <v>62</v>
      </c>
    </row>
    <row r="60" spans="1:9">
      <c r="A60" s="62" t="s">
        <v>63</v>
      </c>
      <c r="B60" s="62">
        <v>2.5016598432433392</v>
      </c>
      <c r="C60" s="62">
        <v>0.17208256138147335</v>
      </c>
      <c r="D60" s="62">
        <v>14.537555828784122</v>
      </c>
      <c r="E60" s="62">
        <v>8.9739413886333453E-20</v>
      </c>
      <c r="F60" s="62">
        <v>2.1561896858595149</v>
      </c>
      <c r="G60" s="62">
        <v>2.8471300006271636</v>
      </c>
      <c r="H60" s="62">
        <v>2.1561896858595149</v>
      </c>
      <c r="I60" s="62">
        <v>2.8471300006271636</v>
      </c>
    </row>
    <row r="61" spans="1:9">
      <c r="A61" s="62" t="s">
        <v>64</v>
      </c>
      <c r="B61" s="62">
        <v>8.4453039317644696E-2</v>
      </c>
      <c r="C61" s="62">
        <v>8.2220487466191025E-3</v>
      </c>
      <c r="D61" s="62">
        <v>10.271532305421042</v>
      </c>
      <c r="E61" s="62">
        <v>5.1332249781532027E-14</v>
      </c>
      <c r="F61" s="62">
        <v>6.7946587695186536E-2</v>
      </c>
      <c r="G61" s="62">
        <v>0.10095949094010286</v>
      </c>
      <c r="H61" s="62">
        <v>6.7946587695186536E-2</v>
      </c>
      <c r="I61" s="62">
        <v>0.10095949094010286</v>
      </c>
    </row>
    <row r="62" spans="1:9" ht="13.5" thickBot="1">
      <c r="A62" s="63" t="s">
        <v>65</v>
      </c>
      <c r="B62" s="63">
        <v>-0.17427775092402198</v>
      </c>
      <c r="C62" s="63">
        <v>7.0828058663975735E-2</v>
      </c>
      <c r="D62" s="63">
        <v>-2.4605750067333467</v>
      </c>
      <c r="E62" s="63">
        <v>1.7297880571656137E-2</v>
      </c>
      <c r="F62" s="63">
        <v>-0.31647101198079752</v>
      </c>
      <c r="G62" s="63">
        <v>-3.2084489867246435E-2</v>
      </c>
      <c r="H62" s="63">
        <v>-0.31647101198079752</v>
      </c>
      <c r="I62" s="63">
        <v>-3.2084489867246435E-2</v>
      </c>
    </row>
    <row r="65" spans="1:9">
      <c r="A65" t="s">
        <v>118</v>
      </c>
    </row>
    <row r="66" spans="1:9" ht="13.5" thickBot="1"/>
    <row r="67" spans="1:9">
      <c r="A67" s="114" t="s">
        <v>42</v>
      </c>
      <c r="B67" s="114"/>
    </row>
    <row r="68" spans="1:9">
      <c r="A68" s="62" t="s">
        <v>43</v>
      </c>
      <c r="B68" s="62">
        <v>0.96521563858364268</v>
      </c>
    </row>
    <row r="69" spans="1:9">
      <c r="A69" s="62" t="s">
        <v>44</v>
      </c>
      <c r="B69" s="62">
        <v>0.9316412289664292</v>
      </c>
    </row>
    <row r="70" spans="1:9">
      <c r="A70" s="62" t="s">
        <v>45</v>
      </c>
      <c r="B70" s="62">
        <v>0.92638286196384689</v>
      </c>
    </row>
    <row r="71" spans="1:9">
      <c r="A71" s="62" t="s">
        <v>46</v>
      </c>
      <c r="B71" s="62">
        <v>0.76005525708574573</v>
      </c>
    </row>
    <row r="72" spans="1:9" ht="13.5" thickBot="1">
      <c r="A72" s="63" t="s">
        <v>47</v>
      </c>
      <c r="B72" s="63">
        <v>29</v>
      </c>
    </row>
    <row r="74" spans="1:9" ht="13.5" thickBot="1">
      <c r="A74" t="s">
        <v>48</v>
      </c>
    </row>
    <row r="75" spans="1:9">
      <c r="A75" s="113"/>
      <c r="B75" s="113" t="s">
        <v>49</v>
      </c>
      <c r="C75" s="113" t="s">
        <v>50</v>
      </c>
      <c r="D75" s="113" t="s">
        <v>51</v>
      </c>
      <c r="E75" s="113" t="s">
        <v>52</v>
      </c>
      <c r="F75" s="113" t="s">
        <v>53</v>
      </c>
    </row>
    <row r="76" spans="1:9">
      <c r="A76" s="62" t="s">
        <v>54</v>
      </c>
      <c r="B76" s="62">
        <v>2</v>
      </c>
      <c r="C76" s="62">
        <v>204.70013815917451</v>
      </c>
      <c r="D76" s="62">
        <v>102.35006907958726</v>
      </c>
      <c r="E76" s="62">
        <v>177.17310878242301</v>
      </c>
      <c r="F76" s="62">
        <v>7.1174627322796356E-16</v>
      </c>
    </row>
    <row r="77" spans="1:9">
      <c r="A77" s="62" t="s">
        <v>55</v>
      </c>
      <c r="B77" s="62">
        <v>26</v>
      </c>
      <c r="C77" s="62">
        <v>15.019783839415654</v>
      </c>
      <c r="D77" s="62">
        <v>0.57768399382367897</v>
      </c>
      <c r="E77" s="62"/>
      <c r="F77" s="62"/>
    </row>
    <row r="78" spans="1:9" ht="13.5" thickBot="1">
      <c r="A78" s="63" t="s">
        <v>56</v>
      </c>
      <c r="B78" s="63">
        <v>28</v>
      </c>
      <c r="C78" s="63">
        <v>219.71992199859017</v>
      </c>
      <c r="D78" s="63"/>
      <c r="E78" s="63"/>
      <c r="F78" s="63"/>
    </row>
    <row r="79" spans="1:9" ht="13.5" thickBot="1"/>
    <row r="80" spans="1:9">
      <c r="A80" s="113"/>
      <c r="B80" s="113" t="s">
        <v>39</v>
      </c>
      <c r="C80" s="113" t="s">
        <v>46</v>
      </c>
      <c r="D80" s="113" t="s">
        <v>57</v>
      </c>
      <c r="E80" s="113" t="s">
        <v>58</v>
      </c>
      <c r="F80" s="113" t="s">
        <v>59</v>
      </c>
      <c r="G80" s="113" t="s">
        <v>60</v>
      </c>
      <c r="H80" s="113" t="s">
        <v>61</v>
      </c>
      <c r="I80" s="113" t="s">
        <v>62</v>
      </c>
    </row>
    <row r="81" spans="1:9">
      <c r="A81" s="62" t="s">
        <v>63</v>
      </c>
      <c r="B81" s="62">
        <v>2.9978162525938097</v>
      </c>
      <c r="C81" s="62">
        <v>0.14584768547763319</v>
      </c>
      <c r="D81" s="62">
        <v>20.554431445218558</v>
      </c>
      <c r="E81" s="62">
        <v>1.3311653323276058E-17</v>
      </c>
      <c r="F81" s="62">
        <v>2.6980220415366079</v>
      </c>
      <c r="G81" s="62">
        <v>3.2976104636510115</v>
      </c>
      <c r="H81" s="62">
        <v>2.6980220415366079</v>
      </c>
      <c r="I81" s="62">
        <v>3.2976104636510115</v>
      </c>
    </row>
    <row r="82" spans="1:9">
      <c r="A82" s="62" t="s">
        <v>64</v>
      </c>
      <c r="B82" s="62">
        <v>9.1905554719335328E-2</v>
      </c>
      <c r="C82" s="62">
        <v>7.9067616379574057E-3</v>
      </c>
      <c r="D82" s="62">
        <v>11.623665784754548</v>
      </c>
      <c r="E82" s="62">
        <v>8.4650987670093315E-12</v>
      </c>
      <c r="F82" s="62">
        <v>7.5652973408181737E-2</v>
      </c>
      <c r="G82" s="62">
        <v>0.10815813603048892</v>
      </c>
      <c r="H82" s="62">
        <v>7.5652973408181737E-2</v>
      </c>
      <c r="I82" s="62">
        <v>0.10815813603048892</v>
      </c>
    </row>
    <row r="83" spans="1:9" ht="13.5" thickBot="1">
      <c r="A83" s="63" t="s">
        <v>65</v>
      </c>
      <c r="B83" s="63">
        <v>-0.23100457383573902</v>
      </c>
      <c r="C83" s="63">
        <v>7.1879953841931105E-2</v>
      </c>
      <c r="D83" s="63">
        <v>-3.2137551777472444</v>
      </c>
      <c r="E83" s="63">
        <v>3.4819037220526908E-3</v>
      </c>
      <c r="F83" s="63">
        <v>-0.37875593500611926</v>
      </c>
      <c r="G83" s="63">
        <v>-8.3253212665358761E-2</v>
      </c>
      <c r="H83" s="63">
        <v>-0.37875593500611926</v>
      </c>
      <c r="I83" s="63">
        <v>-8.3253212665358761E-2</v>
      </c>
    </row>
    <row r="86" spans="1:9">
      <c r="A86" t="s">
        <v>119</v>
      </c>
    </row>
    <row r="87" spans="1:9" ht="13.5" thickBot="1"/>
    <row r="88" spans="1:9">
      <c r="A88" s="114" t="s">
        <v>42</v>
      </c>
      <c r="B88" s="114"/>
    </row>
    <row r="89" spans="1:9">
      <c r="A89" s="62" t="s">
        <v>43</v>
      </c>
      <c r="B89" s="62">
        <v>0.97767887535353082</v>
      </c>
    </row>
    <row r="90" spans="1:9">
      <c r="A90" s="62" t="s">
        <v>44</v>
      </c>
      <c r="B90" s="62">
        <v>0.95585598331254484</v>
      </c>
    </row>
    <row r="91" spans="1:9">
      <c r="A91" s="62" t="s">
        <v>45</v>
      </c>
      <c r="B91" s="62">
        <v>0.95246028972120211</v>
      </c>
    </row>
    <row r="92" spans="1:9">
      <c r="A92" s="62" t="s">
        <v>46</v>
      </c>
      <c r="B92" s="62">
        <v>0.47056515492897943</v>
      </c>
    </row>
    <row r="93" spans="1:9" ht="13.5" thickBot="1">
      <c r="A93" s="63" t="s">
        <v>47</v>
      </c>
      <c r="B93" s="63">
        <v>29</v>
      </c>
    </row>
    <row r="95" spans="1:9" ht="13.5" thickBot="1">
      <c r="A95" t="s">
        <v>48</v>
      </c>
    </row>
    <row r="96" spans="1:9">
      <c r="A96" s="113"/>
      <c r="B96" s="113" t="s">
        <v>49</v>
      </c>
      <c r="C96" s="113" t="s">
        <v>50</v>
      </c>
      <c r="D96" s="113" t="s">
        <v>51</v>
      </c>
      <c r="E96" s="113" t="s">
        <v>52</v>
      </c>
      <c r="F96" s="113" t="s">
        <v>53</v>
      </c>
    </row>
    <row r="97" spans="1:9">
      <c r="A97" s="62" t="s">
        <v>54</v>
      </c>
      <c r="B97" s="62">
        <v>2</v>
      </c>
      <c r="C97" s="62">
        <v>124.6618286590936</v>
      </c>
      <c r="D97" s="62">
        <v>62.3309143295468</v>
      </c>
      <c r="E97" s="62">
        <v>281.49064619655047</v>
      </c>
      <c r="F97" s="62">
        <v>2.4173192750701576E-18</v>
      </c>
    </row>
    <row r="98" spans="1:9">
      <c r="A98" s="62" t="s">
        <v>55</v>
      </c>
      <c r="B98" s="62">
        <v>26</v>
      </c>
      <c r="C98" s="62">
        <v>5.7572206908666947</v>
      </c>
      <c r="D98" s="62">
        <v>0.22143156503333442</v>
      </c>
      <c r="E98" s="62"/>
      <c r="F98" s="62"/>
    </row>
    <row r="99" spans="1:9" ht="13.5" thickBot="1">
      <c r="A99" s="63" t="s">
        <v>56</v>
      </c>
      <c r="B99" s="63">
        <v>28</v>
      </c>
      <c r="C99" s="63">
        <v>130.41904934996029</v>
      </c>
      <c r="D99" s="63"/>
      <c r="E99" s="63"/>
      <c r="F99" s="63"/>
    </row>
    <row r="100" spans="1:9" ht="13.5" thickBot="1"/>
    <row r="101" spans="1:9">
      <c r="A101" s="113"/>
      <c r="B101" s="113" t="s">
        <v>39</v>
      </c>
      <c r="C101" s="113" t="s">
        <v>46</v>
      </c>
      <c r="D101" s="113" t="s">
        <v>57</v>
      </c>
      <c r="E101" s="113" t="s">
        <v>58</v>
      </c>
      <c r="F101" s="113" t="s">
        <v>59</v>
      </c>
      <c r="G101" s="113" t="s">
        <v>60</v>
      </c>
      <c r="H101" s="113" t="s">
        <v>61</v>
      </c>
      <c r="I101" s="113" t="s">
        <v>62</v>
      </c>
    </row>
    <row r="102" spans="1:9">
      <c r="A102" s="62" t="s">
        <v>63</v>
      </c>
      <c r="B102" s="62">
        <v>2.0077653452922246</v>
      </c>
      <c r="C102" s="62">
        <v>9.0297169939938887E-2</v>
      </c>
      <c r="D102" s="62">
        <v>22.235086067788046</v>
      </c>
      <c r="E102" s="62">
        <v>1.9181157581123188E-18</v>
      </c>
      <c r="F102" s="62">
        <v>1.8221568542545419</v>
      </c>
      <c r="G102" s="62">
        <v>2.1933738363299073</v>
      </c>
      <c r="H102" s="62">
        <v>1.8221568542545419</v>
      </c>
      <c r="I102" s="62">
        <v>2.1933738363299073</v>
      </c>
    </row>
    <row r="103" spans="1:9">
      <c r="A103" s="62" t="s">
        <v>64</v>
      </c>
      <c r="B103" s="62">
        <v>7.160221368541024E-2</v>
      </c>
      <c r="C103" s="62">
        <v>4.8952316038413934E-3</v>
      </c>
      <c r="D103" s="62">
        <v>14.626930752208423</v>
      </c>
      <c r="E103" s="62">
        <v>4.6394712757799219E-14</v>
      </c>
      <c r="F103" s="62">
        <v>6.1539921014739291E-2</v>
      </c>
      <c r="G103" s="62">
        <v>8.166450635608119E-2</v>
      </c>
      <c r="H103" s="62">
        <v>6.1539921014739291E-2</v>
      </c>
      <c r="I103" s="62">
        <v>8.166450635608119E-2</v>
      </c>
    </row>
    <row r="104" spans="1:9" ht="13.5" thickBot="1">
      <c r="A104" s="63" t="s">
        <v>65</v>
      </c>
      <c r="B104" s="63">
        <v>-0.1816297040083413</v>
      </c>
      <c r="C104" s="63">
        <v>4.4502292827507298E-2</v>
      </c>
      <c r="D104" s="63">
        <v>-4.0813560935465834</v>
      </c>
      <c r="E104" s="63">
        <v>3.7802503297653073E-4</v>
      </c>
      <c r="F104" s="63">
        <v>-0.27310547700238813</v>
      </c>
      <c r="G104" s="63">
        <v>-9.0153931014294475E-2</v>
      </c>
      <c r="H104" s="63">
        <v>-0.27310547700238813</v>
      </c>
      <c r="I104" s="63">
        <v>-9.0153931014294475E-2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H39" sqref="H39"/>
    </sheetView>
  </sheetViews>
  <sheetFormatPr defaultRowHeight="12.75"/>
  <sheetData>
    <row r="1" spans="1:9">
      <c r="A1" t="s">
        <v>106</v>
      </c>
    </row>
    <row r="2" spans="1:9" ht="13.5" thickBot="1"/>
    <row r="3" spans="1:9">
      <c r="A3" s="114" t="s">
        <v>42</v>
      </c>
      <c r="B3" s="114"/>
    </row>
    <row r="4" spans="1:9">
      <c r="A4" s="62" t="s">
        <v>43</v>
      </c>
      <c r="B4" s="62">
        <v>0.85403451308762734</v>
      </c>
    </row>
    <row r="5" spans="1:9">
      <c r="A5" s="62" t="s">
        <v>44</v>
      </c>
      <c r="B5" s="62">
        <v>0.72937494954482074</v>
      </c>
    </row>
    <row r="6" spans="1:9">
      <c r="A6" s="62" t="s">
        <v>45</v>
      </c>
      <c r="B6" s="62">
        <v>0.71725740997220078</v>
      </c>
    </row>
    <row r="7" spans="1:9">
      <c r="A7" s="62" t="s">
        <v>46</v>
      </c>
      <c r="B7" s="62">
        <v>1.1830508675538463</v>
      </c>
    </row>
    <row r="8" spans="1:9" ht="13.5" thickBot="1">
      <c r="A8" s="63" t="s">
        <v>47</v>
      </c>
      <c r="B8" s="63">
        <v>71</v>
      </c>
    </row>
    <row r="10" spans="1:9" ht="13.5" thickBot="1">
      <c r="A10" t="s">
        <v>48</v>
      </c>
    </row>
    <row r="11" spans="1:9">
      <c r="A11" s="113"/>
      <c r="B11" s="113" t="s">
        <v>49</v>
      </c>
      <c r="C11" s="113" t="s">
        <v>50</v>
      </c>
      <c r="D11" s="113" t="s">
        <v>51</v>
      </c>
      <c r="E11" s="113" t="s">
        <v>52</v>
      </c>
      <c r="F11" s="113" t="s">
        <v>53</v>
      </c>
    </row>
    <row r="12" spans="1:9">
      <c r="A12" s="62" t="s">
        <v>54</v>
      </c>
      <c r="B12" s="62">
        <v>3</v>
      </c>
      <c r="C12" s="62">
        <v>252.73447552486783</v>
      </c>
      <c r="D12" s="62">
        <v>84.244825174955949</v>
      </c>
      <c r="E12" s="62">
        <v>60.191670526322902</v>
      </c>
      <c r="F12" s="62">
        <v>5.4690451820500203E-19</v>
      </c>
    </row>
    <row r="13" spans="1:9">
      <c r="A13" s="62" t="s">
        <v>55</v>
      </c>
      <c r="B13" s="62">
        <v>67</v>
      </c>
      <c r="C13" s="62">
        <v>93.773826799733854</v>
      </c>
      <c r="D13" s="62">
        <v>1.3996093552199083</v>
      </c>
      <c r="E13" s="62"/>
      <c r="F13" s="62"/>
    </row>
    <row r="14" spans="1:9" ht="13.5" thickBot="1">
      <c r="A14" s="63" t="s">
        <v>56</v>
      </c>
      <c r="B14" s="63">
        <v>70</v>
      </c>
      <c r="C14" s="63">
        <v>346.50830232460169</v>
      </c>
      <c r="D14" s="63"/>
      <c r="E14" s="63"/>
      <c r="F14" s="63"/>
    </row>
    <row r="15" spans="1:9" ht="13.5" thickBot="1"/>
    <row r="16" spans="1:9">
      <c r="A16" s="113"/>
      <c r="B16" s="113" t="s">
        <v>39</v>
      </c>
      <c r="C16" s="113" t="s">
        <v>46</v>
      </c>
      <c r="D16" s="113" t="s">
        <v>57</v>
      </c>
      <c r="E16" s="113" t="s">
        <v>58</v>
      </c>
      <c r="F16" s="113" t="s">
        <v>59</v>
      </c>
      <c r="G16" s="113" t="s">
        <v>60</v>
      </c>
      <c r="H16" s="113" t="s">
        <v>61</v>
      </c>
      <c r="I16" s="113" t="s">
        <v>62</v>
      </c>
    </row>
    <row r="17" spans="1:12">
      <c r="A17" s="62" t="s">
        <v>63</v>
      </c>
      <c r="B17" s="62">
        <v>1.9672003633561035</v>
      </c>
      <c r="C17" s="62">
        <v>0.17936328565593015</v>
      </c>
      <c r="D17" s="62">
        <v>10.967686927467161</v>
      </c>
      <c r="E17" s="62">
        <v>1.3311892779736134E-16</v>
      </c>
      <c r="F17" s="62">
        <v>1.6091897467814413</v>
      </c>
      <c r="G17" s="62">
        <v>2.3252109799307656</v>
      </c>
      <c r="H17" s="62">
        <v>1.6091897467814413</v>
      </c>
      <c r="I17" s="62">
        <v>2.3252109799307656</v>
      </c>
      <c r="K17">
        <v>2.3876925080978966</v>
      </c>
      <c r="L17">
        <v>16.200418824649436</v>
      </c>
    </row>
    <row r="18" spans="1:12">
      <c r="A18" s="62" t="s">
        <v>64</v>
      </c>
      <c r="B18" s="62">
        <v>5.6692771971334349E-2</v>
      </c>
      <c r="C18" s="62">
        <v>8.2809214738383471E-3</v>
      </c>
      <c r="D18" s="62">
        <v>6.8461912300994552</v>
      </c>
      <c r="E18" s="62">
        <v>2.8523588359504203E-9</v>
      </c>
      <c r="F18" s="62">
        <v>4.016398353052554E-2</v>
      </c>
      <c r="G18" s="62">
        <v>7.3221560412143158E-2</v>
      </c>
      <c r="H18" s="62">
        <v>4.016398353052554E-2</v>
      </c>
      <c r="I18" s="62">
        <v>7.3221560412143158E-2</v>
      </c>
      <c r="K18">
        <v>8.7776131844628541E-2</v>
      </c>
      <c r="L18">
        <v>12.610411899859971</v>
      </c>
    </row>
    <row r="19" spans="1:12">
      <c r="A19" s="62" t="s">
        <v>65</v>
      </c>
      <c r="B19" s="62">
        <v>-0.16289349023989036</v>
      </c>
      <c r="C19" s="62">
        <v>7.4931672565201612E-2</v>
      </c>
      <c r="D19" s="62">
        <v>-2.1738936909242081</v>
      </c>
      <c r="E19" s="62">
        <v>3.325050094594164E-2</v>
      </c>
      <c r="F19" s="62">
        <v>-0.31245773466112092</v>
      </c>
      <c r="G19" s="62">
        <v>-1.3329245818659824E-2</v>
      </c>
      <c r="H19" s="62">
        <v>-0.31245773466112092</v>
      </c>
      <c r="I19" s="62">
        <v>-1.3329245818659824E-2</v>
      </c>
      <c r="K19">
        <v>-0.12410749761603071</v>
      </c>
      <c r="L19">
        <v>-2.0406851323124529</v>
      </c>
    </row>
    <row r="20" spans="1:12" ht="13.5" thickBot="1">
      <c r="A20" s="63" t="s">
        <v>66</v>
      </c>
      <c r="B20" s="63">
        <v>0.25533916665308348</v>
      </c>
      <c r="C20" s="63">
        <v>7.4410446291434049E-2</v>
      </c>
      <c r="D20" s="63">
        <v>3.4314962398294004</v>
      </c>
      <c r="E20" s="63">
        <v>1.0326498736816171E-3</v>
      </c>
      <c r="F20" s="63">
        <v>0.10681529422863048</v>
      </c>
      <c r="G20" s="63">
        <v>0.40386303907753651</v>
      </c>
      <c r="H20" s="63">
        <v>0.10681529422863048</v>
      </c>
      <c r="I20" s="63">
        <v>0.40386303907753651</v>
      </c>
      <c r="K20">
        <v>-0.36447132820007272</v>
      </c>
      <c r="L20">
        <v>-4.2551862202723676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B6487"/>
  <sheetViews>
    <sheetView workbookViewId="0">
      <pane ySplit="3" topLeftCell="A4" activePane="bottomLeft" state="frozen"/>
      <selection activeCell="G1" sqref="G1"/>
      <selection pane="bottomLeft" activeCell="A4" sqref="A4"/>
    </sheetView>
  </sheetViews>
  <sheetFormatPr defaultRowHeight="12.75"/>
  <cols>
    <col min="1" max="1" width="10.140625" bestFit="1" customWidth="1"/>
    <col min="3" max="3" width="10.140625" bestFit="1" customWidth="1"/>
    <col min="5" max="5" width="10.140625" bestFit="1" customWidth="1"/>
    <col min="8" max="8" width="10.140625" style="12" bestFit="1" customWidth="1"/>
    <col min="13" max="13" width="10.140625" style="12" bestFit="1" customWidth="1"/>
    <col min="18" max="18" width="10.140625" style="12" bestFit="1" customWidth="1"/>
    <col min="24" max="24" width="10.140625" bestFit="1" customWidth="1"/>
    <col min="28" max="28" width="10.140625" bestFit="1" customWidth="1"/>
    <col min="39" max="39" width="10.140625" bestFit="1" customWidth="1"/>
    <col min="41" max="41" width="10.140625" bestFit="1" customWidth="1"/>
    <col min="43" max="43" width="10.140625" bestFit="1" customWidth="1"/>
    <col min="45" max="45" width="10.140625" bestFit="1" customWidth="1"/>
    <col min="47" max="47" width="10.140625" bestFit="1" customWidth="1"/>
    <col min="49" max="49" width="10.140625" bestFit="1" customWidth="1"/>
    <col min="51" max="51" width="10.140625" bestFit="1" customWidth="1"/>
    <col min="53" max="53" width="10.140625" bestFit="1" customWidth="1"/>
  </cols>
  <sheetData>
    <row r="1" spans="1:54">
      <c r="A1" s="165" t="s">
        <v>9</v>
      </c>
      <c r="B1" s="165"/>
      <c r="C1" s="165"/>
      <c r="D1" s="165"/>
      <c r="E1" s="165"/>
      <c r="F1" s="166"/>
      <c r="H1" s="162" t="s">
        <v>0</v>
      </c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4"/>
      <c r="W1" s="55"/>
      <c r="X1" s="159" t="s">
        <v>13</v>
      </c>
      <c r="Y1" s="160"/>
      <c r="Z1" s="160"/>
      <c r="AA1" s="160"/>
      <c r="AB1" s="160"/>
      <c r="AC1" s="160"/>
      <c r="AD1" s="160"/>
      <c r="AE1" s="160"/>
      <c r="AF1" s="161"/>
    </row>
    <row r="2" spans="1:54">
      <c r="A2" s="153" t="s">
        <v>1</v>
      </c>
      <c r="B2" s="155"/>
      <c r="C2" s="156" t="s">
        <v>7</v>
      </c>
      <c r="D2" s="158"/>
      <c r="E2" s="153" t="s">
        <v>8</v>
      </c>
      <c r="F2" s="155"/>
      <c r="H2" s="167" t="s">
        <v>1</v>
      </c>
      <c r="I2" s="168"/>
      <c r="J2" s="168"/>
      <c r="K2" s="168"/>
      <c r="L2" s="169"/>
      <c r="M2" s="170" t="s">
        <v>7</v>
      </c>
      <c r="N2" s="171"/>
      <c r="O2" s="171"/>
      <c r="P2" s="171"/>
      <c r="Q2" s="172"/>
      <c r="R2" s="167" t="s">
        <v>80</v>
      </c>
      <c r="S2" s="168"/>
      <c r="T2" s="168"/>
      <c r="U2" s="168"/>
      <c r="V2" s="169"/>
      <c r="W2" s="56"/>
      <c r="X2" s="153" t="s">
        <v>1</v>
      </c>
      <c r="Y2" s="154"/>
      <c r="Z2" s="154"/>
      <c r="AA2" s="155"/>
      <c r="AB2" s="156" t="s">
        <v>7</v>
      </c>
      <c r="AC2" s="157"/>
      <c r="AD2" s="157"/>
      <c r="AE2" s="157"/>
      <c r="AF2" s="158"/>
      <c r="AM2" s="84" t="s">
        <v>14</v>
      </c>
      <c r="AN2" s="25"/>
      <c r="AO2" s="17" t="s">
        <v>15</v>
      </c>
      <c r="AP2" s="13"/>
      <c r="AQ2" s="81" t="s">
        <v>12</v>
      </c>
      <c r="AR2" s="25"/>
      <c r="AS2" s="17" t="s">
        <v>16</v>
      </c>
      <c r="AT2" s="13"/>
      <c r="AU2" s="81" t="s">
        <v>17</v>
      </c>
      <c r="AV2" s="25"/>
      <c r="AW2" s="17" t="s">
        <v>18</v>
      </c>
      <c r="AX2" s="13"/>
      <c r="AY2" s="81" t="s">
        <v>10</v>
      </c>
      <c r="AZ2" s="25"/>
      <c r="BA2" s="17" t="s">
        <v>12</v>
      </c>
      <c r="BB2" s="82"/>
    </row>
    <row r="3" spans="1:54">
      <c r="A3" s="1" t="s">
        <v>10</v>
      </c>
      <c r="B3" s="2" t="s">
        <v>11</v>
      </c>
      <c r="C3" s="21" t="s">
        <v>12</v>
      </c>
      <c r="D3" s="22" t="s">
        <v>11</v>
      </c>
      <c r="E3" s="1" t="s">
        <v>72</v>
      </c>
      <c r="F3" s="3" t="s">
        <v>11</v>
      </c>
      <c r="H3" s="10" t="s">
        <v>2</v>
      </c>
      <c r="I3" s="2" t="s">
        <v>3</v>
      </c>
      <c r="J3" s="2" t="s">
        <v>4</v>
      </c>
      <c r="K3" s="2" t="s">
        <v>5</v>
      </c>
      <c r="L3" s="3" t="s">
        <v>6</v>
      </c>
      <c r="M3" s="17" t="s">
        <v>2</v>
      </c>
      <c r="N3" s="13" t="s">
        <v>3</v>
      </c>
      <c r="O3" s="13" t="s">
        <v>4</v>
      </c>
      <c r="P3" s="13" t="s">
        <v>5</v>
      </c>
      <c r="Q3" s="14" t="s">
        <v>6</v>
      </c>
      <c r="R3" s="20" t="s">
        <v>2</v>
      </c>
      <c r="S3" s="2" t="s">
        <v>3</v>
      </c>
      <c r="T3" s="2" t="s">
        <v>4</v>
      </c>
      <c r="U3" s="2" t="s">
        <v>5</v>
      </c>
      <c r="V3" s="3" t="s">
        <v>6</v>
      </c>
      <c r="W3" s="57" t="s">
        <v>81</v>
      </c>
      <c r="X3" s="1" t="s">
        <v>21</v>
      </c>
      <c r="Y3" s="25" t="s">
        <v>16</v>
      </c>
      <c r="Z3" s="2" t="s">
        <v>17</v>
      </c>
      <c r="AA3" s="3" t="s">
        <v>19</v>
      </c>
      <c r="AB3" s="13" t="s">
        <v>21</v>
      </c>
      <c r="AC3" s="13" t="s">
        <v>14</v>
      </c>
      <c r="AD3" s="13" t="s">
        <v>15</v>
      </c>
      <c r="AE3" s="13" t="s">
        <v>20</v>
      </c>
      <c r="AF3" s="82" t="s">
        <v>79</v>
      </c>
      <c r="AM3" s="11" t="str">
        <f ca="1">_xll.BDH(AM2&amp;" index","px_last","12/31/1990",TODAY(),"per=m")</f>
        <v>#N/A Limit: Monthly</v>
      </c>
      <c r="AN3" s="5"/>
      <c r="AO3" s="18" t="str">
        <f ca="1">_xll.BDH(AO2&amp;" index","px_last","12/31/1990",TODAY())</f>
        <v>#N/A Limit: Monthly</v>
      </c>
      <c r="AP3" s="16"/>
      <c r="AQ3" s="11" t="str">
        <f ca="1">_xll.BDH(AQ2&amp;" index","px_last","12/31/1990",TODAY())</f>
        <v>#N/A Limit: Monthly</v>
      </c>
      <c r="AR3" s="5"/>
      <c r="AS3" s="18" t="str">
        <f ca="1">_xll.BDH(AS2&amp;" index","px_last","12/31/1990",TODAY(),"per=m")</f>
        <v>#N/A Limit: Monthly</v>
      </c>
      <c r="AT3" s="16"/>
      <c r="AU3" s="11" t="str">
        <f ca="1">_xll.BDH(AU2&amp;" index","px_last","12/31/1990",TODAY())</f>
        <v>#N/A Limit: Monthly</v>
      </c>
      <c r="AV3" s="5"/>
      <c r="AW3" s="18" t="str">
        <f ca="1">_xll.BDH(AW2&amp;" index","px_last","12/31/1990",TODAY())</f>
        <v>#N/A Limit: Monthly</v>
      </c>
      <c r="AX3" s="16"/>
      <c r="AY3" s="11" t="str">
        <f ca="1">_xll.BDH(AY2&amp;" index","Px_last","12/31/1990",TODAY())</f>
        <v>#N/A Limit: Monthly</v>
      </c>
      <c r="AZ3" s="5"/>
      <c r="BA3" s="18" t="str">
        <f ca="1">_xll.BDH(BA2&amp;" index","px_last","12/31/1990",TODAY())</f>
        <v>#N/A Limit: Monthly</v>
      </c>
      <c r="BB3" s="83"/>
    </row>
    <row r="4" spans="1:54">
      <c r="A4" s="4" t="str">
        <f ca="1">_xll.BDH(A3&amp;" index","px_last","12/31/1980",TODAY())</f>
        <v>#N/A Limit: Monthly</v>
      </c>
      <c r="B4" s="23"/>
      <c r="C4" s="15" t="str">
        <f ca="1">_xll.BDH(C3&amp;" index","px_last","12/31/1980",TODAY())</f>
        <v>#N/A Limit: Monthly</v>
      </c>
      <c r="D4" s="16"/>
      <c r="E4" s="4" t="str">
        <f ca="1">_xll.BDH(E3&amp;" index","px_last","12/31/1980",TODAY())</f>
        <v>#N/A Limit: Monthly</v>
      </c>
      <c r="F4" s="24"/>
      <c r="H4" s="54">
        <v>35461</v>
      </c>
      <c r="I4" s="5"/>
      <c r="J4" s="6">
        <v>452</v>
      </c>
      <c r="K4" s="6"/>
      <c r="L4" s="7"/>
      <c r="M4" s="18">
        <v>35461</v>
      </c>
      <c r="N4" s="16"/>
      <c r="O4" s="16"/>
      <c r="P4" s="16"/>
      <c r="Q4" s="16"/>
      <c r="R4" s="11">
        <v>35461</v>
      </c>
      <c r="S4" s="5"/>
      <c r="T4" s="6"/>
      <c r="U4" s="6"/>
      <c r="V4" s="7"/>
      <c r="W4" s="58"/>
      <c r="X4" s="4">
        <v>36160</v>
      </c>
      <c r="Y4" s="5" t="e">
        <f ca="1">VLOOKUP(X4,AS:AT, 2)</f>
        <v>#N/A</v>
      </c>
      <c r="Z4" s="5" t="e">
        <f ca="1">VLOOKUP(X4,AU:AV, 2)</f>
        <v>#N/A</v>
      </c>
      <c r="AA4" s="24"/>
      <c r="AB4" s="60">
        <v>36160</v>
      </c>
      <c r="AC4" s="61" t="e">
        <f ca="1">VLOOKUP(AB4,AM:AN, 2)</f>
        <v>#N/A</v>
      </c>
      <c r="AD4" s="61" t="e">
        <f ca="1">VLOOKUP(AB4,AO:AP, 2)</f>
        <v>#N/A</v>
      </c>
      <c r="AE4" s="59"/>
      <c r="AF4" s="94"/>
      <c r="AM4" s="11"/>
      <c r="AN4" s="5"/>
      <c r="AO4" s="18"/>
      <c r="AP4" s="16"/>
      <c r="AQ4" s="11"/>
      <c r="AR4" s="5"/>
      <c r="AS4" s="18"/>
      <c r="AT4" s="16"/>
      <c r="AU4" s="11"/>
      <c r="AV4" s="5"/>
      <c r="AW4" s="18"/>
      <c r="AX4" s="16"/>
      <c r="AY4" s="11"/>
      <c r="AZ4" s="5"/>
      <c r="BA4" s="18"/>
      <c r="BB4" s="83"/>
    </row>
    <row r="5" spans="1:54">
      <c r="A5" s="4"/>
      <c r="B5" s="23"/>
      <c r="C5" s="15"/>
      <c r="D5" s="16"/>
      <c r="E5" s="4"/>
      <c r="F5" s="24"/>
      <c r="H5" s="11">
        <v>35489</v>
      </c>
      <c r="I5" s="5">
        <v>2</v>
      </c>
      <c r="J5" s="6">
        <v>469</v>
      </c>
      <c r="K5" s="8">
        <v>0.42643923240938164</v>
      </c>
      <c r="L5" s="7"/>
      <c r="M5" s="18">
        <v>35489</v>
      </c>
      <c r="N5" s="16"/>
      <c r="O5" s="16"/>
      <c r="P5" s="16"/>
      <c r="Q5" s="16"/>
      <c r="R5" s="11">
        <v>35489</v>
      </c>
      <c r="S5" s="5"/>
      <c r="T5" s="6"/>
      <c r="U5" s="6"/>
      <c r="V5" s="7"/>
      <c r="W5" s="58"/>
      <c r="X5" s="4">
        <v>36191</v>
      </c>
      <c r="Y5" s="5" t="e">
        <f t="shared" ref="Y5:Y68" ca="1" si="0">VLOOKUP(X5,AS:AT, 2)</f>
        <v>#N/A</v>
      </c>
      <c r="Z5" s="5" t="e">
        <f t="shared" ref="Z5:Z68" ca="1" si="1">VLOOKUP(X5,AU:AV, 2)</f>
        <v>#N/A</v>
      </c>
      <c r="AA5" s="24"/>
      <c r="AB5" s="60">
        <v>36191</v>
      </c>
      <c r="AC5" s="61" t="e">
        <f t="shared" ref="AC5:AC68" ca="1" si="2">VLOOKUP(AB5,AM:AN, 2)</f>
        <v>#N/A</v>
      </c>
      <c r="AD5" s="61" t="e">
        <f t="shared" ref="AD5:AD68" ca="1" si="3">VLOOKUP(AB5,AO:AP, 2)</f>
        <v>#N/A</v>
      </c>
      <c r="AE5" s="59"/>
      <c r="AF5" s="94"/>
      <c r="AM5" s="11"/>
      <c r="AN5" s="5"/>
      <c r="AO5" s="18"/>
      <c r="AP5" s="16"/>
      <c r="AQ5" s="11"/>
      <c r="AR5" s="5"/>
      <c r="AS5" s="18"/>
      <c r="AT5" s="16"/>
      <c r="AU5" s="11"/>
      <c r="AV5" s="5"/>
      <c r="AW5" s="18"/>
      <c r="AX5" s="16"/>
      <c r="AY5" s="11"/>
      <c r="AZ5" s="5"/>
      <c r="BA5" s="18"/>
      <c r="BB5" s="83"/>
    </row>
    <row r="6" spans="1:54">
      <c r="A6" s="4"/>
      <c r="B6" s="23"/>
      <c r="C6" s="15"/>
      <c r="D6" s="16"/>
      <c r="E6" s="4"/>
      <c r="F6" s="24"/>
      <c r="H6" s="11">
        <v>35520</v>
      </c>
      <c r="I6" s="5">
        <v>-10</v>
      </c>
      <c r="J6" s="6">
        <v>472</v>
      </c>
      <c r="K6" s="8">
        <v>-2.1186440677966099</v>
      </c>
      <c r="L6" s="7"/>
      <c r="M6" s="18">
        <v>35520</v>
      </c>
      <c r="N6" s="16"/>
      <c r="O6" s="16"/>
      <c r="P6" s="16"/>
      <c r="Q6" s="16"/>
      <c r="R6" s="11">
        <v>35520</v>
      </c>
      <c r="S6" s="5"/>
      <c r="T6" s="6"/>
      <c r="U6" s="6"/>
      <c r="V6" s="7"/>
      <c r="W6" s="58"/>
      <c r="X6" s="4">
        <v>36219</v>
      </c>
      <c r="Y6" s="5" t="e">
        <f t="shared" ca="1" si="0"/>
        <v>#N/A</v>
      </c>
      <c r="Z6" s="5" t="e">
        <f t="shared" ca="1" si="1"/>
        <v>#N/A</v>
      </c>
      <c r="AA6" s="24"/>
      <c r="AB6" s="60">
        <v>36219</v>
      </c>
      <c r="AC6" s="61" t="e">
        <f t="shared" ca="1" si="2"/>
        <v>#N/A</v>
      </c>
      <c r="AD6" s="61" t="e">
        <f t="shared" ca="1" si="3"/>
        <v>#N/A</v>
      </c>
      <c r="AE6" s="59"/>
      <c r="AF6" s="94"/>
      <c r="AM6" s="11"/>
      <c r="AN6" s="5"/>
      <c r="AO6" s="18"/>
      <c r="AP6" s="16"/>
      <c r="AQ6" s="11"/>
      <c r="AR6" s="5"/>
      <c r="AS6" s="18"/>
      <c r="AT6" s="16"/>
      <c r="AU6" s="11"/>
      <c r="AV6" s="5"/>
      <c r="AW6" s="18"/>
      <c r="AX6" s="16"/>
      <c r="AY6" s="11"/>
      <c r="AZ6" s="5"/>
      <c r="BA6" s="18"/>
      <c r="BB6" s="83"/>
    </row>
    <row r="7" spans="1:54">
      <c r="A7" s="4"/>
      <c r="B7" s="23"/>
      <c r="C7" s="15"/>
      <c r="D7" s="16"/>
      <c r="E7" s="4"/>
      <c r="F7" s="24"/>
      <c r="H7" s="11">
        <v>35550</v>
      </c>
      <c r="I7" s="5">
        <v>9.5</v>
      </c>
      <c r="J7" s="6">
        <v>474</v>
      </c>
      <c r="K7" s="8">
        <v>2.0042194092827006</v>
      </c>
      <c r="L7" s="8">
        <f>AVERAGE(I5:I7)/AVERAGE(J5:J7)*100</f>
        <v>0.10600706713780918</v>
      </c>
      <c r="M7" s="18">
        <v>35550</v>
      </c>
      <c r="N7" s="16"/>
      <c r="O7" s="16"/>
      <c r="P7" s="16"/>
      <c r="Q7" s="16"/>
      <c r="R7" s="11">
        <v>35550</v>
      </c>
      <c r="S7" s="5"/>
      <c r="T7" s="6"/>
      <c r="U7" s="6"/>
      <c r="V7" s="7"/>
      <c r="W7" s="58"/>
      <c r="X7" s="4">
        <v>36250</v>
      </c>
      <c r="Y7" s="5" t="e">
        <f t="shared" ca="1" si="0"/>
        <v>#N/A</v>
      </c>
      <c r="Z7" s="5" t="e">
        <f t="shared" ca="1" si="1"/>
        <v>#N/A</v>
      </c>
      <c r="AA7" s="24"/>
      <c r="AB7" s="60">
        <v>36250</v>
      </c>
      <c r="AC7" s="61" t="e">
        <f t="shared" ca="1" si="2"/>
        <v>#N/A</v>
      </c>
      <c r="AD7" s="61" t="e">
        <f t="shared" ca="1" si="3"/>
        <v>#N/A</v>
      </c>
      <c r="AE7" s="59"/>
      <c r="AF7" s="94"/>
      <c r="AM7" s="11"/>
      <c r="AN7" s="5"/>
      <c r="AO7" s="18"/>
      <c r="AP7" s="16"/>
      <c r="AQ7" s="11"/>
      <c r="AR7" s="5"/>
      <c r="AS7" s="18"/>
      <c r="AT7" s="16"/>
      <c r="AU7" s="11"/>
      <c r="AV7" s="5"/>
      <c r="AW7" s="18"/>
      <c r="AX7" s="16"/>
      <c r="AY7" s="11"/>
      <c r="AZ7" s="5"/>
      <c r="BA7" s="18"/>
      <c r="BB7" s="83"/>
    </row>
    <row r="8" spans="1:54">
      <c r="A8" s="4"/>
      <c r="B8" s="23"/>
      <c r="C8" s="15"/>
      <c r="D8" s="16"/>
      <c r="E8" s="4"/>
      <c r="F8" s="24"/>
      <c r="H8" s="11">
        <v>35581</v>
      </c>
      <c r="I8" s="5">
        <v>4</v>
      </c>
      <c r="J8" s="6">
        <v>472</v>
      </c>
      <c r="K8" s="8">
        <v>0.84745762711864403</v>
      </c>
      <c r="L8" s="8">
        <f t="shared" ref="L8:L71" si="4">AVERAGE(I6:I8)/AVERAGE(J6:J8)*100</f>
        <v>0.24682651622002821</v>
      </c>
      <c r="M8" s="18">
        <v>35581</v>
      </c>
      <c r="N8" s="16"/>
      <c r="O8" s="16"/>
      <c r="P8" s="16"/>
      <c r="Q8" s="16"/>
      <c r="R8" s="11">
        <v>35581</v>
      </c>
      <c r="S8" s="5"/>
      <c r="T8" s="6"/>
      <c r="U8" s="6"/>
      <c r="V8" s="7"/>
      <c r="W8" s="58"/>
      <c r="X8" s="4">
        <v>36280</v>
      </c>
      <c r="Y8" s="5" t="e">
        <f t="shared" ca="1" si="0"/>
        <v>#N/A</v>
      </c>
      <c r="Z8" s="5" t="e">
        <f t="shared" ca="1" si="1"/>
        <v>#N/A</v>
      </c>
      <c r="AA8" s="24"/>
      <c r="AB8" s="60">
        <v>36280</v>
      </c>
      <c r="AC8" s="61" t="e">
        <f t="shared" ca="1" si="2"/>
        <v>#N/A</v>
      </c>
      <c r="AD8" s="61" t="e">
        <f t="shared" ca="1" si="3"/>
        <v>#N/A</v>
      </c>
      <c r="AE8" s="59"/>
      <c r="AF8" s="94"/>
      <c r="AM8" s="11"/>
      <c r="AN8" s="5"/>
      <c r="AO8" s="18"/>
      <c r="AP8" s="16"/>
      <c r="AQ8" s="11"/>
      <c r="AR8" s="5"/>
      <c r="AS8" s="18"/>
      <c r="AT8" s="16"/>
      <c r="AU8" s="11"/>
      <c r="AV8" s="5"/>
      <c r="AW8" s="18"/>
      <c r="AX8" s="16"/>
      <c r="AY8" s="11"/>
      <c r="AZ8" s="5"/>
      <c r="BA8" s="18"/>
      <c r="BB8" s="83"/>
    </row>
    <row r="9" spans="1:54">
      <c r="A9" s="4"/>
      <c r="B9" s="23"/>
      <c r="C9" s="15"/>
      <c r="D9" s="16"/>
      <c r="E9" s="4"/>
      <c r="F9" s="24"/>
      <c r="H9" s="11">
        <v>35611</v>
      </c>
      <c r="I9" s="5">
        <v>-5.25</v>
      </c>
      <c r="J9" s="6">
        <v>470</v>
      </c>
      <c r="K9" s="8">
        <v>-1.1170212765957448</v>
      </c>
      <c r="L9" s="8">
        <f t="shared" si="4"/>
        <v>0.5826271186440678</v>
      </c>
      <c r="M9" s="18">
        <v>35611</v>
      </c>
      <c r="N9" s="16"/>
      <c r="O9" s="16"/>
      <c r="P9" s="16"/>
      <c r="Q9" s="16"/>
      <c r="R9" s="11">
        <v>35611</v>
      </c>
      <c r="S9" s="5"/>
      <c r="T9" s="6"/>
      <c r="U9" s="6"/>
      <c r="V9" s="7"/>
      <c r="W9" s="58"/>
      <c r="X9" s="4">
        <v>36311</v>
      </c>
      <c r="Y9" s="5" t="e">
        <f t="shared" ca="1" si="0"/>
        <v>#N/A</v>
      </c>
      <c r="Z9" s="5" t="e">
        <f t="shared" ca="1" si="1"/>
        <v>#N/A</v>
      </c>
      <c r="AA9" s="24"/>
      <c r="AB9" s="60">
        <v>36311</v>
      </c>
      <c r="AC9" s="61" t="e">
        <f t="shared" ca="1" si="2"/>
        <v>#N/A</v>
      </c>
      <c r="AD9" s="61" t="e">
        <f t="shared" ca="1" si="3"/>
        <v>#N/A</v>
      </c>
      <c r="AE9" s="59"/>
      <c r="AF9" s="94"/>
      <c r="AM9" s="11"/>
      <c r="AN9" s="5"/>
      <c r="AO9" s="18"/>
      <c r="AP9" s="16"/>
      <c r="AQ9" s="11"/>
      <c r="AR9" s="5"/>
      <c r="AS9" s="18"/>
      <c r="AT9" s="16"/>
      <c r="AU9" s="11"/>
      <c r="AV9" s="5"/>
      <c r="AW9" s="18"/>
      <c r="AX9" s="16"/>
      <c r="AY9" s="11"/>
      <c r="AZ9" s="5"/>
      <c r="BA9" s="18"/>
      <c r="BB9" s="83"/>
    </row>
    <row r="10" spans="1:54">
      <c r="A10" s="4"/>
      <c r="B10" s="23"/>
      <c r="C10" s="15"/>
      <c r="D10" s="16"/>
      <c r="E10" s="4"/>
      <c r="F10" s="24"/>
      <c r="H10" s="11">
        <v>35642</v>
      </c>
      <c r="I10" s="5">
        <v>-4</v>
      </c>
      <c r="J10" s="6">
        <v>471</v>
      </c>
      <c r="K10" s="8">
        <v>-0.84925690021231426</v>
      </c>
      <c r="L10" s="8">
        <f t="shared" si="4"/>
        <v>-0.3715498938428875</v>
      </c>
      <c r="M10" s="18">
        <v>35642</v>
      </c>
      <c r="N10" s="16"/>
      <c r="O10" s="16"/>
      <c r="P10" s="16"/>
      <c r="Q10" s="16"/>
      <c r="R10" s="11">
        <v>35642</v>
      </c>
      <c r="S10" s="5"/>
      <c r="T10" s="6"/>
      <c r="U10" s="6"/>
      <c r="V10" s="7"/>
      <c r="W10" s="58"/>
      <c r="X10" s="4">
        <v>36341</v>
      </c>
      <c r="Y10" s="5" t="e">
        <f t="shared" ca="1" si="0"/>
        <v>#N/A</v>
      </c>
      <c r="Z10" s="5" t="e">
        <f t="shared" ca="1" si="1"/>
        <v>#N/A</v>
      </c>
      <c r="AA10" s="24"/>
      <c r="AB10" s="60">
        <v>36341</v>
      </c>
      <c r="AC10" s="61" t="e">
        <f t="shared" ca="1" si="2"/>
        <v>#N/A</v>
      </c>
      <c r="AD10" s="61" t="e">
        <f t="shared" ca="1" si="3"/>
        <v>#N/A</v>
      </c>
      <c r="AE10" s="59"/>
      <c r="AF10" s="94"/>
      <c r="AM10" s="11"/>
      <c r="AN10" s="5"/>
      <c r="AO10" s="18"/>
      <c r="AP10" s="16"/>
      <c r="AQ10" s="11"/>
      <c r="AR10" s="5"/>
      <c r="AS10" s="18"/>
      <c r="AT10" s="16"/>
      <c r="AU10" s="11"/>
      <c r="AV10" s="5"/>
      <c r="AW10" s="18"/>
      <c r="AX10" s="16"/>
      <c r="AY10" s="11"/>
      <c r="AZ10" s="5"/>
      <c r="BA10" s="18"/>
      <c r="BB10" s="83"/>
    </row>
    <row r="11" spans="1:54">
      <c r="A11" s="4"/>
      <c r="B11" s="23"/>
      <c r="C11" s="15"/>
      <c r="D11" s="16"/>
      <c r="E11" s="4"/>
      <c r="F11" s="24"/>
      <c r="H11" s="11">
        <v>35673</v>
      </c>
      <c r="I11" s="5">
        <v>12</v>
      </c>
      <c r="J11" s="6">
        <v>467</v>
      </c>
      <c r="K11" s="8">
        <v>2.5695931477516059</v>
      </c>
      <c r="L11" s="8">
        <f t="shared" si="4"/>
        <v>0.1953125</v>
      </c>
      <c r="M11" s="18">
        <v>35673</v>
      </c>
      <c r="N11" s="16"/>
      <c r="O11" s="16"/>
      <c r="P11" s="16"/>
      <c r="Q11" s="16"/>
      <c r="R11" s="11">
        <v>35673</v>
      </c>
      <c r="S11" s="5"/>
      <c r="T11" s="6"/>
      <c r="U11" s="6"/>
      <c r="V11" s="7"/>
      <c r="W11" s="58"/>
      <c r="X11" s="4">
        <v>36372</v>
      </c>
      <c r="Y11" s="5" t="e">
        <f t="shared" ca="1" si="0"/>
        <v>#N/A</v>
      </c>
      <c r="Z11" s="5" t="e">
        <f t="shared" ca="1" si="1"/>
        <v>#N/A</v>
      </c>
      <c r="AA11" s="24"/>
      <c r="AB11" s="60">
        <v>36372</v>
      </c>
      <c r="AC11" s="61" t="e">
        <f t="shared" ca="1" si="2"/>
        <v>#N/A</v>
      </c>
      <c r="AD11" s="61" t="e">
        <f t="shared" ca="1" si="3"/>
        <v>#N/A</v>
      </c>
      <c r="AE11" s="59"/>
      <c r="AF11" s="94"/>
      <c r="AM11" s="11"/>
      <c r="AN11" s="5"/>
      <c r="AO11" s="18"/>
      <c r="AP11" s="16"/>
      <c r="AQ11" s="11"/>
      <c r="AR11" s="5"/>
      <c r="AS11" s="18"/>
      <c r="AT11" s="16"/>
      <c r="AU11" s="11"/>
      <c r="AV11" s="5"/>
      <c r="AW11" s="18"/>
      <c r="AX11" s="16"/>
      <c r="AY11" s="11"/>
      <c r="AZ11" s="5"/>
      <c r="BA11" s="18"/>
      <c r="BB11" s="83"/>
    </row>
    <row r="12" spans="1:54">
      <c r="A12" s="4"/>
      <c r="B12" s="23"/>
      <c r="C12" s="15"/>
      <c r="D12" s="16"/>
      <c r="E12" s="4"/>
      <c r="F12" s="24"/>
      <c r="H12" s="11">
        <v>35703</v>
      </c>
      <c r="I12" s="5">
        <v>16.5</v>
      </c>
      <c r="J12" s="6">
        <v>474</v>
      </c>
      <c r="K12" s="8">
        <v>3.481012658227848</v>
      </c>
      <c r="L12" s="8">
        <f t="shared" si="4"/>
        <v>1.7351274787535409</v>
      </c>
      <c r="M12" s="18">
        <v>35703</v>
      </c>
      <c r="N12" s="16"/>
      <c r="O12" s="16"/>
      <c r="P12" s="16"/>
      <c r="Q12" s="16"/>
      <c r="R12" s="11">
        <v>35703</v>
      </c>
      <c r="S12" s="5"/>
      <c r="T12" s="6"/>
      <c r="U12" s="6"/>
      <c r="V12" s="7"/>
      <c r="W12" s="58"/>
      <c r="X12" s="4">
        <v>36403</v>
      </c>
      <c r="Y12" s="5" t="e">
        <f t="shared" ca="1" si="0"/>
        <v>#N/A</v>
      </c>
      <c r="Z12" s="5" t="e">
        <f t="shared" ca="1" si="1"/>
        <v>#N/A</v>
      </c>
      <c r="AA12" s="24"/>
      <c r="AB12" s="60">
        <v>36403</v>
      </c>
      <c r="AC12" s="61" t="e">
        <f t="shared" ca="1" si="2"/>
        <v>#N/A</v>
      </c>
      <c r="AD12" s="61" t="e">
        <f t="shared" ca="1" si="3"/>
        <v>#N/A</v>
      </c>
      <c r="AE12" s="59"/>
      <c r="AF12" s="94"/>
      <c r="AM12" s="11"/>
      <c r="AN12" s="5"/>
      <c r="AO12" s="18"/>
      <c r="AP12" s="16"/>
      <c r="AQ12" s="11"/>
      <c r="AR12" s="5"/>
      <c r="AS12" s="18"/>
      <c r="AT12" s="16"/>
      <c r="AU12" s="11"/>
      <c r="AV12" s="5"/>
      <c r="AW12" s="18"/>
      <c r="AX12" s="16"/>
      <c r="AY12" s="11"/>
      <c r="AZ12" s="5"/>
      <c r="BA12" s="18"/>
      <c r="BB12" s="83"/>
    </row>
    <row r="13" spans="1:54">
      <c r="A13" s="4"/>
      <c r="B13" s="23"/>
      <c r="C13" s="15"/>
      <c r="D13" s="16"/>
      <c r="E13" s="4"/>
      <c r="F13" s="24"/>
      <c r="H13" s="11">
        <v>35734</v>
      </c>
      <c r="I13" s="5">
        <v>11</v>
      </c>
      <c r="J13" s="6">
        <v>485</v>
      </c>
      <c r="K13" s="8">
        <v>2.268041237113402</v>
      </c>
      <c r="L13" s="8">
        <f t="shared" si="4"/>
        <v>2.7699859747545581</v>
      </c>
      <c r="M13" s="18">
        <v>35734</v>
      </c>
      <c r="N13" s="16"/>
      <c r="O13" s="16"/>
      <c r="P13" s="16"/>
      <c r="Q13" s="16"/>
      <c r="R13" s="11">
        <v>35734</v>
      </c>
      <c r="S13" s="5"/>
      <c r="T13" s="6"/>
      <c r="U13" s="6"/>
      <c r="V13" s="7"/>
      <c r="W13" s="58"/>
      <c r="X13" s="4">
        <v>36433</v>
      </c>
      <c r="Y13" s="5" t="e">
        <f t="shared" ca="1" si="0"/>
        <v>#N/A</v>
      </c>
      <c r="Z13" s="5" t="e">
        <f t="shared" ca="1" si="1"/>
        <v>#N/A</v>
      </c>
      <c r="AA13" s="24"/>
      <c r="AB13" s="60">
        <v>36433</v>
      </c>
      <c r="AC13" s="61" t="e">
        <f t="shared" ca="1" si="2"/>
        <v>#N/A</v>
      </c>
      <c r="AD13" s="61" t="e">
        <f t="shared" ca="1" si="3"/>
        <v>#N/A</v>
      </c>
      <c r="AE13" s="59"/>
      <c r="AF13" s="94"/>
      <c r="AM13" s="11"/>
      <c r="AN13" s="5"/>
      <c r="AO13" s="18"/>
      <c r="AP13" s="16"/>
      <c r="AQ13" s="11"/>
      <c r="AR13" s="5"/>
      <c r="AS13" s="18"/>
      <c r="AT13" s="16"/>
      <c r="AU13" s="11"/>
      <c r="AV13" s="5"/>
      <c r="AW13" s="18"/>
      <c r="AX13" s="16"/>
      <c r="AY13" s="11"/>
      <c r="AZ13" s="5"/>
      <c r="BA13" s="18"/>
      <c r="BB13" s="83"/>
    </row>
    <row r="14" spans="1:54">
      <c r="A14" s="4"/>
      <c r="B14" s="23"/>
      <c r="C14" s="15"/>
      <c r="D14" s="16"/>
      <c r="E14" s="4"/>
      <c r="F14" s="24"/>
      <c r="H14" s="11">
        <v>35764</v>
      </c>
      <c r="I14" s="5">
        <v>8</v>
      </c>
      <c r="J14" s="6">
        <v>491</v>
      </c>
      <c r="K14" s="8">
        <v>1.6293279022403258</v>
      </c>
      <c r="L14" s="8">
        <f t="shared" si="4"/>
        <v>2.4482758620689657</v>
      </c>
      <c r="M14" s="18">
        <v>35764</v>
      </c>
      <c r="N14" s="16"/>
      <c r="O14" s="16"/>
      <c r="P14" s="16"/>
      <c r="Q14" s="16"/>
      <c r="R14" s="11">
        <v>35764</v>
      </c>
      <c r="S14" s="5"/>
      <c r="T14" s="6"/>
      <c r="U14" s="6"/>
      <c r="V14" s="7"/>
      <c r="W14" s="58"/>
      <c r="X14" s="4">
        <v>36464</v>
      </c>
      <c r="Y14" s="5" t="e">
        <f t="shared" ca="1" si="0"/>
        <v>#N/A</v>
      </c>
      <c r="Z14" s="5" t="e">
        <f t="shared" ca="1" si="1"/>
        <v>#N/A</v>
      </c>
      <c r="AA14" s="24"/>
      <c r="AB14" s="60">
        <v>36464</v>
      </c>
      <c r="AC14" s="61" t="e">
        <f t="shared" ca="1" si="2"/>
        <v>#N/A</v>
      </c>
      <c r="AD14" s="61" t="e">
        <f t="shared" ca="1" si="3"/>
        <v>#N/A</v>
      </c>
      <c r="AE14" s="59"/>
      <c r="AF14" s="94"/>
      <c r="AM14" s="11"/>
      <c r="AN14" s="5"/>
      <c r="AO14" s="18"/>
      <c r="AP14" s="16"/>
      <c r="AQ14" s="11"/>
      <c r="AR14" s="5"/>
      <c r="AS14" s="18"/>
      <c r="AT14" s="16"/>
      <c r="AU14" s="11"/>
      <c r="AV14" s="5"/>
      <c r="AW14" s="18"/>
      <c r="AX14" s="16"/>
      <c r="AY14" s="11"/>
      <c r="AZ14" s="5"/>
      <c r="BA14" s="18"/>
      <c r="BB14" s="83"/>
    </row>
    <row r="15" spans="1:54">
      <c r="A15" s="4"/>
      <c r="B15" s="23"/>
      <c r="C15" s="15"/>
      <c r="D15" s="16"/>
      <c r="E15" s="4"/>
      <c r="F15" s="24"/>
      <c r="H15" s="11">
        <v>35795</v>
      </c>
      <c r="I15" s="5">
        <v>-1.333333333333333</v>
      </c>
      <c r="J15" s="6">
        <v>489</v>
      </c>
      <c r="K15" s="8">
        <v>-0.27266530334014988</v>
      </c>
      <c r="L15" s="8">
        <f t="shared" si="4"/>
        <v>1.205915813424346</v>
      </c>
      <c r="M15" s="18">
        <v>35795</v>
      </c>
      <c r="N15" s="16"/>
      <c r="O15" s="16"/>
      <c r="P15" s="16"/>
      <c r="Q15" s="16"/>
      <c r="R15" s="11">
        <v>35795</v>
      </c>
      <c r="S15" s="5"/>
      <c r="T15" s="6"/>
      <c r="U15" s="6"/>
      <c r="V15" s="7"/>
      <c r="W15" s="58"/>
      <c r="X15" s="4">
        <v>36494</v>
      </c>
      <c r="Y15" s="5" t="e">
        <f t="shared" ca="1" si="0"/>
        <v>#N/A</v>
      </c>
      <c r="Z15" s="5" t="e">
        <f t="shared" ca="1" si="1"/>
        <v>#N/A</v>
      </c>
      <c r="AA15" s="24"/>
      <c r="AB15" s="60">
        <v>36494</v>
      </c>
      <c r="AC15" s="61" t="e">
        <f t="shared" ca="1" si="2"/>
        <v>#N/A</v>
      </c>
      <c r="AD15" s="61" t="e">
        <f t="shared" ca="1" si="3"/>
        <v>#N/A</v>
      </c>
      <c r="AE15" s="59"/>
      <c r="AF15" s="94"/>
      <c r="AM15" s="11"/>
      <c r="AN15" s="5"/>
      <c r="AO15" s="18"/>
      <c r="AP15" s="16"/>
      <c r="AQ15" s="11"/>
      <c r="AR15" s="5"/>
      <c r="AS15" s="18"/>
      <c r="AT15" s="16"/>
      <c r="AU15" s="11"/>
      <c r="AV15" s="5"/>
      <c r="AW15" s="18"/>
      <c r="AX15" s="16"/>
      <c r="AY15" s="11"/>
      <c r="AZ15" s="5"/>
      <c r="BA15" s="18"/>
      <c r="BB15" s="83"/>
    </row>
    <row r="16" spans="1:54">
      <c r="A16" s="4"/>
      <c r="B16" s="23"/>
      <c r="C16" s="15"/>
      <c r="D16" s="16"/>
      <c r="E16" s="4"/>
      <c r="F16" s="24"/>
      <c r="H16" s="11">
        <v>35826</v>
      </c>
      <c r="I16" s="5">
        <v>-3</v>
      </c>
      <c r="J16" s="6">
        <v>497</v>
      </c>
      <c r="K16" s="8">
        <v>-0.60362173038229372</v>
      </c>
      <c r="L16" s="8">
        <f t="shared" si="4"/>
        <v>0.24825095915143308</v>
      </c>
      <c r="M16" s="18">
        <v>35826</v>
      </c>
      <c r="N16" s="16"/>
      <c r="O16" s="16"/>
      <c r="P16" s="16"/>
      <c r="Q16" s="16"/>
      <c r="R16" s="11">
        <v>35826</v>
      </c>
      <c r="S16" s="5"/>
      <c r="T16" s="6"/>
      <c r="U16" s="6"/>
      <c r="V16" s="7"/>
      <c r="W16" s="58"/>
      <c r="X16" s="4">
        <v>36525</v>
      </c>
      <c r="Y16" s="5" t="e">
        <f t="shared" ca="1" si="0"/>
        <v>#N/A</v>
      </c>
      <c r="Z16" s="5" t="e">
        <f t="shared" ca="1" si="1"/>
        <v>#N/A</v>
      </c>
      <c r="AA16" s="19" t="e">
        <f ca="1">Y16-(Z16/Z4-1)*100</f>
        <v>#N/A</v>
      </c>
      <c r="AB16" s="60">
        <v>36525</v>
      </c>
      <c r="AC16" s="61" t="e">
        <f t="shared" ca="1" si="2"/>
        <v>#N/A</v>
      </c>
      <c r="AD16" s="61" t="e">
        <f t="shared" ca="1" si="3"/>
        <v>#N/A</v>
      </c>
      <c r="AE16" s="61" t="e">
        <f t="shared" ref="AE16" ca="1" si="5">(AD16/AD4-1)*100</f>
        <v>#N/A</v>
      </c>
      <c r="AF16" s="93" t="e">
        <f t="shared" ref="AF16" ca="1" si="6">AC16-AE16</f>
        <v>#N/A</v>
      </c>
      <c r="AM16" s="11"/>
      <c r="AN16" s="5"/>
      <c r="AO16" s="18"/>
      <c r="AP16" s="16"/>
      <c r="AQ16" s="11"/>
      <c r="AR16" s="5"/>
      <c r="AS16" s="18"/>
      <c r="AT16" s="16"/>
      <c r="AU16" s="11"/>
      <c r="AV16" s="5"/>
      <c r="AW16" s="18"/>
      <c r="AX16" s="16"/>
      <c r="AY16" s="11"/>
      <c r="AZ16" s="5"/>
      <c r="BA16" s="18"/>
      <c r="BB16" s="83"/>
    </row>
    <row r="17" spans="1:54">
      <c r="A17" s="4"/>
      <c r="B17" s="23"/>
      <c r="C17" s="15"/>
      <c r="D17" s="16"/>
      <c r="E17" s="4"/>
      <c r="F17" s="24"/>
      <c r="H17" s="11">
        <v>35854</v>
      </c>
      <c r="I17" s="5">
        <v>-0.33333333333333304</v>
      </c>
      <c r="J17" s="6">
        <v>506</v>
      </c>
      <c r="K17" s="8">
        <v>-6.5876152832674506E-2</v>
      </c>
      <c r="L17" s="8">
        <f t="shared" si="4"/>
        <v>-0.31277926720285965</v>
      </c>
      <c r="M17" s="18">
        <v>35854</v>
      </c>
      <c r="N17" s="16"/>
      <c r="O17" s="16"/>
      <c r="P17" s="16"/>
      <c r="Q17" s="16"/>
      <c r="R17" s="11">
        <v>35854</v>
      </c>
      <c r="S17" s="5"/>
      <c r="T17" s="6"/>
      <c r="U17" s="6"/>
      <c r="V17" s="7"/>
      <c r="W17" s="58"/>
      <c r="X17" s="4">
        <v>36556</v>
      </c>
      <c r="Y17" s="5" t="e">
        <f t="shared" ca="1" si="0"/>
        <v>#N/A</v>
      </c>
      <c r="Z17" s="5" t="e">
        <f t="shared" ca="1" si="1"/>
        <v>#N/A</v>
      </c>
      <c r="AA17" s="19" t="e">
        <f t="shared" ref="AA17:AA80" ca="1" si="7">Y17-(Z17/Z5-1)*100</f>
        <v>#N/A</v>
      </c>
      <c r="AB17" s="60">
        <v>36556</v>
      </c>
      <c r="AC17" s="61" t="e">
        <f t="shared" ca="1" si="2"/>
        <v>#N/A</v>
      </c>
      <c r="AD17" s="61" t="e">
        <f t="shared" ca="1" si="3"/>
        <v>#N/A</v>
      </c>
      <c r="AE17" s="61" t="e">
        <f t="shared" ref="AE17:AE80" ca="1" si="8">(AD17/AD5-1)*100</f>
        <v>#N/A</v>
      </c>
      <c r="AF17" s="93" t="e">
        <f t="shared" ref="AF17:AF80" ca="1" si="9">AC17-AE17</f>
        <v>#N/A</v>
      </c>
      <c r="AM17" s="11"/>
      <c r="AN17" s="5"/>
      <c r="AO17" s="18"/>
      <c r="AP17" s="16"/>
      <c r="AQ17" s="11"/>
      <c r="AR17" s="5"/>
      <c r="AS17" s="18"/>
      <c r="AT17" s="16"/>
      <c r="AU17" s="11"/>
      <c r="AV17" s="5"/>
      <c r="AW17" s="18"/>
      <c r="AX17" s="16"/>
      <c r="AY17" s="11"/>
      <c r="AZ17" s="5"/>
      <c r="BA17" s="18"/>
      <c r="BB17" s="83"/>
    </row>
    <row r="18" spans="1:54">
      <c r="A18" s="4"/>
      <c r="B18" s="23"/>
      <c r="C18" s="15"/>
      <c r="D18" s="16"/>
      <c r="E18" s="4"/>
      <c r="F18" s="24"/>
      <c r="H18" s="11">
        <v>35885</v>
      </c>
      <c r="I18" s="5">
        <v>-1.25</v>
      </c>
      <c r="J18" s="6">
        <v>514</v>
      </c>
      <c r="K18" s="8">
        <v>-0.24319066147859922</v>
      </c>
      <c r="L18" s="8">
        <f t="shared" si="4"/>
        <v>-0.30213139969237524</v>
      </c>
      <c r="M18" s="18">
        <v>35885</v>
      </c>
      <c r="N18" s="16"/>
      <c r="O18" s="16"/>
      <c r="P18" s="16"/>
      <c r="Q18" s="16"/>
      <c r="R18" s="11">
        <v>35885</v>
      </c>
      <c r="S18" s="5"/>
      <c r="T18" s="6"/>
      <c r="U18" s="6"/>
      <c r="V18" s="7"/>
      <c r="W18" s="58"/>
      <c r="X18" s="4">
        <v>36585</v>
      </c>
      <c r="Y18" s="5" t="e">
        <f t="shared" ca="1" si="0"/>
        <v>#N/A</v>
      </c>
      <c r="Z18" s="5" t="e">
        <f t="shared" ca="1" si="1"/>
        <v>#N/A</v>
      </c>
      <c r="AA18" s="19" t="e">
        <f t="shared" ca="1" si="7"/>
        <v>#N/A</v>
      </c>
      <c r="AB18" s="60">
        <v>36585</v>
      </c>
      <c r="AC18" s="61" t="e">
        <f t="shared" ca="1" si="2"/>
        <v>#N/A</v>
      </c>
      <c r="AD18" s="61" t="e">
        <f t="shared" ca="1" si="3"/>
        <v>#N/A</v>
      </c>
      <c r="AE18" s="61" t="e">
        <f t="shared" ca="1" si="8"/>
        <v>#N/A</v>
      </c>
      <c r="AF18" s="93" t="e">
        <f t="shared" ca="1" si="9"/>
        <v>#N/A</v>
      </c>
      <c r="AM18" s="11"/>
      <c r="AN18" s="5"/>
      <c r="AO18" s="18"/>
      <c r="AP18" s="16"/>
      <c r="AQ18" s="11"/>
      <c r="AR18" s="5"/>
      <c r="AS18" s="18"/>
      <c r="AT18" s="16"/>
      <c r="AU18" s="11"/>
      <c r="AV18" s="5"/>
      <c r="AW18" s="18"/>
      <c r="AX18" s="16"/>
      <c r="AY18" s="11"/>
      <c r="AZ18" s="5"/>
      <c r="BA18" s="18"/>
      <c r="BB18" s="83"/>
    </row>
    <row r="19" spans="1:54">
      <c r="A19" s="4"/>
      <c r="B19" s="23"/>
      <c r="C19" s="15"/>
      <c r="D19" s="16"/>
      <c r="E19" s="4"/>
      <c r="F19" s="24"/>
      <c r="H19" s="11">
        <v>35915</v>
      </c>
      <c r="I19" s="5">
        <v>-1</v>
      </c>
      <c r="J19" s="6">
        <v>519</v>
      </c>
      <c r="K19" s="8">
        <v>-0.19267822736030829</v>
      </c>
      <c r="L19" s="8">
        <f t="shared" si="4"/>
        <v>-0.16785791639592806</v>
      </c>
      <c r="M19" s="18">
        <v>35915</v>
      </c>
      <c r="N19" s="16"/>
      <c r="O19" s="16"/>
      <c r="P19" s="16"/>
      <c r="Q19" s="16"/>
      <c r="R19" s="11">
        <v>35915</v>
      </c>
      <c r="S19" s="5"/>
      <c r="T19" s="6"/>
      <c r="U19" s="6"/>
      <c r="V19" s="7"/>
      <c r="W19" s="58"/>
      <c r="X19" s="4">
        <v>36616</v>
      </c>
      <c r="Y19" s="5" t="e">
        <f t="shared" ca="1" si="0"/>
        <v>#N/A</v>
      </c>
      <c r="Z19" s="5" t="e">
        <f t="shared" ca="1" si="1"/>
        <v>#N/A</v>
      </c>
      <c r="AA19" s="19" t="e">
        <f t="shared" ca="1" si="7"/>
        <v>#N/A</v>
      </c>
      <c r="AB19" s="60">
        <v>36616</v>
      </c>
      <c r="AC19" s="61" t="e">
        <f t="shared" ca="1" si="2"/>
        <v>#N/A</v>
      </c>
      <c r="AD19" s="61" t="e">
        <f t="shared" ca="1" si="3"/>
        <v>#N/A</v>
      </c>
      <c r="AE19" s="61" t="e">
        <f t="shared" ca="1" si="8"/>
        <v>#N/A</v>
      </c>
      <c r="AF19" s="93" t="e">
        <f t="shared" ca="1" si="9"/>
        <v>#N/A</v>
      </c>
      <c r="AM19" s="11"/>
      <c r="AN19" s="5"/>
      <c r="AO19" s="18"/>
      <c r="AP19" s="16"/>
      <c r="AQ19" s="11"/>
      <c r="AR19" s="5"/>
      <c r="AS19" s="18"/>
      <c r="AT19" s="16"/>
      <c r="AU19" s="11"/>
      <c r="AV19" s="5"/>
      <c r="AW19" s="18"/>
      <c r="AX19" s="16"/>
      <c r="AY19" s="11"/>
      <c r="AZ19" s="5"/>
      <c r="BA19" s="18"/>
      <c r="BB19" s="83"/>
    </row>
    <row r="20" spans="1:54">
      <c r="A20" s="4"/>
      <c r="B20" s="23"/>
      <c r="C20" s="15"/>
      <c r="D20" s="16"/>
      <c r="E20" s="4"/>
      <c r="F20" s="24"/>
      <c r="H20" s="11">
        <v>35946</v>
      </c>
      <c r="I20" s="5">
        <v>-3</v>
      </c>
      <c r="J20" s="6">
        <v>520</v>
      </c>
      <c r="K20" s="8">
        <v>-0.57692307692307698</v>
      </c>
      <c r="L20" s="8">
        <f t="shared" si="4"/>
        <v>-0.33805537669027691</v>
      </c>
      <c r="M20" s="18">
        <v>35946</v>
      </c>
      <c r="N20" s="16"/>
      <c r="O20" s="16"/>
      <c r="P20" s="16"/>
      <c r="Q20" s="16"/>
      <c r="R20" s="11">
        <v>35946</v>
      </c>
      <c r="S20" s="5"/>
      <c r="T20" s="6"/>
      <c r="U20" s="6"/>
      <c r="V20" s="7"/>
      <c r="W20" s="58"/>
      <c r="X20" s="4">
        <v>36646</v>
      </c>
      <c r="Y20" s="5" t="e">
        <f t="shared" ca="1" si="0"/>
        <v>#N/A</v>
      </c>
      <c r="Z20" s="5" t="e">
        <f t="shared" ca="1" si="1"/>
        <v>#N/A</v>
      </c>
      <c r="AA20" s="19" t="e">
        <f t="shared" ca="1" si="7"/>
        <v>#N/A</v>
      </c>
      <c r="AB20" s="60">
        <v>36646</v>
      </c>
      <c r="AC20" s="61" t="e">
        <f t="shared" ca="1" si="2"/>
        <v>#N/A</v>
      </c>
      <c r="AD20" s="61" t="e">
        <f t="shared" ca="1" si="3"/>
        <v>#N/A</v>
      </c>
      <c r="AE20" s="61" t="e">
        <f t="shared" ca="1" si="8"/>
        <v>#N/A</v>
      </c>
      <c r="AF20" s="93" t="e">
        <f t="shared" ca="1" si="9"/>
        <v>#N/A</v>
      </c>
      <c r="AM20" s="11"/>
      <c r="AN20" s="5"/>
      <c r="AO20" s="18"/>
      <c r="AP20" s="16"/>
      <c r="AQ20" s="11"/>
      <c r="AR20" s="5"/>
      <c r="AS20" s="18"/>
      <c r="AT20" s="16"/>
      <c r="AU20" s="11"/>
      <c r="AV20" s="5"/>
      <c r="AW20" s="18"/>
      <c r="AX20" s="16"/>
      <c r="AY20" s="11"/>
      <c r="AZ20" s="5"/>
      <c r="BA20" s="18"/>
      <c r="BB20" s="83"/>
    </row>
    <row r="21" spans="1:54">
      <c r="A21" s="4"/>
      <c r="B21" s="23"/>
      <c r="C21" s="15"/>
      <c r="D21" s="16"/>
      <c r="E21" s="4"/>
      <c r="F21" s="24"/>
      <c r="H21" s="11">
        <v>35976</v>
      </c>
      <c r="I21" s="5">
        <v>2.6071428571428572</v>
      </c>
      <c r="J21" s="6">
        <v>518</v>
      </c>
      <c r="K21" s="8">
        <v>0.50330943188086041</v>
      </c>
      <c r="L21" s="8">
        <f t="shared" si="4"/>
        <v>-8.9457748417285987E-2</v>
      </c>
      <c r="M21" s="18">
        <v>35976</v>
      </c>
      <c r="N21" s="16"/>
      <c r="O21" s="16"/>
      <c r="P21" s="16"/>
      <c r="Q21" s="16"/>
      <c r="R21" s="11">
        <v>35976</v>
      </c>
      <c r="S21" s="5"/>
      <c r="T21" s="6"/>
      <c r="U21" s="6"/>
      <c r="V21" s="7"/>
      <c r="W21" s="58"/>
      <c r="X21" s="4">
        <v>36677</v>
      </c>
      <c r="Y21" s="5" t="e">
        <f t="shared" ca="1" si="0"/>
        <v>#N/A</v>
      </c>
      <c r="Z21" s="5" t="e">
        <f t="shared" ca="1" si="1"/>
        <v>#N/A</v>
      </c>
      <c r="AA21" s="19" t="e">
        <f t="shared" ca="1" si="7"/>
        <v>#N/A</v>
      </c>
      <c r="AB21" s="60">
        <v>36677</v>
      </c>
      <c r="AC21" s="61" t="e">
        <f t="shared" ca="1" si="2"/>
        <v>#N/A</v>
      </c>
      <c r="AD21" s="61" t="e">
        <f t="shared" ca="1" si="3"/>
        <v>#N/A</v>
      </c>
      <c r="AE21" s="61" t="e">
        <f t="shared" ca="1" si="8"/>
        <v>#N/A</v>
      </c>
      <c r="AF21" s="93" t="e">
        <f t="shared" ca="1" si="9"/>
        <v>#N/A</v>
      </c>
      <c r="AM21" s="11"/>
      <c r="AN21" s="5"/>
      <c r="AO21" s="18"/>
      <c r="AP21" s="16"/>
      <c r="AQ21" s="11"/>
      <c r="AR21" s="5"/>
      <c r="AS21" s="18"/>
      <c r="AT21" s="16"/>
      <c r="AU21" s="11"/>
      <c r="AV21" s="5"/>
      <c r="AW21" s="18"/>
      <c r="AX21" s="16"/>
      <c r="AY21" s="11"/>
      <c r="AZ21" s="5"/>
      <c r="BA21" s="18"/>
      <c r="BB21" s="83"/>
    </row>
    <row r="22" spans="1:54">
      <c r="A22" s="4"/>
      <c r="B22" s="23"/>
      <c r="C22" s="15"/>
      <c r="D22" s="16"/>
      <c r="E22" s="4"/>
      <c r="F22" s="24"/>
      <c r="H22" s="11">
        <v>36007</v>
      </c>
      <c r="I22" s="5">
        <v>-9.5</v>
      </c>
      <c r="J22" s="6">
        <v>522</v>
      </c>
      <c r="K22" s="8">
        <v>-1.8199233716475096</v>
      </c>
      <c r="L22" s="8">
        <f t="shared" si="4"/>
        <v>-0.63415750915750912</v>
      </c>
      <c r="M22" s="18">
        <v>36007</v>
      </c>
      <c r="N22" s="16"/>
      <c r="O22" s="16"/>
      <c r="P22" s="16"/>
      <c r="Q22" s="16"/>
      <c r="R22" s="11">
        <v>36007</v>
      </c>
      <c r="S22" s="5"/>
      <c r="T22" s="6"/>
      <c r="U22" s="6"/>
      <c r="V22" s="7"/>
      <c r="W22" s="58"/>
      <c r="X22" s="4">
        <v>36707</v>
      </c>
      <c r="Y22" s="5" t="e">
        <f t="shared" ca="1" si="0"/>
        <v>#N/A</v>
      </c>
      <c r="Z22" s="5" t="e">
        <f t="shared" ca="1" si="1"/>
        <v>#N/A</v>
      </c>
      <c r="AA22" s="19" t="e">
        <f t="shared" ca="1" si="7"/>
        <v>#N/A</v>
      </c>
      <c r="AB22" s="60">
        <v>36707</v>
      </c>
      <c r="AC22" s="61" t="e">
        <f t="shared" ca="1" si="2"/>
        <v>#N/A</v>
      </c>
      <c r="AD22" s="61" t="e">
        <f t="shared" ca="1" si="3"/>
        <v>#N/A</v>
      </c>
      <c r="AE22" s="61" t="e">
        <f t="shared" ca="1" si="8"/>
        <v>#N/A</v>
      </c>
      <c r="AF22" s="93" t="e">
        <f t="shared" ca="1" si="9"/>
        <v>#N/A</v>
      </c>
      <c r="AM22" s="11"/>
      <c r="AN22" s="5"/>
      <c r="AO22" s="18"/>
      <c r="AP22" s="16"/>
      <c r="AQ22" s="11"/>
      <c r="AR22" s="5"/>
      <c r="AS22" s="18"/>
      <c r="AT22" s="16"/>
      <c r="AU22" s="11"/>
      <c r="AV22" s="5"/>
      <c r="AW22" s="18"/>
      <c r="AX22" s="16"/>
      <c r="AY22" s="11"/>
      <c r="AZ22" s="5"/>
      <c r="BA22" s="18"/>
      <c r="BB22" s="83"/>
    </row>
    <row r="23" spans="1:54">
      <c r="A23" s="4"/>
      <c r="B23" s="23"/>
      <c r="C23" s="15"/>
      <c r="D23" s="16"/>
      <c r="E23" s="4"/>
      <c r="F23" s="24"/>
      <c r="H23" s="11">
        <v>36038</v>
      </c>
      <c r="I23" s="5">
        <v>-7</v>
      </c>
      <c r="J23" s="6">
        <v>517</v>
      </c>
      <c r="K23" s="8">
        <v>-1.3539651837524178</v>
      </c>
      <c r="L23" s="8">
        <f t="shared" si="4"/>
        <v>-0.8922836957519038</v>
      </c>
      <c r="M23" s="18">
        <v>36038</v>
      </c>
      <c r="N23" s="16"/>
      <c r="O23" s="16"/>
      <c r="P23" s="16"/>
      <c r="Q23" s="16"/>
      <c r="R23" s="11">
        <v>36038</v>
      </c>
      <c r="S23" s="5"/>
      <c r="T23" s="6"/>
      <c r="U23" s="6"/>
      <c r="V23" s="7"/>
      <c r="W23" s="58"/>
      <c r="X23" s="4">
        <v>36738</v>
      </c>
      <c r="Y23" s="5" t="e">
        <f t="shared" ca="1" si="0"/>
        <v>#N/A</v>
      </c>
      <c r="Z23" s="5" t="e">
        <f t="shared" ca="1" si="1"/>
        <v>#N/A</v>
      </c>
      <c r="AA23" s="19" t="e">
        <f t="shared" ca="1" si="7"/>
        <v>#N/A</v>
      </c>
      <c r="AB23" s="60">
        <v>36738</v>
      </c>
      <c r="AC23" s="61" t="e">
        <f t="shared" ca="1" si="2"/>
        <v>#N/A</v>
      </c>
      <c r="AD23" s="61" t="e">
        <f t="shared" ca="1" si="3"/>
        <v>#N/A</v>
      </c>
      <c r="AE23" s="61" t="e">
        <f t="shared" ca="1" si="8"/>
        <v>#N/A</v>
      </c>
      <c r="AF23" s="93" t="e">
        <f t="shared" ca="1" si="9"/>
        <v>#N/A</v>
      </c>
      <c r="AM23" s="11"/>
      <c r="AN23" s="5"/>
      <c r="AO23" s="18"/>
      <c r="AP23" s="16"/>
      <c r="AQ23" s="11"/>
      <c r="AR23" s="5"/>
      <c r="AS23" s="18"/>
      <c r="AT23" s="16"/>
      <c r="AU23" s="11"/>
      <c r="AV23" s="5"/>
      <c r="AW23" s="18"/>
      <c r="AX23" s="16"/>
      <c r="AY23" s="11"/>
      <c r="AZ23" s="5"/>
      <c r="BA23" s="18"/>
      <c r="BB23" s="83"/>
    </row>
    <row r="24" spans="1:54">
      <c r="A24" s="4"/>
      <c r="B24" s="23"/>
      <c r="C24" s="15"/>
      <c r="D24" s="16"/>
      <c r="H24" s="11">
        <v>36068</v>
      </c>
      <c r="I24" s="5">
        <v>-7</v>
      </c>
      <c r="J24" s="6">
        <v>527</v>
      </c>
      <c r="K24" s="8">
        <v>-1.3282732447817838</v>
      </c>
      <c r="L24" s="8">
        <f t="shared" si="4"/>
        <v>-1.5006385696040867</v>
      </c>
      <c r="M24" s="18">
        <v>36068</v>
      </c>
      <c r="N24" s="16"/>
      <c r="O24" s="16"/>
      <c r="P24" s="16"/>
      <c r="Q24" s="16"/>
      <c r="R24" s="11">
        <v>36068</v>
      </c>
      <c r="S24" s="5"/>
      <c r="T24" s="6"/>
      <c r="U24" s="6"/>
      <c r="V24" s="7"/>
      <c r="W24" s="58"/>
      <c r="X24" s="4">
        <v>36769</v>
      </c>
      <c r="Y24" s="5" t="e">
        <f t="shared" ca="1" si="0"/>
        <v>#N/A</v>
      </c>
      <c r="Z24" s="5" t="e">
        <f t="shared" ca="1" si="1"/>
        <v>#N/A</v>
      </c>
      <c r="AA24" s="19" t="e">
        <f t="shared" ca="1" si="7"/>
        <v>#N/A</v>
      </c>
      <c r="AB24" s="60">
        <v>36769</v>
      </c>
      <c r="AC24" s="61" t="e">
        <f t="shared" ca="1" si="2"/>
        <v>#N/A</v>
      </c>
      <c r="AD24" s="61" t="e">
        <f t="shared" ca="1" si="3"/>
        <v>#N/A</v>
      </c>
      <c r="AE24" s="61" t="e">
        <f t="shared" ca="1" si="8"/>
        <v>#N/A</v>
      </c>
      <c r="AF24" s="93" t="e">
        <f t="shared" ca="1" si="9"/>
        <v>#N/A</v>
      </c>
      <c r="AM24" s="11"/>
      <c r="AN24" s="5"/>
      <c r="AO24" s="18"/>
      <c r="AP24" s="16"/>
      <c r="AQ24" s="11"/>
      <c r="AR24" s="5"/>
      <c r="AS24" s="18"/>
      <c r="AT24" s="16"/>
      <c r="AU24" s="11"/>
      <c r="AV24" s="5"/>
      <c r="AW24" s="18"/>
      <c r="AX24" s="16"/>
      <c r="AY24" s="11"/>
      <c r="AZ24" s="5"/>
      <c r="BA24" s="18"/>
      <c r="BB24" s="83"/>
    </row>
    <row r="25" spans="1:54">
      <c r="A25" s="4"/>
      <c r="B25" s="23"/>
      <c r="C25" s="15"/>
      <c r="D25" s="16"/>
      <c r="H25" s="11">
        <v>36099</v>
      </c>
      <c r="I25" s="5">
        <v>-16</v>
      </c>
      <c r="J25" s="6">
        <v>534</v>
      </c>
      <c r="K25" s="8">
        <v>-2.9962546816479403</v>
      </c>
      <c r="L25" s="8">
        <f t="shared" si="4"/>
        <v>-1.9011406844106464</v>
      </c>
      <c r="M25" s="18">
        <v>36099</v>
      </c>
      <c r="N25" s="16"/>
      <c r="O25" s="16"/>
      <c r="P25" s="16"/>
      <c r="Q25" s="16"/>
      <c r="R25" s="11">
        <v>36099</v>
      </c>
      <c r="S25" s="5"/>
      <c r="T25" s="6"/>
      <c r="U25" s="6"/>
      <c r="V25" s="7"/>
      <c r="W25" s="58"/>
      <c r="X25" s="4">
        <v>36799</v>
      </c>
      <c r="Y25" s="5" t="e">
        <f t="shared" ca="1" si="0"/>
        <v>#N/A</v>
      </c>
      <c r="Z25" s="5" t="e">
        <f t="shared" ca="1" si="1"/>
        <v>#N/A</v>
      </c>
      <c r="AA25" s="19" t="e">
        <f t="shared" ca="1" si="7"/>
        <v>#N/A</v>
      </c>
      <c r="AB25" s="60">
        <v>36799</v>
      </c>
      <c r="AC25" s="61" t="e">
        <f t="shared" ca="1" si="2"/>
        <v>#N/A</v>
      </c>
      <c r="AD25" s="61" t="e">
        <f t="shared" ca="1" si="3"/>
        <v>#N/A</v>
      </c>
      <c r="AE25" s="61" t="e">
        <f t="shared" ca="1" si="8"/>
        <v>#N/A</v>
      </c>
      <c r="AF25" s="93" t="e">
        <f t="shared" ca="1" si="9"/>
        <v>#N/A</v>
      </c>
      <c r="AM25" s="11"/>
      <c r="AN25" s="5"/>
      <c r="AO25" s="18"/>
      <c r="AP25" s="16"/>
      <c r="AQ25" s="11"/>
      <c r="AR25" s="5"/>
      <c r="AS25" s="18"/>
      <c r="AT25" s="16"/>
      <c r="AU25" s="11"/>
      <c r="AV25" s="5"/>
      <c r="AW25" s="18"/>
      <c r="AX25" s="16"/>
      <c r="AY25" s="11"/>
      <c r="AZ25" s="5"/>
      <c r="BA25" s="18"/>
      <c r="BB25" s="83"/>
    </row>
    <row r="26" spans="1:54">
      <c r="A26" s="4"/>
      <c r="B26" s="23"/>
      <c r="C26" s="15"/>
      <c r="D26" s="16"/>
      <c r="H26" s="11">
        <v>36129</v>
      </c>
      <c r="I26" s="5">
        <v>-22</v>
      </c>
      <c r="J26" s="6">
        <v>534</v>
      </c>
      <c r="K26" s="8">
        <v>-4.119850187265917</v>
      </c>
      <c r="L26" s="8">
        <f t="shared" si="4"/>
        <v>-2.8213166144200628</v>
      </c>
      <c r="M26" s="18">
        <v>36129</v>
      </c>
      <c r="N26" s="16"/>
      <c r="O26" s="16"/>
      <c r="P26" s="16"/>
      <c r="Q26" s="16"/>
      <c r="R26" s="11">
        <v>36129</v>
      </c>
      <c r="S26" s="5"/>
      <c r="T26" s="6"/>
      <c r="U26" s="6"/>
      <c r="V26" s="7"/>
      <c r="W26" s="58"/>
      <c r="X26" s="4">
        <v>36830</v>
      </c>
      <c r="Y26" s="5" t="e">
        <f t="shared" ca="1" si="0"/>
        <v>#N/A</v>
      </c>
      <c r="Z26" s="5" t="e">
        <f t="shared" ca="1" si="1"/>
        <v>#N/A</v>
      </c>
      <c r="AA26" s="19" t="e">
        <f t="shared" ca="1" si="7"/>
        <v>#N/A</v>
      </c>
      <c r="AB26" s="60">
        <v>36830</v>
      </c>
      <c r="AC26" s="61" t="e">
        <f t="shared" ca="1" si="2"/>
        <v>#N/A</v>
      </c>
      <c r="AD26" s="61" t="e">
        <f t="shared" ca="1" si="3"/>
        <v>#N/A</v>
      </c>
      <c r="AE26" s="61" t="e">
        <f t="shared" ca="1" si="8"/>
        <v>#N/A</v>
      </c>
      <c r="AF26" s="93" t="e">
        <f t="shared" ca="1" si="9"/>
        <v>#N/A</v>
      </c>
      <c r="AM26" s="11"/>
      <c r="AN26" s="5"/>
      <c r="AO26" s="18"/>
      <c r="AP26" s="16"/>
      <c r="AQ26" s="11"/>
      <c r="AR26" s="5"/>
      <c r="AS26" s="18"/>
      <c r="AT26" s="16"/>
      <c r="AU26" s="11"/>
      <c r="AV26" s="5"/>
      <c r="AW26" s="18"/>
      <c r="AX26" s="16"/>
      <c r="AY26" s="11"/>
      <c r="AZ26" s="5"/>
      <c r="BA26" s="18"/>
      <c r="BB26" s="83"/>
    </row>
    <row r="27" spans="1:54">
      <c r="A27" s="4"/>
      <c r="B27" s="23"/>
      <c r="C27" s="15"/>
      <c r="D27" s="16"/>
      <c r="H27" s="11">
        <v>36160</v>
      </c>
      <c r="I27" s="5">
        <v>-20.5</v>
      </c>
      <c r="J27" s="6">
        <v>531</v>
      </c>
      <c r="K27" s="8">
        <v>-3.8606403013182673</v>
      </c>
      <c r="L27" s="8">
        <f t="shared" si="4"/>
        <v>-3.6585365853658534</v>
      </c>
      <c r="M27" s="18">
        <v>36160</v>
      </c>
      <c r="N27" s="16"/>
      <c r="O27" s="16">
        <v>4</v>
      </c>
      <c r="P27" s="16"/>
      <c r="Q27" s="16"/>
      <c r="R27" s="11">
        <v>36160</v>
      </c>
      <c r="S27" s="5"/>
      <c r="T27" s="6">
        <v>105</v>
      </c>
      <c r="U27" s="6"/>
      <c r="V27" s="7"/>
      <c r="W27" s="58"/>
      <c r="X27" s="4">
        <v>36860</v>
      </c>
      <c r="Y27" s="5" t="e">
        <f t="shared" ca="1" si="0"/>
        <v>#N/A</v>
      </c>
      <c r="Z27" s="5" t="e">
        <f t="shared" ca="1" si="1"/>
        <v>#N/A</v>
      </c>
      <c r="AA27" s="19" t="e">
        <f t="shared" ca="1" si="7"/>
        <v>#N/A</v>
      </c>
      <c r="AB27" s="60">
        <v>36860</v>
      </c>
      <c r="AC27" s="61" t="e">
        <f t="shared" ca="1" si="2"/>
        <v>#N/A</v>
      </c>
      <c r="AD27" s="61" t="e">
        <f t="shared" ca="1" si="3"/>
        <v>#N/A</v>
      </c>
      <c r="AE27" s="61" t="e">
        <f t="shared" ca="1" si="8"/>
        <v>#N/A</v>
      </c>
      <c r="AF27" s="93" t="e">
        <f t="shared" ca="1" si="9"/>
        <v>#N/A</v>
      </c>
      <c r="AM27" s="11"/>
      <c r="AN27" s="5"/>
      <c r="AO27" s="18"/>
      <c r="AP27" s="16"/>
      <c r="AQ27" s="11"/>
      <c r="AR27" s="5"/>
      <c r="AS27" s="18"/>
      <c r="AT27" s="16"/>
      <c r="AU27" s="11"/>
      <c r="AV27" s="5"/>
      <c r="AW27" s="18"/>
      <c r="AX27" s="16"/>
      <c r="AY27" s="11"/>
      <c r="AZ27" s="5"/>
      <c r="BA27" s="18"/>
      <c r="BB27" s="83"/>
    </row>
    <row r="28" spans="1:54">
      <c r="A28" s="4"/>
      <c r="B28" s="23"/>
      <c r="C28" s="15"/>
      <c r="D28" s="16"/>
      <c r="H28" s="11">
        <v>36191</v>
      </c>
      <c r="I28" s="5">
        <v>-21.5</v>
      </c>
      <c r="J28" s="6">
        <v>530</v>
      </c>
      <c r="K28" s="8">
        <v>-4.0566037735849054</v>
      </c>
      <c r="L28" s="8">
        <f t="shared" si="4"/>
        <v>-4.0125391849529786</v>
      </c>
      <c r="M28" s="18">
        <v>36191</v>
      </c>
      <c r="N28" s="16"/>
      <c r="O28" s="16">
        <v>4</v>
      </c>
      <c r="P28" s="16"/>
      <c r="Q28" s="16"/>
      <c r="R28" s="11">
        <v>36191</v>
      </c>
      <c r="S28" s="5">
        <v>-6</v>
      </c>
      <c r="T28" s="6">
        <v>106</v>
      </c>
      <c r="U28" s="8">
        <v>-5.6603773584905666</v>
      </c>
      <c r="V28" s="19">
        <f>AVERAGE(S26:S28)/AVERAGE(T26:T28)*100</f>
        <v>-5.6872037914691944</v>
      </c>
      <c r="W28" s="58"/>
      <c r="X28" s="4">
        <v>36891</v>
      </c>
      <c r="Y28" s="5" t="e">
        <f t="shared" ca="1" si="0"/>
        <v>#N/A</v>
      </c>
      <c r="Z28" s="5" t="e">
        <f t="shared" ca="1" si="1"/>
        <v>#N/A</v>
      </c>
      <c r="AA28" s="19" t="e">
        <f t="shared" ca="1" si="7"/>
        <v>#N/A</v>
      </c>
      <c r="AB28" s="60">
        <v>36891</v>
      </c>
      <c r="AC28" s="61" t="e">
        <f t="shared" ca="1" si="2"/>
        <v>#N/A</v>
      </c>
      <c r="AD28" s="61" t="e">
        <f t="shared" ca="1" si="3"/>
        <v>#N/A</v>
      </c>
      <c r="AE28" s="61" t="e">
        <f t="shared" ca="1" si="8"/>
        <v>#N/A</v>
      </c>
      <c r="AF28" s="93" t="e">
        <f t="shared" ca="1" si="9"/>
        <v>#N/A</v>
      </c>
      <c r="AM28" s="11"/>
      <c r="AN28" s="5"/>
      <c r="AO28" s="18"/>
      <c r="AP28" s="16"/>
      <c r="AQ28" s="11"/>
      <c r="AR28" s="5"/>
      <c r="AS28" s="18"/>
      <c r="AT28" s="16"/>
      <c r="AU28" s="11"/>
      <c r="AV28" s="5"/>
      <c r="AW28" s="18"/>
      <c r="AX28" s="16"/>
      <c r="AY28" s="11"/>
      <c r="AZ28" s="5"/>
      <c r="BA28" s="18"/>
      <c r="BB28" s="83"/>
    </row>
    <row r="29" spans="1:54">
      <c r="A29" s="4"/>
      <c r="B29" s="23"/>
      <c r="C29" s="15"/>
      <c r="D29" s="16"/>
      <c r="H29" s="11">
        <v>36219</v>
      </c>
      <c r="I29" s="5">
        <v>-12</v>
      </c>
      <c r="J29" s="6">
        <v>528</v>
      </c>
      <c r="K29" s="8">
        <v>-2.2727272727272729</v>
      </c>
      <c r="L29" s="8">
        <f t="shared" si="4"/>
        <v>-3.3983637507866584</v>
      </c>
      <c r="M29" s="18">
        <v>36219</v>
      </c>
      <c r="N29" s="16"/>
      <c r="O29" s="16">
        <v>4</v>
      </c>
      <c r="P29" s="16"/>
      <c r="Q29" s="16"/>
      <c r="R29" s="11">
        <v>36219</v>
      </c>
      <c r="S29" s="5">
        <v>-2</v>
      </c>
      <c r="T29" s="6">
        <v>108</v>
      </c>
      <c r="U29" s="8">
        <v>-1.8518518518518516</v>
      </c>
      <c r="V29" s="19">
        <f t="shared" ref="V29:V92" si="10">AVERAGE(S27:S29)/AVERAGE(T27:T29)*100</f>
        <v>-3.761755485893417</v>
      </c>
      <c r="W29" s="58"/>
      <c r="X29" s="4">
        <v>36922</v>
      </c>
      <c r="Y29" s="5" t="e">
        <f t="shared" ca="1" si="0"/>
        <v>#N/A</v>
      </c>
      <c r="Z29" s="5" t="e">
        <f t="shared" ca="1" si="1"/>
        <v>#N/A</v>
      </c>
      <c r="AA29" s="19" t="e">
        <f t="shared" ca="1" si="7"/>
        <v>#N/A</v>
      </c>
      <c r="AB29" s="60">
        <v>36922</v>
      </c>
      <c r="AC29" s="61" t="e">
        <f t="shared" ca="1" si="2"/>
        <v>#N/A</v>
      </c>
      <c r="AD29" s="61" t="e">
        <f t="shared" ca="1" si="3"/>
        <v>#N/A</v>
      </c>
      <c r="AE29" s="61" t="e">
        <f t="shared" ca="1" si="8"/>
        <v>#N/A</v>
      </c>
      <c r="AF29" s="93" t="e">
        <f t="shared" ca="1" si="9"/>
        <v>#N/A</v>
      </c>
      <c r="AM29" s="11"/>
      <c r="AN29" s="5"/>
      <c r="AO29" s="18"/>
      <c r="AP29" s="16"/>
      <c r="AQ29" s="11"/>
      <c r="AR29" s="5"/>
      <c r="AS29" s="18"/>
      <c r="AT29" s="16"/>
      <c r="AU29" s="11"/>
      <c r="AV29" s="5"/>
      <c r="AW29" s="18"/>
      <c r="AX29" s="16"/>
      <c r="AY29" s="11"/>
      <c r="AZ29" s="5"/>
      <c r="BA29" s="18"/>
      <c r="BB29" s="83"/>
    </row>
    <row r="30" spans="1:54">
      <c r="A30" s="4"/>
      <c r="B30" s="23"/>
      <c r="C30" s="15"/>
      <c r="D30" s="16"/>
      <c r="H30" s="11">
        <v>36250</v>
      </c>
      <c r="I30" s="5">
        <v>-10.8</v>
      </c>
      <c r="J30" s="6">
        <v>527</v>
      </c>
      <c r="K30" s="8">
        <v>-2.0493358633776095</v>
      </c>
      <c r="L30" s="8">
        <f t="shared" si="4"/>
        <v>-2.7949526813880121</v>
      </c>
      <c r="M30" s="18">
        <v>36250</v>
      </c>
      <c r="N30" s="16">
        <v>1</v>
      </c>
      <c r="O30" s="16">
        <v>5</v>
      </c>
      <c r="P30" s="16">
        <v>20</v>
      </c>
      <c r="Q30" s="85">
        <f>AVERAGE(N28:N30)/AVERAGE(O28:O30)*100</f>
        <v>23.076923076923077</v>
      </c>
      <c r="R30" s="11">
        <v>36250</v>
      </c>
      <c r="S30" s="5"/>
      <c r="T30" s="6">
        <v>110</v>
      </c>
      <c r="U30" s="8"/>
      <c r="V30" s="19">
        <f t="shared" si="10"/>
        <v>-3.7037037037037033</v>
      </c>
      <c r="W30" s="58"/>
      <c r="X30" s="4">
        <v>36950</v>
      </c>
      <c r="Y30" s="5" t="e">
        <f t="shared" ca="1" si="0"/>
        <v>#N/A</v>
      </c>
      <c r="Z30" s="5" t="e">
        <f t="shared" ca="1" si="1"/>
        <v>#N/A</v>
      </c>
      <c r="AA30" s="19" t="e">
        <f t="shared" ca="1" si="7"/>
        <v>#N/A</v>
      </c>
      <c r="AB30" s="60">
        <v>36950</v>
      </c>
      <c r="AC30" s="61" t="e">
        <f t="shared" ca="1" si="2"/>
        <v>#N/A</v>
      </c>
      <c r="AD30" s="61" t="e">
        <f t="shared" ca="1" si="3"/>
        <v>#N/A</v>
      </c>
      <c r="AE30" s="61" t="e">
        <f t="shared" ca="1" si="8"/>
        <v>#N/A</v>
      </c>
      <c r="AF30" s="93" t="e">
        <f t="shared" ca="1" si="9"/>
        <v>#N/A</v>
      </c>
      <c r="AM30" s="11"/>
      <c r="AN30" s="5"/>
      <c r="AO30" s="18"/>
      <c r="AP30" s="16"/>
      <c r="AQ30" s="11"/>
      <c r="AR30" s="5"/>
      <c r="AS30" s="18"/>
      <c r="AT30" s="16"/>
      <c r="AU30" s="11"/>
      <c r="AV30" s="5"/>
      <c r="AW30" s="18"/>
      <c r="AX30" s="16"/>
      <c r="AY30" s="11"/>
      <c r="AZ30" s="5"/>
      <c r="BA30" s="18"/>
      <c r="BB30" s="83"/>
    </row>
    <row r="31" spans="1:54">
      <c r="A31" s="4"/>
      <c r="B31" s="23"/>
      <c r="C31" s="15"/>
      <c r="D31" s="16"/>
      <c r="H31" s="11">
        <v>36280</v>
      </c>
      <c r="I31" s="5">
        <v>-30</v>
      </c>
      <c r="J31" s="6">
        <v>537</v>
      </c>
      <c r="K31" s="8">
        <v>-5.5865921787709496</v>
      </c>
      <c r="L31" s="8">
        <f t="shared" si="4"/>
        <v>-3.316582914572864</v>
      </c>
      <c r="M31" s="18">
        <v>36280</v>
      </c>
      <c r="N31" s="16">
        <v>1</v>
      </c>
      <c r="O31" s="16">
        <v>5</v>
      </c>
      <c r="P31" s="16">
        <v>20</v>
      </c>
      <c r="Q31" s="85">
        <f t="shared" ref="Q31:Q94" si="11">AVERAGE(N29:N31)/AVERAGE(O29:O31)*100</f>
        <v>21.428571428571427</v>
      </c>
      <c r="R31" s="11">
        <v>36280</v>
      </c>
      <c r="S31" s="5">
        <v>-2</v>
      </c>
      <c r="T31" s="6">
        <v>111</v>
      </c>
      <c r="U31" s="8">
        <v>-1.8018018018018018</v>
      </c>
      <c r="V31" s="19">
        <f t="shared" si="10"/>
        <v>-1.8237082066869299</v>
      </c>
      <c r="W31" s="58"/>
      <c r="X31" s="4">
        <v>36981</v>
      </c>
      <c r="Y31" s="5" t="e">
        <f t="shared" ca="1" si="0"/>
        <v>#N/A</v>
      </c>
      <c r="Z31" s="5" t="e">
        <f t="shared" ca="1" si="1"/>
        <v>#N/A</v>
      </c>
      <c r="AA31" s="19" t="e">
        <f t="shared" ca="1" si="7"/>
        <v>#N/A</v>
      </c>
      <c r="AB31" s="60">
        <v>36981</v>
      </c>
      <c r="AC31" s="61" t="e">
        <f t="shared" ca="1" si="2"/>
        <v>#N/A</v>
      </c>
      <c r="AD31" s="61" t="e">
        <f t="shared" ca="1" si="3"/>
        <v>#N/A</v>
      </c>
      <c r="AE31" s="61" t="e">
        <f t="shared" ca="1" si="8"/>
        <v>#N/A</v>
      </c>
      <c r="AF31" s="93" t="e">
        <f t="shared" ca="1" si="9"/>
        <v>#N/A</v>
      </c>
      <c r="AM31" s="11"/>
      <c r="AN31" s="5"/>
      <c r="AO31" s="18"/>
      <c r="AP31" s="16"/>
      <c r="AQ31" s="11"/>
      <c r="AR31" s="5"/>
      <c r="AS31" s="18"/>
      <c r="AT31" s="16"/>
      <c r="AU31" s="11"/>
      <c r="AV31" s="5"/>
      <c r="AW31" s="18"/>
      <c r="AX31" s="16"/>
      <c r="AY31" s="11"/>
      <c r="AZ31" s="5"/>
      <c r="BA31" s="18"/>
      <c r="BB31" s="83"/>
    </row>
    <row r="32" spans="1:54">
      <c r="A32" s="4"/>
      <c r="B32" s="23"/>
      <c r="C32" s="15"/>
      <c r="D32" s="16"/>
      <c r="H32" s="11">
        <v>36311</v>
      </c>
      <c r="I32" s="5">
        <v>-17</v>
      </c>
      <c r="J32" s="6">
        <v>531</v>
      </c>
      <c r="K32" s="8">
        <v>-3.2015065913370999</v>
      </c>
      <c r="L32" s="8">
        <f t="shared" si="4"/>
        <v>-3.6238244514106586</v>
      </c>
      <c r="M32" s="18">
        <v>36311</v>
      </c>
      <c r="N32" s="16"/>
      <c r="O32" s="16">
        <v>5</v>
      </c>
      <c r="P32" s="16"/>
      <c r="Q32" s="85">
        <f t="shared" si="11"/>
        <v>20</v>
      </c>
      <c r="R32" s="11">
        <v>36311</v>
      </c>
      <c r="S32" s="5">
        <v>1</v>
      </c>
      <c r="T32" s="6">
        <v>109</v>
      </c>
      <c r="U32" s="8">
        <v>0.91743119266055051</v>
      </c>
      <c r="V32" s="19">
        <f t="shared" si="10"/>
        <v>-0.45454545454545453</v>
      </c>
      <c r="W32" s="58"/>
      <c r="X32" s="4">
        <v>37011</v>
      </c>
      <c r="Y32" s="5" t="e">
        <f t="shared" ca="1" si="0"/>
        <v>#N/A</v>
      </c>
      <c r="Z32" s="5" t="e">
        <f t="shared" ca="1" si="1"/>
        <v>#N/A</v>
      </c>
      <c r="AA32" s="19" t="e">
        <f t="shared" ca="1" si="7"/>
        <v>#N/A</v>
      </c>
      <c r="AB32" s="60">
        <v>37011</v>
      </c>
      <c r="AC32" s="61" t="e">
        <f t="shared" ca="1" si="2"/>
        <v>#N/A</v>
      </c>
      <c r="AD32" s="61" t="e">
        <f t="shared" ca="1" si="3"/>
        <v>#N/A</v>
      </c>
      <c r="AE32" s="61" t="e">
        <f t="shared" ca="1" si="8"/>
        <v>#N/A</v>
      </c>
      <c r="AF32" s="93" t="e">
        <f t="shared" ca="1" si="9"/>
        <v>#N/A</v>
      </c>
      <c r="AM32" s="11"/>
      <c r="AN32" s="5"/>
      <c r="AO32" s="18"/>
      <c r="AP32" s="16"/>
      <c r="AQ32" s="11"/>
      <c r="AR32" s="5"/>
      <c r="AS32" s="18"/>
      <c r="AT32" s="16"/>
      <c r="AU32" s="11"/>
      <c r="AV32" s="5"/>
      <c r="AW32" s="18"/>
      <c r="AX32" s="16"/>
      <c r="AY32" s="11"/>
      <c r="AZ32" s="5"/>
      <c r="BA32" s="18"/>
      <c r="BB32" s="83"/>
    </row>
    <row r="33" spans="1:54">
      <c r="A33" s="4"/>
      <c r="B33" s="23"/>
      <c r="C33" s="15"/>
      <c r="D33" s="16"/>
      <c r="H33" s="11">
        <v>36341</v>
      </c>
      <c r="I33" s="5">
        <v>-12</v>
      </c>
      <c r="J33" s="6">
        <v>520</v>
      </c>
      <c r="K33" s="8">
        <v>-2.3076923076923079</v>
      </c>
      <c r="L33" s="8">
        <f t="shared" si="4"/>
        <v>-3.7153652392947101</v>
      </c>
      <c r="M33" s="18">
        <v>36341</v>
      </c>
      <c r="N33" s="16">
        <v>1</v>
      </c>
      <c r="O33" s="16">
        <v>8</v>
      </c>
      <c r="P33" s="16">
        <v>12.5</v>
      </c>
      <c r="Q33" s="85">
        <f t="shared" si="11"/>
        <v>16.666666666666664</v>
      </c>
      <c r="R33" s="11">
        <v>36341</v>
      </c>
      <c r="S33" s="5">
        <v>0</v>
      </c>
      <c r="T33" s="6">
        <v>109</v>
      </c>
      <c r="U33" s="8">
        <v>0</v>
      </c>
      <c r="V33" s="19">
        <f t="shared" si="10"/>
        <v>-0.30395136778115495</v>
      </c>
      <c r="W33" s="58"/>
      <c r="X33" s="4">
        <v>37042</v>
      </c>
      <c r="Y33" s="5" t="e">
        <f t="shared" ca="1" si="0"/>
        <v>#N/A</v>
      </c>
      <c r="Z33" s="5" t="e">
        <f t="shared" ca="1" si="1"/>
        <v>#N/A</v>
      </c>
      <c r="AA33" s="19" t="e">
        <f t="shared" ca="1" si="7"/>
        <v>#N/A</v>
      </c>
      <c r="AB33" s="60">
        <v>37042</v>
      </c>
      <c r="AC33" s="61" t="e">
        <f t="shared" ca="1" si="2"/>
        <v>#N/A</v>
      </c>
      <c r="AD33" s="61" t="e">
        <f t="shared" ca="1" si="3"/>
        <v>#N/A</v>
      </c>
      <c r="AE33" s="61" t="e">
        <f t="shared" ca="1" si="8"/>
        <v>#N/A</v>
      </c>
      <c r="AF33" s="93" t="e">
        <f t="shared" ca="1" si="9"/>
        <v>#N/A</v>
      </c>
      <c r="AM33" s="11"/>
      <c r="AN33" s="5"/>
      <c r="AO33" s="18"/>
      <c r="AP33" s="16"/>
      <c r="AQ33" s="11"/>
      <c r="AR33" s="5"/>
      <c r="AS33" s="18"/>
      <c r="AT33" s="16"/>
      <c r="AU33" s="11"/>
      <c r="AV33" s="5"/>
      <c r="AW33" s="18"/>
      <c r="AX33" s="16"/>
      <c r="AY33" s="11"/>
      <c r="AZ33" s="5"/>
      <c r="BA33" s="18"/>
      <c r="BB33" s="83"/>
    </row>
    <row r="34" spans="1:54">
      <c r="A34" s="4"/>
      <c r="B34" s="23"/>
      <c r="C34" s="15"/>
      <c r="D34" s="16"/>
      <c r="H34" s="11">
        <v>36372</v>
      </c>
      <c r="I34" s="5">
        <v>-6.5</v>
      </c>
      <c r="J34" s="6">
        <v>525</v>
      </c>
      <c r="K34" s="8">
        <v>-1.2380952380952381</v>
      </c>
      <c r="L34" s="8">
        <f t="shared" si="4"/>
        <v>-2.2525380710659895</v>
      </c>
      <c r="M34" s="18">
        <v>36372</v>
      </c>
      <c r="N34" s="16"/>
      <c r="O34" s="16">
        <v>13</v>
      </c>
      <c r="P34" s="16"/>
      <c r="Q34" s="85">
        <f t="shared" si="11"/>
        <v>11.538461538461538</v>
      </c>
      <c r="R34" s="11">
        <v>36372</v>
      </c>
      <c r="S34" s="5">
        <v>-2</v>
      </c>
      <c r="T34" s="6">
        <v>106</v>
      </c>
      <c r="U34" s="8">
        <v>-1.8867924528301887</v>
      </c>
      <c r="V34" s="19">
        <f t="shared" si="10"/>
        <v>-0.30864197530864196</v>
      </c>
      <c r="W34" s="58"/>
      <c r="X34" s="4">
        <v>37072</v>
      </c>
      <c r="Y34" s="5" t="e">
        <f t="shared" ca="1" si="0"/>
        <v>#N/A</v>
      </c>
      <c r="Z34" s="5" t="e">
        <f t="shared" ca="1" si="1"/>
        <v>#N/A</v>
      </c>
      <c r="AA34" s="19" t="e">
        <f t="shared" ca="1" si="7"/>
        <v>#N/A</v>
      </c>
      <c r="AB34" s="60">
        <v>37072</v>
      </c>
      <c r="AC34" s="61" t="e">
        <f t="shared" ca="1" si="2"/>
        <v>#N/A</v>
      </c>
      <c r="AD34" s="61" t="e">
        <f t="shared" ca="1" si="3"/>
        <v>#N/A</v>
      </c>
      <c r="AE34" s="61" t="e">
        <f t="shared" ca="1" si="8"/>
        <v>#N/A</v>
      </c>
      <c r="AF34" s="93" t="e">
        <f t="shared" ca="1" si="9"/>
        <v>#N/A</v>
      </c>
      <c r="AM34" s="11"/>
      <c r="AN34" s="5"/>
      <c r="AO34" s="18"/>
      <c r="AP34" s="16"/>
      <c r="AQ34" s="11"/>
      <c r="AR34" s="5"/>
      <c r="AS34" s="18"/>
      <c r="AT34" s="16"/>
      <c r="AU34" s="11"/>
      <c r="AV34" s="5"/>
      <c r="AW34" s="18"/>
      <c r="AX34" s="16"/>
      <c r="AY34" s="11"/>
      <c r="AZ34" s="5"/>
      <c r="BA34" s="18"/>
      <c r="BB34" s="83"/>
    </row>
    <row r="35" spans="1:54">
      <c r="A35" s="4"/>
      <c r="B35" s="23"/>
      <c r="C35" s="15"/>
      <c r="D35" s="16"/>
      <c r="H35" s="11">
        <v>36403</v>
      </c>
      <c r="I35" s="5">
        <v>0.5</v>
      </c>
      <c r="J35" s="6">
        <v>521</v>
      </c>
      <c r="K35" s="8">
        <v>9.5969289827255277E-2</v>
      </c>
      <c r="L35" s="8">
        <f t="shared" si="4"/>
        <v>-1.1494252873563218</v>
      </c>
      <c r="M35" s="18">
        <v>36403</v>
      </c>
      <c r="N35" s="16"/>
      <c r="O35" s="16">
        <v>14</v>
      </c>
      <c r="P35" s="16"/>
      <c r="Q35" s="85">
        <f t="shared" si="11"/>
        <v>8.5714285714285712</v>
      </c>
      <c r="R35" s="11">
        <v>36403</v>
      </c>
      <c r="S35" s="5">
        <v>4</v>
      </c>
      <c r="T35" s="6">
        <v>105</v>
      </c>
      <c r="U35" s="8">
        <v>3.8095238095238098</v>
      </c>
      <c r="V35" s="19">
        <f t="shared" si="10"/>
        <v>0.625</v>
      </c>
      <c r="W35" s="58"/>
      <c r="X35" s="4">
        <v>37103</v>
      </c>
      <c r="Y35" s="5" t="e">
        <f t="shared" ca="1" si="0"/>
        <v>#N/A</v>
      </c>
      <c r="Z35" s="5" t="e">
        <f t="shared" ca="1" si="1"/>
        <v>#N/A</v>
      </c>
      <c r="AA35" s="19" t="e">
        <f t="shared" ca="1" si="7"/>
        <v>#N/A</v>
      </c>
      <c r="AB35" s="60">
        <v>37103</v>
      </c>
      <c r="AC35" s="61" t="e">
        <f t="shared" ca="1" si="2"/>
        <v>#N/A</v>
      </c>
      <c r="AD35" s="61" t="e">
        <f t="shared" ca="1" si="3"/>
        <v>#N/A</v>
      </c>
      <c r="AE35" s="61" t="e">
        <f t="shared" ca="1" si="8"/>
        <v>#N/A</v>
      </c>
      <c r="AF35" s="93" t="e">
        <f t="shared" ca="1" si="9"/>
        <v>#N/A</v>
      </c>
      <c r="AM35" s="11"/>
      <c r="AN35" s="5"/>
      <c r="AO35" s="18"/>
      <c r="AP35" s="16"/>
      <c r="AQ35" s="11"/>
      <c r="AR35" s="5"/>
      <c r="AS35" s="18"/>
      <c r="AT35" s="16"/>
      <c r="AU35" s="11"/>
      <c r="AV35" s="5"/>
      <c r="AW35" s="18"/>
      <c r="AX35" s="16"/>
      <c r="AY35" s="11"/>
      <c r="AZ35" s="5"/>
      <c r="BA35" s="18"/>
      <c r="BB35" s="83"/>
    </row>
    <row r="36" spans="1:54">
      <c r="A36" s="4"/>
      <c r="B36" s="23"/>
      <c r="C36" s="15"/>
      <c r="D36" s="16"/>
      <c r="H36" s="11">
        <v>36433</v>
      </c>
      <c r="I36" s="5">
        <v>-4</v>
      </c>
      <c r="J36" s="6">
        <v>526</v>
      </c>
      <c r="K36" s="8">
        <v>-0.76045627376425851</v>
      </c>
      <c r="L36" s="8">
        <f t="shared" si="4"/>
        <v>-0.63613231552162852</v>
      </c>
      <c r="M36" s="18">
        <v>36433</v>
      </c>
      <c r="N36" s="16"/>
      <c r="O36" s="16">
        <v>17</v>
      </c>
      <c r="P36" s="16"/>
      <c r="Q36" s="85"/>
      <c r="R36" s="11">
        <v>36433</v>
      </c>
      <c r="S36" s="5">
        <v>0</v>
      </c>
      <c r="T36" s="6">
        <v>107</v>
      </c>
      <c r="U36" s="8">
        <v>0</v>
      </c>
      <c r="V36" s="19">
        <f t="shared" si="10"/>
        <v>0.62893081761006286</v>
      </c>
      <c r="W36" s="58"/>
      <c r="X36" s="4">
        <v>37134</v>
      </c>
      <c r="Y36" s="5" t="e">
        <f t="shared" ca="1" si="0"/>
        <v>#N/A</v>
      </c>
      <c r="Z36" s="5" t="e">
        <f t="shared" ca="1" si="1"/>
        <v>#N/A</v>
      </c>
      <c r="AA36" s="19" t="e">
        <f t="shared" ca="1" si="7"/>
        <v>#N/A</v>
      </c>
      <c r="AB36" s="60">
        <v>37134</v>
      </c>
      <c r="AC36" s="61" t="e">
        <f t="shared" ca="1" si="2"/>
        <v>#N/A</v>
      </c>
      <c r="AD36" s="61" t="e">
        <f t="shared" ca="1" si="3"/>
        <v>#N/A</v>
      </c>
      <c r="AE36" s="61" t="e">
        <f t="shared" ca="1" si="8"/>
        <v>#N/A</v>
      </c>
      <c r="AF36" s="93" t="e">
        <f t="shared" ca="1" si="9"/>
        <v>#N/A</v>
      </c>
      <c r="AM36" s="11"/>
      <c r="AN36" s="5"/>
      <c r="AO36" s="18"/>
      <c r="AP36" s="16"/>
      <c r="AQ36" s="11"/>
      <c r="AR36" s="5"/>
      <c r="AS36" s="18"/>
      <c r="AT36" s="16"/>
      <c r="AU36" s="11"/>
      <c r="AV36" s="5"/>
      <c r="AW36" s="18"/>
      <c r="AX36" s="16"/>
      <c r="AY36" s="11"/>
      <c r="AZ36" s="5"/>
      <c r="BA36" s="18"/>
      <c r="BB36" s="83"/>
    </row>
    <row r="37" spans="1:54">
      <c r="A37" s="4"/>
      <c r="B37" s="23"/>
      <c r="C37" s="15"/>
      <c r="D37" s="16"/>
      <c r="H37" s="11">
        <v>36464</v>
      </c>
      <c r="I37" s="5">
        <v>-6.916666666666667</v>
      </c>
      <c r="J37" s="6">
        <v>536</v>
      </c>
      <c r="K37" s="8">
        <v>-1.2904228855721394</v>
      </c>
      <c r="L37" s="8">
        <f t="shared" si="4"/>
        <v>-0.65803327016213964</v>
      </c>
      <c r="M37" s="18">
        <v>36464</v>
      </c>
      <c r="N37" s="16"/>
      <c r="O37" s="16">
        <v>18</v>
      </c>
      <c r="P37" s="16"/>
      <c r="Q37" s="85"/>
      <c r="R37" s="11">
        <v>36464</v>
      </c>
      <c r="S37" s="5">
        <v>-6</v>
      </c>
      <c r="T37" s="6">
        <v>118</v>
      </c>
      <c r="U37" s="8">
        <v>-5.0847457627118651</v>
      </c>
      <c r="V37" s="19">
        <f t="shared" si="10"/>
        <v>-0.60606060606060608</v>
      </c>
      <c r="W37" s="58"/>
      <c r="X37" s="4">
        <v>37164</v>
      </c>
      <c r="Y37" s="5" t="e">
        <f t="shared" ca="1" si="0"/>
        <v>#N/A</v>
      </c>
      <c r="Z37" s="5" t="e">
        <f t="shared" ca="1" si="1"/>
        <v>#N/A</v>
      </c>
      <c r="AA37" s="19" t="e">
        <f t="shared" ca="1" si="7"/>
        <v>#N/A</v>
      </c>
      <c r="AB37" s="60">
        <v>37164</v>
      </c>
      <c r="AC37" s="61" t="e">
        <f t="shared" ca="1" si="2"/>
        <v>#N/A</v>
      </c>
      <c r="AD37" s="61" t="e">
        <f t="shared" ca="1" si="3"/>
        <v>#N/A</v>
      </c>
      <c r="AE37" s="61" t="e">
        <f t="shared" ca="1" si="8"/>
        <v>#N/A</v>
      </c>
      <c r="AF37" s="93" t="e">
        <f t="shared" ca="1" si="9"/>
        <v>#N/A</v>
      </c>
      <c r="AM37" s="11"/>
      <c r="AN37" s="5"/>
      <c r="AO37" s="18"/>
      <c r="AP37" s="16"/>
      <c r="AQ37" s="11"/>
      <c r="AR37" s="5"/>
      <c r="AS37" s="18"/>
      <c r="AT37" s="16"/>
      <c r="AU37" s="11"/>
      <c r="AV37" s="5"/>
      <c r="AW37" s="18"/>
      <c r="AX37" s="16"/>
      <c r="AY37" s="11"/>
      <c r="AZ37" s="5"/>
      <c r="BA37" s="18"/>
      <c r="BB37" s="83"/>
    </row>
    <row r="38" spans="1:54">
      <c r="A38" s="4"/>
      <c r="B38" s="23"/>
      <c r="C38" s="15"/>
      <c r="D38" s="16"/>
      <c r="H38" s="11">
        <v>36494</v>
      </c>
      <c r="I38" s="5">
        <v>-16.5</v>
      </c>
      <c r="J38" s="6">
        <v>529</v>
      </c>
      <c r="K38" s="8">
        <v>-3.1190926275992439</v>
      </c>
      <c r="L38" s="8">
        <f t="shared" si="4"/>
        <v>-1.7232348627697465</v>
      </c>
      <c r="M38" s="18">
        <v>36494</v>
      </c>
      <c r="N38" s="16">
        <v>3</v>
      </c>
      <c r="O38" s="16">
        <v>19</v>
      </c>
      <c r="P38" s="16">
        <v>15.789473684210526</v>
      </c>
      <c r="Q38" s="85">
        <f t="shared" si="11"/>
        <v>16.666666666666664</v>
      </c>
      <c r="R38" s="11">
        <v>36494</v>
      </c>
      <c r="S38" s="5">
        <v>-1</v>
      </c>
      <c r="T38" s="6">
        <v>118</v>
      </c>
      <c r="U38" s="8">
        <v>-0.84745762711864403</v>
      </c>
      <c r="V38" s="19">
        <f t="shared" si="10"/>
        <v>-2.0408163265306123</v>
      </c>
      <c r="W38" s="58"/>
      <c r="X38" s="4">
        <v>37195</v>
      </c>
      <c r="Y38" s="5" t="e">
        <f t="shared" ca="1" si="0"/>
        <v>#N/A</v>
      </c>
      <c r="Z38" s="5" t="e">
        <f t="shared" ca="1" si="1"/>
        <v>#N/A</v>
      </c>
      <c r="AA38" s="19" t="e">
        <f t="shared" ca="1" si="7"/>
        <v>#N/A</v>
      </c>
      <c r="AB38" s="60">
        <v>37195</v>
      </c>
      <c r="AC38" s="61" t="e">
        <f t="shared" ca="1" si="2"/>
        <v>#N/A</v>
      </c>
      <c r="AD38" s="61" t="e">
        <f t="shared" ca="1" si="3"/>
        <v>#N/A</v>
      </c>
      <c r="AE38" s="61" t="e">
        <f t="shared" ca="1" si="8"/>
        <v>#N/A</v>
      </c>
      <c r="AF38" s="93" t="e">
        <f t="shared" ca="1" si="9"/>
        <v>#N/A</v>
      </c>
      <c r="AM38" s="11"/>
      <c r="AN38" s="5"/>
      <c r="AO38" s="18"/>
      <c r="AP38" s="16"/>
      <c r="AQ38" s="11"/>
      <c r="AR38" s="5"/>
      <c r="AS38" s="18"/>
      <c r="AT38" s="16"/>
      <c r="AU38" s="11"/>
      <c r="AV38" s="5"/>
      <c r="AW38" s="18"/>
      <c r="AX38" s="16"/>
      <c r="AY38" s="11"/>
      <c r="AZ38" s="5"/>
      <c r="BA38" s="18"/>
      <c r="BB38" s="83"/>
    </row>
    <row r="39" spans="1:54">
      <c r="A39" s="4"/>
      <c r="B39" s="23"/>
      <c r="C39" s="15"/>
      <c r="D39" s="16"/>
      <c r="H39" s="11">
        <v>36525</v>
      </c>
      <c r="I39" s="5">
        <v>-0.5</v>
      </c>
      <c r="J39" s="6">
        <v>522</v>
      </c>
      <c r="K39" s="8">
        <v>-9.5785440613026809E-2</v>
      </c>
      <c r="L39" s="8">
        <f t="shared" si="4"/>
        <v>-1.5070363369040118</v>
      </c>
      <c r="M39" s="18">
        <v>36525</v>
      </c>
      <c r="N39" s="16">
        <v>1</v>
      </c>
      <c r="O39" s="16">
        <v>23</v>
      </c>
      <c r="P39" s="16">
        <v>4.3478260869565215</v>
      </c>
      <c r="Q39" s="85">
        <f t="shared" si="11"/>
        <v>10</v>
      </c>
      <c r="R39" s="11">
        <v>36525</v>
      </c>
      <c r="S39" s="5">
        <v>-2</v>
      </c>
      <c r="T39" s="6">
        <v>121</v>
      </c>
      <c r="U39" s="8">
        <v>-1.6528925619834711</v>
      </c>
      <c r="V39" s="19">
        <f t="shared" si="10"/>
        <v>-2.5210084033613445</v>
      </c>
      <c r="W39" s="58"/>
      <c r="X39" s="4">
        <v>37225</v>
      </c>
      <c r="Y39" s="5" t="e">
        <f t="shared" ca="1" si="0"/>
        <v>#N/A</v>
      </c>
      <c r="Z39" s="5" t="e">
        <f t="shared" ca="1" si="1"/>
        <v>#N/A</v>
      </c>
      <c r="AA39" s="19" t="e">
        <f t="shared" ca="1" si="7"/>
        <v>#N/A</v>
      </c>
      <c r="AB39" s="60">
        <v>37225</v>
      </c>
      <c r="AC39" s="61" t="e">
        <f t="shared" ca="1" si="2"/>
        <v>#N/A</v>
      </c>
      <c r="AD39" s="61" t="e">
        <f t="shared" ca="1" si="3"/>
        <v>#N/A</v>
      </c>
      <c r="AE39" s="61" t="e">
        <f t="shared" ca="1" si="8"/>
        <v>#N/A</v>
      </c>
      <c r="AF39" s="93" t="e">
        <f t="shared" ca="1" si="9"/>
        <v>#N/A</v>
      </c>
      <c r="AM39" s="11"/>
      <c r="AN39" s="5"/>
      <c r="AO39" s="18"/>
      <c r="AP39" s="16"/>
      <c r="AQ39" s="11"/>
      <c r="AR39" s="5"/>
      <c r="AS39" s="18"/>
      <c r="AT39" s="16"/>
      <c r="AU39" s="11"/>
      <c r="AV39" s="5"/>
      <c r="AW39" s="18"/>
      <c r="AX39" s="16"/>
      <c r="AY39" s="11"/>
      <c r="AZ39" s="5"/>
      <c r="BA39" s="18"/>
      <c r="BB39" s="83"/>
    </row>
    <row r="40" spans="1:54">
      <c r="A40" s="4"/>
      <c r="B40" s="23"/>
      <c r="C40" s="15"/>
      <c r="D40" s="16"/>
      <c r="H40" s="11">
        <v>36556</v>
      </c>
      <c r="I40" s="5">
        <v>-6</v>
      </c>
      <c r="J40" s="6">
        <v>519</v>
      </c>
      <c r="K40" s="8">
        <v>-1.1560693641618496</v>
      </c>
      <c r="L40" s="8">
        <f t="shared" si="4"/>
        <v>-1.4649681528662422</v>
      </c>
      <c r="M40" s="18">
        <v>36556</v>
      </c>
      <c r="N40" s="16">
        <v>-1</v>
      </c>
      <c r="O40" s="16">
        <v>23</v>
      </c>
      <c r="P40" s="16">
        <v>-4.3478260869565215</v>
      </c>
      <c r="Q40" s="85">
        <f t="shared" si="11"/>
        <v>4.615384615384615</v>
      </c>
      <c r="R40" s="11">
        <v>36556</v>
      </c>
      <c r="S40" s="5">
        <v>-4</v>
      </c>
      <c r="T40" s="6">
        <v>121</v>
      </c>
      <c r="U40" s="8">
        <v>-3.3057851239669422</v>
      </c>
      <c r="V40" s="19">
        <f t="shared" si="10"/>
        <v>-1.9444444444444444</v>
      </c>
      <c r="W40" s="58"/>
      <c r="X40" s="4">
        <v>37256</v>
      </c>
      <c r="Y40" s="5" t="e">
        <f t="shared" ca="1" si="0"/>
        <v>#N/A</v>
      </c>
      <c r="Z40" s="5" t="e">
        <f t="shared" ca="1" si="1"/>
        <v>#N/A</v>
      </c>
      <c r="AA40" s="19" t="e">
        <f t="shared" ca="1" si="7"/>
        <v>#N/A</v>
      </c>
      <c r="AB40" s="60">
        <v>37256</v>
      </c>
      <c r="AC40" s="61" t="e">
        <f t="shared" ca="1" si="2"/>
        <v>#N/A</v>
      </c>
      <c r="AD40" s="61" t="e">
        <f t="shared" ca="1" si="3"/>
        <v>#N/A</v>
      </c>
      <c r="AE40" s="61" t="e">
        <f t="shared" ca="1" si="8"/>
        <v>#N/A</v>
      </c>
      <c r="AF40" s="93" t="e">
        <f t="shared" ca="1" si="9"/>
        <v>#N/A</v>
      </c>
      <c r="AM40" s="11"/>
      <c r="AN40" s="5"/>
      <c r="AO40" s="18"/>
      <c r="AP40" s="16"/>
      <c r="AQ40" s="11"/>
      <c r="AR40" s="5"/>
      <c r="AS40" s="18"/>
      <c r="AT40" s="16"/>
      <c r="AU40" s="11"/>
      <c r="AV40" s="5"/>
      <c r="AW40" s="18"/>
      <c r="AX40" s="16"/>
      <c r="AY40" s="11"/>
      <c r="AZ40" s="5"/>
      <c r="BA40" s="18"/>
      <c r="BB40" s="83"/>
    </row>
    <row r="41" spans="1:54">
      <c r="A41" s="4"/>
      <c r="B41" s="23"/>
      <c r="C41" s="15"/>
      <c r="D41" s="16"/>
      <c r="H41" s="11">
        <v>36585</v>
      </c>
      <c r="I41" s="5">
        <v>-30.5</v>
      </c>
      <c r="J41" s="6">
        <v>524</v>
      </c>
      <c r="K41" s="8">
        <v>-5.8206106870229011</v>
      </c>
      <c r="L41" s="8">
        <f t="shared" si="4"/>
        <v>-2.3642172523961666</v>
      </c>
      <c r="M41" s="18">
        <v>36585</v>
      </c>
      <c r="N41" s="16">
        <v>2</v>
      </c>
      <c r="O41" s="16">
        <v>28</v>
      </c>
      <c r="P41" s="16">
        <v>7.1428571428571423</v>
      </c>
      <c r="Q41" s="85">
        <f t="shared" si="11"/>
        <v>2.7027027027027026</v>
      </c>
      <c r="R41" s="11">
        <v>36585</v>
      </c>
      <c r="S41" s="5">
        <v>-3</v>
      </c>
      <c r="T41" s="6">
        <v>120</v>
      </c>
      <c r="U41" s="8">
        <v>-2.5</v>
      </c>
      <c r="V41" s="19">
        <f t="shared" si="10"/>
        <v>-2.4861878453038675</v>
      </c>
      <c r="W41" s="58"/>
      <c r="X41" s="4">
        <v>37287</v>
      </c>
      <c r="Y41" s="5" t="e">
        <f t="shared" ca="1" si="0"/>
        <v>#N/A</v>
      </c>
      <c r="Z41" s="5" t="e">
        <f t="shared" ca="1" si="1"/>
        <v>#N/A</v>
      </c>
      <c r="AA41" s="19" t="e">
        <f t="shared" ca="1" si="7"/>
        <v>#N/A</v>
      </c>
      <c r="AB41" s="60">
        <v>37287</v>
      </c>
      <c r="AC41" s="61" t="e">
        <f t="shared" ca="1" si="2"/>
        <v>#N/A</v>
      </c>
      <c r="AD41" s="61" t="e">
        <f t="shared" ca="1" si="3"/>
        <v>#N/A</v>
      </c>
      <c r="AE41" s="61" t="e">
        <f t="shared" ca="1" si="8"/>
        <v>#N/A</v>
      </c>
      <c r="AF41" s="93" t="e">
        <f t="shared" ca="1" si="9"/>
        <v>#N/A</v>
      </c>
      <c r="AM41" s="11"/>
      <c r="AN41" s="5"/>
      <c r="AO41" s="18"/>
      <c r="AP41" s="16"/>
      <c r="AQ41" s="11"/>
      <c r="AR41" s="5"/>
      <c r="AS41" s="18"/>
      <c r="AT41" s="16"/>
      <c r="AU41" s="11"/>
      <c r="AV41" s="5"/>
      <c r="AW41" s="18"/>
      <c r="AX41" s="16"/>
      <c r="AY41" s="11"/>
      <c r="AZ41" s="5"/>
      <c r="BA41" s="18"/>
      <c r="BB41" s="83"/>
    </row>
    <row r="42" spans="1:54">
      <c r="A42" s="4"/>
      <c r="B42" s="23"/>
      <c r="C42" s="15"/>
      <c r="D42" s="16"/>
      <c r="H42" s="11">
        <v>36616</v>
      </c>
      <c r="I42" s="5">
        <v>-20.833333333333332</v>
      </c>
      <c r="J42" s="6">
        <v>546</v>
      </c>
      <c r="K42" s="8">
        <v>-3.8156288156288154</v>
      </c>
      <c r="L42" s="8">
        <f t="shared" si="4"/>
        <v>-3.6081392909586745</v>
      </c>
      <c r="M42" s="18">
        <v>36616</v>
      </c>
      <c r="N42" s="16">
        <v>2</v>
      </c>
      <c r="O42" s="16">
        <v>31</v>
      </c>
      <c r="P42" s="16">
        <v>6.4516129032258061</v>
      </c>
      <c r="Q42" s="85">
        <f t="shared" si="11"/>
        <v>3.6585365853658542</v>
      </c>
      <c r="R42" s="11">
        <v>36616</v>
      </c>
      <c r="S42" s="5">
        <v>13</v>
      </c>
      <c r="T42" s="6">
        <v>118</v>
      </c>
      <c r="U42" s="8">
        <v>11.016949152542372</v>
      </c>
      <c r="V42" s="19">
        <f t="shared" si="10"/>
        <v>1.6713091922005572</v>
      </c>
      <c r="W42" s="58"/>
      <c r="X42" s="4">
        <v>37315</v>
      </c>
      <c r="Y42" s="5" t="e">
        <f t="shared" ca="1" si="0"/>
        <v>#N/A</v>
      </c>
      <c r="Z42" s="5" t="e">
        <f t="shared" ca="1" si="1"/>
        <v>#N/A</v>
      </c>
      <c r="AA42" s="19" t="e">
        <f t="shared" ca="1" si="7"/>
        <v>#N/A</v>
      </c>
      <c r="AB42" s="60">
        <v>37315</v>
      </c>
      <c r="AC42" s="61" t="e">
        <f t="shared" ca="1" si="2"/>
        <v>#N/A</v>
      </c>
      <c r="AD42" s="61" t="e">
        <f t="shared" ca="1" si="3"/>
        <v>#N/A</v>
      </c>
      <c r="AE42" s="61" t="e">
        <f t="shared" ca="1" si="8"/>
        <v>#N/A</v>
      </c>
      <c r="AF42" s="93" t="e">
        <f t="shared" ca="1" si="9"/>
        <v>#N/A</v>
      </c>
      <c r="AM42" s="11"/>
      <c r="AN42" s="5"/>
      <c r="AO42" s="18"/>
      <c r="AP42" s="16"/>
      <c r="AQ42" s="11"/>
      <c r="AR42" s="5"/>
      <c r="AS42" s="18"/>
      <c r="AT42" s="16"/>
      <c r="AU42" s="11"/>
      <c r="AV42" s="5"/>
      <c r="AW42" s="18"/>
      <c r="AX42" s="16"/>
      <c r="AY42" s="11"/>
      <c r="AZ42" s="5"/>
      <c r="BA42" s="18"/>
      <c r="BB42" s="83"/>
    </row>
    <row r="43" spans="1:54">
      <c r="A43" s="4"/>
      <c r="B43" s="23"/>
      <c r="C43" s="15"/>
      <c r="D43" s="16"/>
      <c r="H43" s="11">
        <v>36646</v>
      </c>
      <c r="I43" s="5">
        <v>-20</v>
      </c>
      <c r="J43" s="6">
        <v>540</v>
      </c>
      <c r="K43" s="8">
        <v>-3.7037037037037033</v>
      </c>
      <c r="L43" s="8">
        <f t="shared" si="4"/>
        <v>-4.4306418219461703</v>
      </c>
      <c r="M43" s="18">
        <v>36646</v>
      </c>
      <c r="N43" s="16"/>
      <c r="O43" s="16">
        <v>32</v>
      </c>
      <c r="P43" s="16"/>
      <c r="Q43" s="85">
        <f t="shared" si="11"/>
        <v>6.593406593406594</v>
      </c>
      <c r="R43" s="11">
        <v>36646</v>
      </c>
      <c r="S43" s="5">
        <v>5</v>
      </c>
      <c r="T43" s="6">
        <v>117</v>
      </c>
      <c r="U43" s="8">
        <v>4.2735042735042734</v>
      </c>
      <c r="V43" s="19">
        <f t="shared" si="10"/>
        <v>4.225352112676056</v>
      </c>
      <c r="W43" s="58"/>
      <c r="X43" s="4">
        <v>37346</v>
      </c>
      <c r="Y43" s="5" t="e">
        <f t="shared" ca="1" si="0"/>
        <v>#N/A</v>
      </c>
      <c r="Z43" s="5" t="e">
        <f t="shared" ca="1" si="1"/>
        <v>#N/A</v>
      </c>
      <c r="AA43" s="19" t="e">
        <f t="shared" ca="1" si="7"/>
        <v>#N/A</v>
      </c>
      <c r="AB43" s="60">
        <v>37346</v>
      </c>
      <c r="AC43" s="61" t="e">
        <f t="shared" ca="1" si="2"/>
        <v>#N/A</v>
      </c>
      <c r="AD43" s="61" t="e">
        <f t="shared" ca="1" si="3"/>
        <v>#N/A</v>
      </c>
      <c r="AE43" s="61" t="e">
        <f t="shared" ca="1" si="8"/>
        <v>#N/A</v>
      </c>
      <c r="AF43" s="93" t="e">
        <f t="shared" ca="1" si="9"/>
        <v>#N/A</v>
      </c>
      <c r="AM43" s="11"/>
      <c r="AN43" s="5"/>
      <c r="AO43" s="18"/>
      <c r="AP43" s="16"/>
      <c r="AQ43" s="11"/>
      <c r="AR43" s="5"/>
      <c r="AS43" s="18"/>
      <c r="AT43" s="16"/>
      <c r="AU43" s="11"/>
      <c r="AV43" s="5"/>
      <c r="AW43" s="18"/>
      <c r="AX43" s="16"/>
      <c r="AY43" s="11"/>
      <c r="AZ43" s="5"/>
      <c r="BA43" s="18"/>
      <c r="BB43" s="83"/>
    </row>
    <row r="44" spans="1:54">
      <c r="A44" s="4"/>
      <c r="B44" s="23"/>
      <c r="C44" s="15"/>
      <c r="D44" s="16"/>
      <c r="H44" s="11">
        <v>36677</v>
      </c>
      <c r="I44" s="5">
        <v>-21.125</v>
      </c>
      <c r="J44" s="6">
        <v>542</v>
      </c>
      <c r="K44" s="8">
        <v>-3.8976014760147599</v>
      </c>
      <c r="L44" s="8">
        <f t="shared" si="4"/>
        <v>-3.8057944307944305</v>
      </c>
      <c r="M44" s="18">
        <v>36677</v>
      </c>
      <c r="N44" s="16">
        <v>1</v>
      </c>
      <c r="O44" s="16">
        <v>32</v>
      </c>
      <c r="P44" s="16">
        <v>3.125</v>
      </c>
      <c r="Q44" s="85">
        <f t="shared" si="11"/>
        <v>4.7368421052631584</v>
      </c>
      <c r="R44" s="11">
        <v>36677</v>
      </c>
      <c r="S44" s="5">
        <v>-1</v>
      </c>
      <c r="T44" s="6">
        <v>117</v>
      </c>
      <c r="U44" s="8">
        <v>-0.85470085470085477</v>
      </c>
      <c r="V44" s="19">
        <f t="shared" si="10"/>
        <v>4.829545454545455</v>
      </c>
      <c r="W44" s="58"/>
      <c r="X44" s="4">
        <v>37376</v>
      </c>
      <c r="Y44" s="5" t="e">
        <f t="shared" ca="1" si="0"/>
        <v>#N/A</v>
      </c>
      <c r="Z44" s="5" t="e">
        <f t="shared" ca="1" si="1"/>
        <v>#N/A</v>
      </c>
      <c r="AA44" s="19" t="e">
        <f t="shared" ca="1" si="7"/>
        <v>#N/A</v>
      </c>
      <c r="AB44" s="60">
        <v>37376</v>
      </c>
      <c r="AC44" s="61" t="e">
        <f t="shared" ca="1" si="2"/>
        <v>#N/A</v>
      </c>
      <c r="AD44" s="61" t="e">
        <f t="shared" ca="1" si="3"/>
        <v>#N/A</v>
      </c>
      <c r="AE44" s="61" t="e">
        <f t="shared" ca="1" si="8"/>
        <v>#N/A</v>
      </c>
      <c r="AF44" s="93" t="e">
        <f t="shared" ca="1" si="9"/>
        <v>#N/A</v>
      </c>
      <c r="AM44" s="11"/>
      <c r="AN44" s="5"/>
      <c r="AO44" s="18"/>
      <c r="AP44" s="16"/>
      <c r="AQ44" s="11"/>
      <c r="AR44" s="5"/>
      <c r="AS44" s="18"/>
      <c r="AT44" s="16"/>
      <c r="AU44" s="11"/>
      <c r="AV44" s="5"/>
      <c r="AW44" s="18"/>
      <c r="AX44" s="16"/>
      <c r="AY44" s="11"/>
      <c r="AZ44" s="5"/>
      <c r="BA44" s="18"/>
      <c r="BB44" s="83"/>
    </row>
    <row r="45" spans="1:54">
      <c r="A45" s="4"/>
      <c r="B45" s="23"/>
      <c r="C45" s="15"/>
      <c r="D45" s="16"/>
      <c r="H45" s="11">
        <v>36707</v>
      </c>
      <c r="I45" s="5">
        <v>-9</v>
      </c>
      <c r="J45" s="6">
        <v>528</v>
      </c>
      <c r="K45" s="8">
        <v>-1.7045454545454544</v>
      </c>
      <c r="L45" s="8">
        <f t="shared" si="4"/>
        <v>-3.1133540372670807</v>
      </c>
      <c r="M45" s="18">
        <v>36707</v>
      </c>
      <c r="N45" s="16">
        <v>-1</v>
      </c>
      <c r="O45" s="16">
        <v>33</v>
      </c>
      <c r="P45" s="16">
        <v>-3.0303030303030303</v>
      </c>
      <c r="Q45" s="85">
        <f t="shared" si="11"/>
        <v>0</v>
      </c>
      <c r="R45" s="11">
        <v>36707</v>
      </c>
      <c r="S45" s="5"/>
      <c r="T45" s="6">
        <v>112</v>
      </c>
      <c r="U45" s="8"/>
      <c r="V45" s="19">
        <f t="shared" si="10"/>
        <v>1.7341040462427748</v>
      </c>
      <c r="W45" s="58"/>
      <c r="X45" s="4">
        <v>37407</v>
      </c>
      <c r="Y45" s="5" t="e">
        <f t="shared" ca="1" si="0"/>
        <v>#N/A</v>
      </c>
      <c r="Z45" s="5" t="e">
        <f t="shared" ca="1" si="1"/>
        <v>#N/A</v>
      </c>
      <c r="AA45" s="19" t="e">
        <f t="shared" ca="1" si="7"/>
        <v>#N/A</v>
      </c>
      <c r="AB45" s="60">
        <v>37407</v>
      </c>
      <c r="AC45" s="61" t="e">
        <f t="shared" ca="1" si="2"/>
        <v>#N/A</v>
      </c>
      <c r="AD45" s="61" t="e">
        <f t="shared" ca="1" si="3"/>
        <v>#N/A</v>
      </c>
      <c r="AE45" s="61" t="e">
        <f t="shared" ca="1" si="8"/>
        <v>#N/A</v>
      </c>
      <c r="AF45" s="93" t="e">
        <f t="shared" ca="1" si="9"/>
        <v>#N/A</v>
      </c>
      <c r="AM45" s="11"/>
      <c r="AN45" s="5"/>
      <c r="AO45" s="18"/>
      <c r="AP45" s="16"/>
      <c r="AQ45" s="11"/>
      <c r="AR45" s="5"/>
      <c r="AS45" s="18"/>
      <c r="AT45" s="16"/>
      <c r="AU45" s="11"/>
      <c r="AV45" s="5"/>
      <c r="AW45" s="18"/>
      <c r="AX45" s="16"/>
      <c r="AY45" s="11"/>
      <c r="AZ45" s="5"/>
      <c r="BA45" s="18"/>
      <c r="BB45" s="83"/>
    </row>
    <row r="46" spans="1:54">
      <c r="A46" s="4"/>
      <c r="B46" s="23"/>
      <c r="C46" s="15"/>
      <c r="D46" s="16"/>
      <c r="H46" s="11">
        <v>36738</v>
      </c>
      <c r="I46" s="5">
        <v>-11</v>
      </c>
      <c r="J46" s="6">
        <v>538</v>
      </c>
      <c r="K46" s="8">
        <v>-2.0446096654275094</v>
      </c>
      <c r="L46" s="8">
        <f t="shared" si="4"/>
        <v>-2.5575248756218905</v>
      </c>
      <c r="M46" s="18">
        <v>36738</v>
      </c>
      <c r="N46" s="16">
        <v>4</v>
      </c>
      <c r="O46" s="16">
        <v>36</v>
      </c>
      <c r="P46" s="16">
        <v>11.111111111111111</v>
      </c>
      <c r="Q46" s="85">
        <f t="shared" si="11"/>
        <v>3.9603960396039604</v>
      </c>
      <c r="R46" s="11">
        <v>36738</v>
      </c>
      <c r="S46" s="5">
        <v>-1</v>
      </c>
      <c r="T46" s="6">
        <v>112</v>
      </c>
      <c r="U46" s="8">
        <v>-0.89285714285714279</v>
      </c>
      <c r="V46" s="19">
        <f t="shared" si="10"/>
        <v>-0.87976539589442804</v>
      </c>
      <c r="W46" s="58"/>
      <c r="X46" s="4">
        <v>37437</v>
      </c>
      <c r="Y46" s="5" t="e">
        <f t="shared" ca="1" si="0"/>
        <v>#N/A</v>
      </c>
      <c r="Z46" s="5" t="e">
        <f t="shared" ca="1" si="1"/>
        <v>#N/A</v>
      </c>
      <c r="AA46" s="19" t="e">
        <f t="shared" ca="1" si="7"/>
        <v>#N/A</v>
      </c>
      <c r="AB46" s="60">
        <v>37437</v>
      </c>
      <c r="AC46" s="61" t="e">
        <f t="shared" ca="1" si="2"/>
        <v>#N/A</v>
      </c>
      <c r="AD46" s="61" t="e">
        <f t="shared" ca="1" si="3"/>
        <v>#N/A</v>
      </c>
      <c r="AE46" s="61" t="e">
        <f t="shared" ca="1" si="8"/>
        <v>#N/A</v>
      </c>
      <c r="AF46" s="93" t="e">
        <f t="shared" ca="1" si="9"/>
        <v>#N/A</v>
      </c>
      <c r="AM46" s="11"/>
      <c r="AN46" s="5"/>
      <c r="AO46" s="18"/>
      <c r="AP46" s="16"/>
      <c r="AQ46" s="11"/>
      <c r="AR46" s="5"/>
      <c r="AS46" s="18"/>
      <c r="AT46" s="16"/>
      <c r="AU46" s="11"/>
      <c r="AV46" s="5"/>
      <c r="AW46" s="18"/>
      <c r="AX46" s="16"/>
      <c r="AY46" s="11"/>
      <c r="AZ46" s="5"/>
      <c r="BA46" s="18"/>
      <c r="BB46" s="83"/>
    </row>
    <row r="47" spans="1:54">
      <c r="A47" s="4"/>
      <c r="B47" s="23"/>
      <c r="C47" s="15"/>
      <c r="D47" s="16"/>
      <c r="H47" s="11">
        <v>36769</v>
      </c>
      <c r="I47" s="5">
        <v>-20</v>
      </c>
      <c r="J47" s="6">
        <v>542</v>
      </c>
      <c r="K47" s="8">
        <v>-3.6900369003690034</v>
      </c>
      <c r="L47" s="8">
        <f t="shared" si="4"/>
        <v>-2.4875621890547266</v>
      </c>
      <c r="M47" s="18">
        <v>36769</v>
      </c>
      <c r="N47" s="16"/>
      <c r="O47" s="16">
        <v>39</v>
      </c>
      <c r="P47" s="16"/>
      <c r="Q47" s="85">
        <f t="shared" si="11"/>
        <v>4.1666666666666661</v>
      </c>
      <c r="R47" s="11">
        <v>36769</v>
      </c>
      <c r="S47" s="5">
        <v>-2</v>
      </c>
      <c r="T47" s="6">
        <v>115</v>
      </c>
      <c r="U47" s="8">
        <v>-1.7391304347826086</v>
      </c>
      <c r="V47" s="19">
        <f t="shared" si="10"/>
        <v>-1.3274336283185841</v>
      </c>
      <c r="W47" s="58"/>
      <c r="X47" s="4">
        <v>37468</v>
      </c>
      <c r="Y47" s="5" t="e">
        <f t="shared" ca="1" si="0"/>
        <v>#N/A</v>
      </c>
      <c r="Z47" s="5" t="e">
        <f t="shared" ca="1" si="1"/>
        <v>#N/A</v>
      </c>
      <c r="AA47" s="19" t="e">
        <f t="shared" ca="1" si="7"/>
        <v>#N/A</v>
      </c>
      <c r="AB47" s="60">
        <v>37468</v>
      </c>
      <c r="AC47" s="61" t="e">
        <f t="shared" ca="1" si="2"/>
        <v>#N/A</v>
      </c>
      <c r="AD47" s="61" t="e">
        <f t="shared" ca="1" si="3"/>
        <v>#N/A</v>
      </c>
      <c r="AE47" s="61" t="e">
        <f t="shared" ca="1" si="8"/>
        <v>#N/A</v>
      </c>
      <c r="AF47" s="93" t="e">
        <f t="shared" ca="1" si="9"/>
        <v>#N/A</v>
      </c>
      <c r="AM47" s="11"/>
      <c r="AN47" s="5"/>
      <c r="AO47" s="18"/>
      <c r="AP47" s="16"/>
      <c r="AQ47" s="11"/>
      <c r="AR47" s="5"/>
      <c r="AS47" s="18"/>
      <c r="AT47" s="16"/>
      <c r="AU47" s="11"/>
      <c r="AV47" s="5"/>
      <c r="AW47" s="18"/>
      <c r="AX47" s="16"/>
      <c r="AY47" s="11"/>
      <c r="AZ47" s="5"/>
      <c r="BA47" s="18"/>
      <c r="BB47" s="83"/>
    </row>
    <row r="48" spans="1:54">
      <c r="A48" s="4"/>
      <c r="B48" s="23"/>
      <c r="C48" s="15"/>
      <c r="D48" s="16"/>
      <c r="H48" s="11">
        <v>36799</v>
      </c>
      <c r="I48" s="5">
        <v>-0.875</v>
      </c>
      <c r="J48" s="6">
        <v>548</v>
      </c>
      <c r="K48" s="8">
        <v>-0.15967153284671534</v>
      </c>
      <c r="L48" s="8">
        <f t="shared" si="4"/>
        <v>-1.9579238329238331</v>
      </c>
      <c r="M48" s="18">
        <v>36799</v>
      </c>
      <c r="N48" s="16"/>
      <c r="O48" s="16">
        <v>40</v>
      </c>
      <c r="P48" s="16"/>
      <c r="Q48" s="85">
        <f t="shared" si="11"/>
        <v>10.434782608695652</v>
      </c>
      <c r="R48" s="11">
        <v>36799</v>
      </c>
      <c r="S48" s="5">
        <v>-1</v>
      </c>
      <c r="T48" s="6">
        <v>114</v>
      </c>
      <c r="U48" s="8">
        <v>-0.8771929824561403</v>
      </c>
      <c r="V48" s="19">
        <f t="shared" si="10"/>
        <v>-1.1730205278592374</v>
      </c>
      <c r="W48" s="58"/>
      <c r="X48" s="4">
        <v>37499</v>
      </c>
      <c r="Y48" s="5" t="e">
        <f t="shared" ca="1" si="0"/>
        <v>#N/A</v>
      </c>
      <c r="Z48" s="5" t="e">
        <f t="shared" ca="1" si="1"/>
        <v>#N/A</v>
      </c>
      <c r="AA48" s="19" t="e">
        <f t="shared" ca="1" si="7"/>
        <v>#N/A</v>
      </c>
      <c r="AB48" s="60">
        <v>37499</v>
      </c>
      <c r="AC48" s="61" t="e">
        <f t="shared" ca="1" si="2"/>
        <v>#N/A</v>
      </c>
      <c r="AD48" s="61" t="e">
        <f t="shared" ca="1" si="3"/>
        <v>#N/A</v>
      </c>
      <c r="AE48" s="61" t="e">
        <f t="shared" ca="1" si="8"/>
        <v>#N/A</v>
      </c>
      <c r="AF48" s="93" t="e">
        <f t="shared" ca="1" si="9"/>
        <v>#N/A</v>
      </c>
      <c r="AM48" s="11"/>
      <c r="AN48" s="5"/>
      <c r="AO48" s="18"/>
      <c r="AP48" s="16"/>
      <c r="AQ48" s="11"/>
      <c r="AR48" s="5"/>
      <c r="AS48" s="18"/>
      <c r="AT48" s="16"/>
      <c r="AU48" s="11"/>
      <c r="AV48" s="5"/>
      <c r="AW48" s="18"/>
      <c r="AX48" s="16"/>
      <c r="AY48" s="11"/>
      <c r="AZ48" s="5"/>
      <c r="BA48" s="18"/>
      <c r="BB48" s="83"/>
    </row>
    <row r="49" spans="1:54">
      <c r="A49" s="4"/>
      <c r="B49" s="23"/>
      <c r="C49" s="15"/>
      <c r="D49" s="16"/>
      <c r="H49" s="11">
        <v>36830</v>
      </c>
      <c r="I49" s="5">
        <v>-13.75</v>
      </c>
      <c r="J49" s="6">
        <v>639</v>
      </c>
      <c r="K49" s="8">
        <v>-2.1517996870109544</v>
      </c>
      <c r="L49" s="8">
        <f t="shared" si="4"/>
        <v>-2.0026026604973972</v>
      </c>
      <c r="M49" s="18">
        <v>36830</v>
      </c>
      <c r="N49" s="16">
        <v>1</v>
      </c>
      <c r="O49" s="16">
        <v>43</v>
      </c>
      <c r="P49" s="16">
        <v>2.3255813953488373</v>
      </c>
      <c r="Q49" s="85">
        <f t="shared" si="11"/>
        <v>2.4590163934426235</v>
      </c>
      <c r="R49" s="11">
        <v>36830</v>
      </c>
      <c r="S49" s="5">
        <v>9</v>
      </c>
      <c r="T49" s="6">
        <v>113</v>
      </c>
      <c r="U49" s="8">
        <v>7.9646017699115044</v>
      </c>
      <c r="V49" s="19">
        <f t="shared" si="10"/>
        <v>1.7543859649122806</v>
      </c>
      <c r="W49" s="58"/>
      <c r="X49" s="4">
        <v>37529</v>
      </c>
      <c r="Y49" s="5" t="e">
        <f t="shared" ca="1" si="0"/>
        <v>#N/A</v>
      </c>
      <c r="Z49" s="5" t="e">
        <f t="shared" ca="1" si="1"/>
        <v>#N/A</v>
      </c>
      <c r="AA49" s="19" t="e">
        <f t="shared" ca="1" si="7"/>
        <v>#N/A</v>
      </c>
      <c r="AB49" s="60">
        <v>37529</v>
      </c>
      <c r="AC49" s="61" t="e">
        <f t="shared" ca="1" si="2"/>
        <v>#N/A</v>
      </c>
      <c r="AD49" s="61" t="e">
        <f t="shared" ca="1" si="3"/>
        <v>#N/A</v>
      </c>
      <c r="AE49" s="61" t="e">
        <f t="shared" ca="1" si="8"/>
        <v>#N/A</v>
      </c>
      <c r="AF49" s="93" t="e">
        <f t="shared" ca="1" si="9"/>
        <v>#N/A</v>
      </c>
      <c r="AM49" s="11"/>
      <c r="AN49" s="5"/>
      <c r="AO49" s="18"/>
      <c r="AP49" s="16"/>
      <c r="AQ49" s="11"/>
      <c r="AR49" s="5"/>
      <c r="AS49" s="18"/>
      <c r="AT49" s="16"/>
      <c r="AU49" s="11"/>
      <c r="AV49" s="5"/>
      <c r="AW49" s="18"/>
      <c r="AX49" s="16"/>
      <c r="AY49" s="11"/>
      <c r="AZ49" s="5"/>
      <c r="BA49" s="18"/>
      <c r="BB49" s="83"/>
    </row>
    <row r="50" spans="1:54">
      <c r="A50" s="4"/>
      <c r="B50" s="23"/>
      <c r="C50" s="15"/>
      <c r="D50" s="16"/>
      <c r="H50" s="11">
        <v>36860</v>
      </c>
      <c r="I50" s="5">
        <v>-32.375</v>
      </c>
      <c r="J50" s="6">
        <v>643</v>
      </c>
      <c r="K50" s="8">
        <v>-5.0349922239502334</v>
      </c>
      <c r="L50" s="8">
        <f t="shared" si="4"/>
        <v>-2.5683060109289615</v>
      </c>
      <c r="M50" s="18">
        <v>36860</v>
      </c>
      <c r="N50" s="16">
        <v>-2</v>
      </c>
      <c r="O50" s="16">
        <v>46</v>
      </c>
      <c r="P50" s="16">
        <v>-4.3478260869565215</v>
      </c>
      <c r="Q50" s="85">
        <f t="shared" si="11"/>
        <v>-1.1627906976744187</v>
      </c>
      <c r="R50" s="11">
        <v>36860</v>
      </c>
      <c r="S50" s="5">
        <v>-3</v>
      </c>
      <c r="T50" s="6">
        <v>113</v>
      </c>
      <c r="U50" s="8">
        <v>-2.6548672566371683</v>
      </c>
      <c r="V50" s="19">
        <f t="shared" si="10"/>
        <v>1.4705882352941178</v>
      </c>
      <c r="W50" s="58"/>
      <c r="X50" s="4">
        <v>37560</v>
      </c>
      <c r="Y50" s="5" t="e">
        <f t="shared" ca="1" si="0"/>
        <v>#N/A</v>
      </c>
      <c r="Z50" s="5" t="e">
        <f t="shared" ca="1" si="1"/>
        <v>#N/A</v>
      </c>
      <c r="AA50" s="19" t="e">
        <f t="shared" ca="1" si="7"/>
        <v>#N/A</v>
      </c>
      <c r="AB50" s="60">
        <v>37560</v>
      </c>
      <c r="AC50" s="61" t="e">
        <f t="shared" ca="1" si="2"/>
        <v>#N/A</v>
      </c>
      <c r="AD50" s="61" t="e">
        <f t="shared" ca="1" si="3"/>
        <v>#N/A</v>
      </c>
      <c r="AE50" s="61" t="e">
        <f t="shared" ca="1" si="8"/>
        <v>#N/A</v>
      </c>
      <c r="AF50" s="93" t="e">
        <f t="shared" ca="1" si="9"/>
        <v>#N/A</v>
      </c>
      <c r="AM50" s="11"/>
      <c r="AN50" s="5"/>
      <c r="AO50" s="18"/>
      <c r="AP50" s="16"/>
      <c r="AQ50" s="11"/>
      <c r="AR50" s="5"/>
      <c r="AS50" s="18"/>
      <c r="AT50" s="16"/>
      <c r="AU50" s="11"/>
      <c r="AV50" s="5"/>
      <c r="AW50" s="18"/>
      <c r="AX50" s="16"/>
      <c r="AY50" s="11"/>
      <c r="AZ50" s="5"/>
      <c r="BA50" s="18"/>
      <c r="BB50" s="83"/>
    </row>
    <row r="51" spans="1:54">
      <c r="A51" s="4"/>
      <c r="B51" s="23"/>
      <c r="C51" s="15"/>
      <c r="D51" s="16"/>
      <c r="H51" s="11">
        <v>36891</v>
      </c>
      <c r="I51" s="5">
        <v>-36.9375</v>
      </c>
      <c r="J51" s="6">
        <v>637</v>
      </c>
      <c r="K51" s="8">
        <v>-5.7986656200941917</v>
      </c>
      <c r="L51" s="8">
        <f t="shared" si="4"/>
        <v>-4.3284262636789999</v>
      </c>
      <c r="M51" s="18">
        <v>36891</v>
      </c>
      <c r="N51" s="16">
        <v>-6</v>
      </c>
      <c r="O51" s="16">
        <v>48</v>
      </c>
      <c r="P51" s="16">
        <v>-12.5</v>
      </c>
      <c r="Q51" s="85">
        <f t="shared" si="11"/>
        <v>-5.1094890510948909</v>
      </c>
      <c r="R51" s="11">
        <v>36891</v>
      </c>
      <c r="S51" s="5">
        <v>-1</v>
      </c>
      <c r="T51" s="6">
        <v>112</v>
      </c>
      <c r="U51" s="8">
        <v>-0.89285714285714279</v>
      </c>
      <c r="V51" s="19">
        <f t="shared" si="10"/>
        <v>1.4792899408284024</v>
      </c>
      <c r="W51" s="58"/>
      <c r="X51" s="4">
        <v>37590</v>
      </c>
      <c r="Y51" s="5" t="e">
        <f t="shared" ca="1" si="0"/>
        <v>#N/A</v>
      </c>
      <c r="Z51" s="5" t="e">
        <f t="shared" ca="1" si="1"/>
        <v>#N/A</v>
      </c>
      <c r="AA51" s="19" t="e">
        <f t="shared" ca="1" si="7"/>
        <v>#N/A</v>
      </c>
      <c r="AB51" s="60">
        <v>37590</v>
      </c>
      <c r="AC51" s="61" t="e">
        <f t="shared" ca="1" si="2"/>
        <v>#N/A</v>
      </c>
      <c r="AD51" s="61" t="e">
        <f t="shared" ca="1" si="3"/>
        <v>#N/A</v>
      </c>
      <c r="AE51" s="61" t="e">
        <f t="shared" ca="1" si="8"/>
        <v>#N/A</v>
      </c>
      <c r="AF51" s="93" t="e">
        <f t="shared" ca="1" si="9"/>
        <v>#N/A</v>
      </c>
      <c r="AM51" s="11"/>
      <c r="AN51" s="5"/>
      <c r="AO51" s="18"/>
      <c r="AP51" s="16"/>
      <c r="AQ51" s="11"/>
      <c r="AR51" s="5"/>
      <c r="AS51" s="18"/>
      <c r="AT51" s="16"/>
      <c r="AU51" s="11"/>
      <c r="AV51" s="5"/>
      <c r="AW51" s="18"/>
      <c r="AX51" s="16"/>
      <c r="AY51" s="11"/>
      <c r="AZ51" s="5"/>
      <c r="BA51" s="18"/>
      <c r="BB51" s="83"/>
    </row>
    <row r="52" spans="1:54">
      <c r="A52" s="4"/>
      <c r="B52" s="23"/>
      <c r="C52" s="15"/>
      <c r="D52" s="16"/>
      <c r="H52" s="11">
        <v>36922</v>
      </c>
      <c r="I52" s="5">
        <v>-26.441176470588236</v>
      </c>
      <c r="J52" s="6">
        <v>634</v>
      </c>
      <c r="K52" s="8">
        <v>-4.1705325663388386</v>
      </c>
      <c r="L52" s="8">
        <f t="shared" si="4"/>
        <v>-5.0028044133013703</v>
      </c>
      <c r="M52" s="18">
        <v>36922</v>
      </c>
      <c r="N52" s="16">
        <v>-3</v>
      </c>
      <c r="O52" s="16">
        <v>48</v>
      </c>
      <c r="P52" s="16">
        <v>-6.25</v>
      </c>
      <c r="Q52" s="85">
        <f t="shared" si="11"/>
        <v>-7.7464788732394361</v>
      </c>
      <c r="R52" s="11">
        <v>36922</v>
      </c>
      <c r="S52" s="5">
        <v>0</v>
      </c>
      <c r="T52" s="6">
        <v>114</v>
      </c>
      <c r="U52" s="8">
        <v>0</v>
      </c>
      <c r="V52" s="19">
        <f t="shared" si="10"/>
        <v>-1.1799410029498525</v>
      </c>
      <c r="W52" s="58"/>
      <c r="X52" s="4">
        <v>37621</v>
      </c>
      <c r="Y52" s="5" t="e">
        <f t="shared" ca="1" si="0"/>
        <v>#N/A</v>
      </c>
      <c r="Z52" s="5" t="e">
        <f t="shared" ca="1" si="1"/>
        <v>#N/A</v>
      </c>
      <c r="AA52" s="19" t="e">
        <f t="shared" ca="1" si="7"/>
        <v>#N/A</v>
      </c>
      <c r="AB52" s="60">
        <v>37621</v>
      </c>
      <c r="AC52" s="61" t="e">
        <f t="shared" ca="1" si="2"/>
        <v>#N/A</v>
      </c>
      <c r="AD52" s="61" t="e">
        <f t="shared" ca="1" si="3"/>
        <v>#N/A</v>
      </c>
      <c r="AE52" s="61" t="e">
        <f t="shared" ca="1" si="8"/>
        <v>#N/A</v>
      </c>
      <c r="AF52" s="93" t="e">
        <f t="shared" ca="1" si="9"/>
        <v>#N/A</v>
      </c>
      <c r="AM52" s="11"/>
      <c r="AN52" s="5"/>
      <c r="AO52" s="18"/>
      <c r="AP52" s="16"/>
      <c r="AQ52" s="11"/>
      <c r="AR52" s="5"/>
      <c r="AS52" s="18"/>
      <c r="AT52" s="16"/>
      <c r="AU52" s="11"/>
      <c r="AV52" s="5"/>
      <c r="AW52" s="18"/>
      <c r="AX52" s="16"/>
      <c r="AY52" s="11"/>
      <c r="AZ52" s="5"/>
      <c r="BA52" s="18"/>
      <c r="BB52" s="83"/>
    </row>
    <row r="53" spans="1:54">
      <c r="A53" s="4"/>
      <c r="B53" s="23"/>
      <c r="C53" s="15"/>
      <c r="D53" s="16"/>
      <c r="H53" s="11">
        <v>36950</v>
      </c>
      <c r="I53" s="5">
        <v>-27</v>
      </c>
      <c r="J53" s="6">
        <v>633</v>
      </c>
      <c r="K53" s="8">
        <v>-4.2654028436018958</v>
      </c>
      <c r="L53" s="8">
        <f t="shared" si="4"/>
        <v>-4.7467792263964403</v>
      </c>
      <c r="M53" s="18">
        <v>36950</v>
      </c>
      <c r="N53" s="16">
        <v>-4</v>
      </c>
      <c r="O53" s="16">
        <v>48</v>
      </c>
      <c r="P53" s="16">
        <v>-8.3333333333333321</v>
      </c>
      <c r="Q53" s="85">
        <f t="shared" si="11"/>
        <v>-9.0277777777777768</v>
      </c>
      <c r="R53" s="11">
        <v>36950</v>
      </c>
      <c r="S53" s="5">
        <v>-10</v>
      </c>
      <c r="T53" s="6">
        <v>114</v>
      </c>
      <c r="U53" s="8">
        <v>-8.7719298245614024</v>
      </c>
      <c r="V53" s="19">
        <f t="shared" si="10"/>
        <v>-3.2352941176470593</v>
      </c>
      <c r="W53" s="58"/>
      <c r="X53" s="4">
        <v>37652</v>
      </c>
      <c r="Y53" s="5" t="e">
        <f t="shared" ca="1" si="0"/>
        <v>#N/A</v>
      </c>
      <c r="Z53" s="5" t="e">
        <f t="shared" ca="1" si="1"/>
        <v>#N/A</v>
      </c>
      <c r="AA53" s="19" t="e">
        <f t="shared" ca="1" si="7"/>
        <v>#N/A</v>
      </c>
      <c r="AB53" s="60">
        <v>37652</v>
      </c>
      <c r="AC53" s="61" t="e">
        <f t="shared" ca="1" si="2"/>
        <v>#N/A</v>
      </c>
      <c r="AD53" s="61" t="e">
        <f t="shared" ca="1" si="3"/>
        <v>#N/A</v>
      </c>
      <c r="AE53" s="61" t="e">
        <f t="shared" ca="1" si="8"/>
        <v>#N/A</v>
      </c>
      <c r="AF53" s="93" t="e">
        <f t="shared" ca="1" si="9"/>
        <v>#N/A</v>
      </c>
      <c r="AM53" s="11"/>
      <c r="AN53" s="5"/>
      <c r="AO53" s="18"/>
      <c r="AP53" s="16"/>
      <c r="AQ53" s="11"/>
      <c r="AR53" s="5"/>
      <c r="AS53" s="18"/>
      <c r="AT53" s="16"/>
      <c r="AU53" s="11"/>
      <c r="AV53" s="5"/>
      <c r="AW53" s="18"/>
      <c r="AX53" s="16"/>
      <c r="AY53" s="11"/>
      <c r="AZ53" s="5"/>
      <c r="BA53" s="18"/>
      <c r="BB53" s="83"/>
    </row>
    <row r="54" spans="1:54">
      <c r="A54" s="4"/>
      <c r="B54" s="23"/>
      <c r="C54" s="15"/>
      <c r="D54" s="16"/>
      <c r="H54" s="11">
        <v>36981</v>
      </c>
      <c r="I54" s="5">
        <v>-44.333333333333329</v>
      </c>
      <c r="J54" s="6">
        <v>635</v>
      </c>
      <c r="K54" s="8">
        <v>-6.9816272965879262</v>
      </c>
      <c r="L54" s="8">
        <f t="shared" si="4"/>
        <v>-5.1406156574091257</v>
      </c>
      <c r="M54" s="18">
        <v>36981</v>
      </c>
      <c r="N54" s="16">
        <v>-7</v>
      </c>
      <c r="O54" s="16">
        <v>47</v>
      </c>
      <c r="P54" s="16">
        <v>-14.893617021276595</v>
      </c>
      <c r="Q54" s="85">
        <f t="shared" si="11"/>
        <v>-9.7902097902097918</v>
      </c>
      <c r="R54" s="11">
        <v>36981</v>
      </c>
      <c r="S54" s="5">
        <v>-14</v>
      </c>
      <c r="T54" s="6">
        <v>108</v>
      </c>
      <c r="U54" s="8">
        <v>-12.962962962962962</v>
      </c>
      <c r="V54" s="19">
        <f t="shared" si="10"/>
        <v>-7.1428571428571423</v>
      </c>
      <c r="W54" s="58"/>
      <c r="X54" s="4">
        <v>37680</v>
      </c>
      <c r="Y54" s="5" t="e">
        <f t="shared" ca="1" si="0"/>
        <v>#N/A</v>
      </c>
      <c r="Z54" s="5" t="e">
        <f t="shared" ca="1" si="1"/>
        <v>#N/A</v>
      </c>
      <c r="AA54" s="19" t="e">
        <f t="shared" ca="1" si="7"/>
        <v>#N/A</v>
      </c>
      <c r="AB54" s="60">
        <v>37680</v>
      </c>
      <c r="AC54" s="61" t="e">
        <f t="shared" ca="1" si="2"/>
        <v>#N/A</v>
      </c>
      <c r="AD54" s="61" t="e">
        <f t="shared" ca="1" si="3"/>
        <v>#N/A</v>
      </c>
      <c r="AE54" s="61" t="e">
        <f t="shared" ca="1" si="8"/>
        <v>#N/A</v>
      </c>
      <c r="AF54" s="93" t="e">
        <f t="shared" ca="1" si="9"/>
        <v>#N/A</v>
      </c>
      <c r="AM54" s="11"/>
      <c r="AN54" s="5"/>
      <c r="AO54" s="18"/>
      <c r="AP54" s="16"/>
      <c r="AQ54" s="11"/>
      <c r="AR54" s="5"/>
      <c r="AS54" s="18"/>
      <c r="AT54" s="16"/>
      <c r="AU54" s="11"/>
      <c r="AV54" s="5"/>
      <c r="AW54" s="18"/>
      <c r="AX54" s="16"/>
      <c r="AY54" s="11"/>
      <c r="AZ54" s="5"/>
      <c r="BA54" s="18"/>
      <c r="BB54" s="83"/>
    </row>
    <row r="55" spans="1:54">
      <c r="A55" s="4"/>
      <c r="B55" s="23"/>
      <c r="C55" s="15"/>
      <c r="D55" s="16"/>
      <c r="H55" s="11">
        <v>37011</v>
      </c>
      <c r="I55" s="5">
        <v>-33</v>
      </c>
      <c r="J55" s="6">
        <v>629</v>
      </c>
      <c r="K55" s="8">
        <v>-5.246422893481717</v>
      </c>
      <c r="L55" s="8">
        <f t="shared" si="4"/>
        <v>-5.4999121419785624</v>
      </c>
      <c r="M55" s="18">
        <v>37011</v>
      </c>
      <c r="N55" s="16">
        <v>-5</v>
      </c>
      <c r="O55" s="16">
        <v>49</v>
      </c>
      <c r="P55" s="16">
        <v>-10.204081632653061</v>
      </c>
      <c r="Q55" s="85">
        <f t="shared" si="11"/>
        <v>-11.111111111111111</v>
      </c>
      <c r="R55" s="11">
        <v>37011</v>
      </c>
      <c r="S55" s="5">
        <v>-14</v>
      </c>
      <c r="T55" s="6">
        <v>108</v>
      </c>
      <c r="U55" s="8">
        <v>-12.962962962962962</v>
      </c>
      <c r="V55" s="19">
        <f t="shared" si="10"/>
        <v>-11.515151515151514</v>
      </c>
      <c r="W55" s="58"/>
      <c r="X55" s="4">
        <v>37711</v>
      </c>
      <c r="Y55" s="5" t="e">
        <f t="shared" ca="1" si="0"/>
        <v>#N/A</v>
      </c>
      <c r="Z55" s="5" t="e">
        <f t="shared" ca="1" si="1"/>
        <v>#N/A</v>
      </c>
      <c r="AA55" s="19" t="e">
        <f t="shared" ca="1" si="7"/>
        <v>#N/A</v>
      </c>
      <c r="AB55" s="60">
        <v>37711</v>
      </c>
      <c r="AC55" s="61" t="e">
        <f t="shared" ca="1" si="2"/>
        <v>#N/A</v>
      </c>
      <c r="AD55" s="61" t="e">
        <f t="shared" ca="1" si="3"/>
        <v>#N/A</v>
      </c>
      <c r="AE55" s="61" t="e">
        <f t="shared" ca="1" si="8"/>
        <v>#N/A</v>
      </c>
      <c r="AF55" s="93" t="e">
        <f t="shared" ca="1" si="9"/>
        <v>#N/A</v>
      </c>
      <c r="AM55" s="11"/>
      <c r="AN55" s="5"/>
      <c r="AO55" s="18"/>
      <c r="AP55" s="16"/>
      <c r="AQ55" s="11"/>
      <c r="AR55" s="5"/>
      <c r="AS55" s="18"/>
      <c r="AT55" s="16"/>
      <c r="AU55" s="11"/>
      <c r="AV55" s="5"/>
      <c r="AW55" s="18"/>
      <c r="AX55" s="16"/>
      <c r="AY55" s="11"/>
      <c r="AZ55" s="5"/>
      <c r="BA55" s="18"/>
      <c r="BB55" s="83"/>
    </row>
    <row r="56" spans="1:54">
      <c r="A56" s="4"/>
      <c r="B56" s="23"/>
      <c r="C56" s="15"/>
      <c r="D56" s="16"/>
      <c r="H56" s="11">
        <v>37042</v>
      </c>
      <c r="I56" s="5">
        <v>-42.8</v>
      </c>
      <c r="J56" s="6">
        <v>620</v>
      </c>
      <c r="K56" s="8">
        <v>-6.903225806451613</v>
      </c>
      <c r="L56" s="8">
        <f t="shared" si="4"/>
        <v>-6.3765038924274595</v>
      </c>
      <c r="M56" s="18">
        <v>37042</v>
      </c>
      <c r="N56" s="16">
        <v>-2</v>
      </c>
      <c r="O56" s="16">
        <v>49</v>
      </c>
      <c r="P56" s="16">
        <v>-4.0816326530612246</v>
      </c>
      <c r="Q56" s="85">
        <f t="shared" si="11"/>
        <v>-9.6551724137931032</v>
      </c>
      <c r="R56" s="11">
        <v>37042</v>
      </c>
      <c r="S56" s="5">
        <v>-5</v>
      </c>
      <c r="T56" s="6">
        <v>106</v>
      </c>
      <c r="U56" s="8">
        <v>-4.716981132075472</v>
      </c>
      <c r="V56" s="19">
        <f t="shared" si="10"/>
        <v>-10.248447204968944</v>
      </c>
      <c r="W56" s="58"/>
      <c r="X56" s="4">
        <v>37741</v>
      </c>
      <c r="Y56" s="5" t="e">
        <f t="shared" ca="1" si="0"/>
        <v>#N/A</v>
      </c>
      <c r="Z56" s="5" t="e">
        <f t="shared" ca="1" si="1"/>
        <v>#N/A</v>
      </c>
      <c r="AA56" s="19" t="e">
        <f t="shared" ca="1" si="7"/>
        <v>#N/A</v>
      </c>
      <c r="AB56" s="60">
        <v>37741</v>
      </c>
      <c r="AC56" s="61" t="e">
        <f t="shared" ca="1" si="2"/>
        <v>#N/A</v>
      </c>
      <c r="AD56" s="61" t="e">
        <f t="shared" ca="1" si="3"/>
        <v>#N/A</v>
      </c>
      <c r="AE56" s="61" t="e">
        <f t="shared" ca="1" si="8"/>
        <v>#N/A</v>
      </c>
      <c r="AF56" s="93" t="e">
        <f t="shared" ca="1" si="9"/>
        <v>#N/A</v>
      </c>
      <c r="AM56" s="11"/>
      <c r="AN56" s="5"/>
      <c r="AO56" s="18"/>
      <c r="AP56" s="16"/>
      <c r="AQ56" s="11"/>
      <c r="AR56" s="5"/>
      <c r="AS56" s="18"/>
      <c r="AT56" s="16"/>
      <c r="AU56" s="11"/>
      <c r="AV56" s="5"/>
      <c r="AW56" s="18"/>
      <c r="AX56" s="16"/>
      <c r="AY56" s="11"/>
      <c r="AZ56" s="5"/>
      <c r="BA56" s="18"/>
      <c r="BB56" s="83"/>
    </row>
    <row r="57" spans="1:54">
      <c r="A57" s="4"/>
      <c r="B57" s="23"/>
      <c r="C57" s="15"/>
      <c r="D57" s="16"/>
      <c r="H57" s="11">
        <v>37072</v>
      </c>
      <c r="I57" s="5">
        <v>-36</v>
      </c>
      <c r="J57" s="6">
        <v>617</v>
      </c>
      <c r="K57" s="8">
        <v>-5.8346839546191251</v>
      </c>
      <c r="L57" s="8">
        <f t="shared" si="4"/>
        <v>-5.9914255091103961</v>
      </c>
      <c r="M57" s="18">
        <v>37072</v>
      </c>
      <c r="N57" s="16">
        <v>-3</v>
      </c>
      <c r="O57" s="16">
        <v>50</v>
      </c>
      <c r="P57" s="16">
        <v>-6</v>
      </c>
      <c r="Q57" s="85">
        <f t="shared" si="11"/>
        <v>-6.756756756756757</v>
      </c>
      <c r="R57" s="11">
        <v>37072</v>
      </c>
      <c r="S57" s="5">
        <v>-2</v>
      </c>
      <c r="T57" s="6">
        <v>104</v>
      </c>
      <c r="U57" s="8">
        <v>-1.9230769230769231</v>
      </c>
      <c r="V57" s="19">
        <f t="shared" si="10"/>
        <v>-6.6037735849056602</v>
      </c>
      <c r="W57" s="58"/>
      <c r="X57" s="4">
        <v>37772</v>
      </c>
      <c r="Y57" s="5" t="e">
        <f t="shared" ca="1" si="0"/>
        <v>#N/A</v>
      </c>
      <c r="Z57" s="5" t="e">
        <f t="shared" ca="1" si="1"/>
        <v>#N/A</v>
      </c>
      <c r="AA57" s="19" t="e">
        <f t="shared" ca="1" si="7"/>
        <v>#N/A</v>
      </c>
      <c r="AB57" s="60">
        <v>37772</v>
      </c>
      <c r="AC57" s="61" t="e">
        <f t="shared" ca="1" si="2"/>
        <v>#N/A</v>
      </c>
      <c r="AD57" s="61" t="e">
        <f t="shared" ca="1" si="3"/>
        <v>#N/A</v>
      </c>
      <c r="AE57" s="61" t="e">
        <f t="shared" ca="1" si="8"/>
        <v>#N/A</v>
      </c>
      <c r="AF57" s="93" t="e">
        <f t="shared" ca="1" si="9"/>
        <v>#N/A</v>
      </c>
      <c r="AM57" s="11"/>
      <c r="AN57" s="5"/>
      <c r="AO57" s="18"/>
      <c r="AP57" s="16"/>
      <c r="AQ57" s="11"/>
      <c r="AR57" s="5"/>
      <c r="AS57" s="18"/>
      <c r="AT57" s="16"/>
      <c r="AU57" s="11"/>
      <c r="AV57" s="5"/>
      <c r="AW57" s="18"/>
      <c r="AX57" s="16"/>
      <c r="AY57" s="11"/>
      <c r="AZ57" s="5"/>
      <c r="BA57" s="18"/>
      <c r="BB57" s="132"/>
    </row>
    <row r="58" spans="1:54">
      <c r="A58" s="4"/>
      <c r="B58" s="23"/>
      <c r="C58" s="15"/>
      <c r="D58" s="16"/>
      <c r="H58" s="11">
        <v>37103</v>
      </c>
      <c r="I58" s="5">
        <v>-29.111111111111111</v>
      </c>
      <c r="J58" s="6">
        <v>614</v>
      </c>
      <c r="K58" s="8">
        <v>-4.7412233079985526</v>
      </c>
      <c r="L58" s="8">
        <f t="shared" si="4"/>
        <v>-5.829881745602977</v>
      </c>
      <c r="M58" s="18">
        <v>37103</v>
      </c>
      <c r="N58" s="16">
        <v>-6</v>
      </c>
      <c r="O58" s="16">
        <v>51</v>
      </c>
      <c r="P58" s="16">
        <v>-11.76470588235294</v>
      </c>
      <c r="Q58" s="85">
        <f t="shared" si="11"/>
        <v>-7.333333333333333</v>
      </c>
      <c r="R58" s="11">
        <v>37103</v>
      </c>
      <c r="S58" s="5">
        <v>-21.333333333333332</v>
      </c>
      <c r="T58" s="6">
        <v>105</v>
      </c>
      <c r="U58" s="8">
        <v>-20.317460317460316</v>
      </c>
      <c r="V58" s="19">
        <f t="shared" si="10"/>
        <v>-8.9947089947089935</v>
      </c>
      <c r="W58" s="58"/>
      <c r="X58" s="4">
        <v>37802</v>
      </c>
      <c r="Y58" s="5" t="e">
        <f t="shared" ca="1" si="0"/>
        <v>#N/A</v>
      </c>
      <c r="Z58" s="5" t="e">
        <f t="shared" ca="1" si="1"/>
        <v>#N/A</v>
      </c>
      <c r="AA58" s="19" t="e">
        <f t="shared" ca="1" si="7"/>
        <v>#N/A</v>
      </c>
      <c r="AB58" s="60">
        <v>37802</v>
      </c>
      <c r="AC58" s="61" t="e">
        <f t="shared" ca="1" si="2"/>
        <v>#N/A</v>
      </c>
      <c r="AD58" s="61" t="e">
        <f t="shared" ca="1" si="3"/>
        <v>#N/A</v>
      </c>
      <c r="AE58" s="61" t="e">
        <f t="shared" ca="1" si="8"/>
        <v>#N/A</v>
      </c>
      <c r="AF58" s="93" t="e">
        <f t="shared" ca="1" si="9"/>
        <v>#N/A</v>
      </c>
      <c r="AM58" s="11"/>
      <c r="AN58" s="5"/>
      <c r="AO58" s="18"/>
      <c r="AP58" s="16"/>
      <c r="AQ58" s="11"/>
      <c r="AR58" s="5"/>
      <c r="AS58" s="18"/>
      <c r="AT58" s="16"/>
      <c r="AU58" s="11"/>
      <c r="AV58" s="5"/>
      <c r="AW58" s="18"/>
      <c r="AX58" s="16"/>
      <c r="AY58" s="11"/>
      <c r="AZ58" s="5"/>
      <c r="BA58" s="18"/>
      <c r="BB58" s="132"/>
    </row>
    <row r="59" spans="1:54">
      <c r="A59" s="4"/>
      <c r="B59" s="23"/>
      <c r="C59" s="15"/>
      <c r="D59" s="16"/>
      <c r="H59" s="11">
        <v>37134</v>
      </c>
      <c r="I59" s="5">
        <v>-26</v>
      </c>
      <c r="J59" s="6">
        <v>608</v>
      </c>
      <c r="K59" s="8">
        <v>-4.2763157894736841</v>
      </c>
      <c r="L59" s="8">
        <f t="shared" si="4"/>
        <v>-4.9543834209413333</v>
      </c>
      <c r="M59" s="18">
        <v>37134</v>
      </c>
      <c r="N59" s="16">
        <v>-2</v>
      </c>
      <c r="O59" s="16">
        <v>49</v>
      </c>
      <c r="P59" s="16">
        <v>-4.0816326530612246</v>
      </c>
      <c r="Q59" s="85">
        <f t="shared" si="11"/>
        <v>-7.333333333333333</v>
      </c>
      <c r="R59" s="11">
        <v>37134</v>
      </c>
      <c r="S59" s="5">
        <v>-12</v>
      </c>
      <c r="T59" s="6">
        <v>100</v>
      </c>
      <c r="U59" s="8">
        <v>-12</v>
      </c>
      <c r="V59" s="19">
        <f t="shared" si="10"/>
        <v>-11.434735706580366</v>
      </c>
      <c r="W59" s="58"/>
      <c r="X59" s="4">
        <v>37833</v>
      </c>
      <c r="Y59" s="5" t="e">
        <f t="shared" ca="1" si="0"/>
        <v>#N/A</v>
      </c>
      <c r="Z59" s="5" t="e">
        <f t="shared" ca="1" si="1"/>
        <v>#N/A</v>
      </c>
      <c r="AA59" s="19" t="e">
        <f t="shared" ca="1" si="7"/>
        <v>#N/A</v>
      </c>
      <c r="AB59" s="60">
        <v>37833</v>
      </c>
      <c r="AC59" s="61" t="e">
        <f t="shared" ca="1" si="2"/>
        <v>#N/A</v>
      </c>
      <c r="AD59" s="61" t="e">
        <f t="shared" ca="1" si="3"/>
        <v>#N/A</v>
      </c>
      <c r="AE59" s="61" t="e">
        <f t="shared" ca="1" si="8"/>
        <v>#N/A</v>
      </c>
      <c r="AF59" s="93" t="e">
        <f t="shared" ca="1" si="9"/>
        <v>#N/A</v>
      </c>
      <c r="AM59" s="11"/>
      <c r="AN59" s="5"/>
      <c r="AO59" s="18"/>
      <c r="AP59" s="16"/>
      <c r="AQ59" s="11"/>
      <c r="AR59" s="5"/>
      <c r="AS59" s="18"/>
      <c r="AT59" s="16"/>
      <c r="AU59" s="11"/>
      <c r="AV59" s="5"/>
      <c r="AW59" s="18"/>
      <c r="AX59" s="16"/>
      <c r="AY59" s="11"/>
      <c r="AZ59" s="5"/>
      <c r="BA59" s="18"/>
      <c r="BB59" s="132"/>
    </row>
    <row r="60" spans="1:54">
      <c r="A60" s="4"/>
      <c r="B60" s="23"/>
      <c r="C60" s="15"/>
      <c r="D60" s="16"/>
      <c r="H60" s="11">
        <v>37164</v>
      </c>
      <c r="I60" s="5">
        <v>-31.75</v>
      </c>
      <c r="J60" s="6">
        <v>608</v>
      </c>
      <c r="K60" s="8">
        <v>-5.2220394736842106</v>
      </c>
      <c r="L60" s="8">
        <f t="shared" si="4"/>
        <v>-4.7465088038858534</v>
      </c>
      <c r="M60" s="18">
        <v>37164</v>
      </c>
      <c r="N60" s="16">
        <v>-3</v>
      </c>
      <c r="O60" s="16">
        <v>50</v>
      </c>
      <c r="P60" s="16">
        <v>-6</v>
      </c>
      <c r="Q60" s="85">
        <f t="shared" si="11"/>
        <v>-7.333333333333333</v>
      </c>
      <c r="R60" s="11">
        <v>37164</v>
      </c>
      <c r="S60" s="5">
        <v>1</v>
      </c>
      <c r="T60" s="6">
        <v>99</v>
      </c>
      <c r="U60" s="8">
        <v>1.0101010101010102</v>
      </c>
      <c r="V60" s="19">
        <f t="shared" si="10"/>
        <v>-10.635964912280702</v>
      </c>
      <c r="W60" s="58"/>
      <c r="X60" s="4">
        <v>37864</v>
      </c>
      <c r="Y60" s="5" t="e">
        <f t="shared" ca="1" si="0"/>
        <v>#N/A</v>
      </c>
      <c r="Z60" s="5" t="e">
        <f t="shared" ca="1" si="1"/>
        <v>#N/A</v>
      </c>
      <c r="AA60" s="19" t="e">
        <f t="shared" ca="1" si="7"/>
        <v>#N/A</v>
      </c>
      <c r="AB60" s="60">
        <v>37864</v>
      </c>
      <c r="AC60" s="61" t="e">
        <f t="shared" ca="1" si="2"/>
        <v>#N/A</v>
      </c>
      <c r="AD60" s="61" t="e">
        <f t="shared" ca="1" si="3"/>
        <v>#N/A</v>
      </c>
      <c r="AE60" s="61" t="e">
        <f t="shared" ca="1" si="8"/>
        <v>#N/A</v>
      </c>
      <c r="AF60" s="93" t="e">
        <f t="shared" ca="1" si="9"/>
        <v>#N/A</v>
      </c>
      <c r="AM60" s="11"/>
      <c r="AN60" s="5"/>
      <c r="AO60" s="18"/>
      <c r="AP60" s="16"/>
      <c r="AQ60" s="11"/>
      <c r="AR60" s="5"/>
      <c r="AS60" s="18"/>
      <c r="AT60" s="16"/>
      <c r="AU60" s="11"/>
      <c r="AV60" s="5"/>
      <c r="AW60" s="18"/>
      <c r="AX60" s="16"/>
      <c r="AY60" s="11"/>
      <c r="AZ60" s="5"/>
      <c r="BA60" s="18"/>
      <c r="BB60" s="132"/>
    </row>
    <row r="61" spans="1:54">
      <c r="A61" s="4"/>
      <c r="B61" s="23"/>
      <c r="C61" s="15"/>
      <c r="D61" s="16"/>
      <c r="H61" s="11">
        <v>37195</v>
      </c>
      <c r="I61" s="5">
        <v>-35</v>
      </c>
      <c r="J61" s="6">
        <v>608</v>
      </c>
      <c r="K61" s="8">
        <v>-5.7565789473684212</v>
      </c>
      <c r="L61" s="8">
        <f t="shared" si="4"/>
        <v>-5.0849780701754383</v>
      </c>
      <c r="M61" s="18">
        <v>37195</v>
      </c>
      <c r="N61" s="16">
        <v>-11</v>
      </c>
      <c r="O61" s="16">
        <v>49</v>
      </c>
      <c r="P61" s="16">
        <v>-22.448979591836736</v>
      </c>
      <c r="Q61" s="85">
        <f t="shared" si="11"/>
        <v>-10.810810810810811</v>
      </c>
      <c r="R61" s="11">
        <v>37195</v>
      </c>
      <c r="S61" s="5">
        <v>-28.4</v>
      </c>
      <c r="T61" s="6">
        <v>101</v>
      </c>
      <c r="U61" s="8">
        <v>-28.118811881188115</v>
      </c>
      <c r="V61" s="19">
        <f t="shared" si="10"/>
        <v>-13.133333333333333</v>
      </c>
      <c r="W61" s="58"/>
      <c r="X61" s="4">
        <v>37894</v>
      </c>
      <c r="Y61" s="5" t="e">
        <f t="shared" ca="1" si="0"/>
        <v>#N/A</v>
      </c>
      <c r="Z61" s="5" t="e">
        <f t="shared" ca="1" si="1"/>
        <v>#N/A</v>
      </c>
      <c r="AA61" s="19" t="e">
        <f t="shared" ca="1" si="7"/>
        <v>#N/A</v>
      </c>
      <c r="AB61" s="60">
        <v>37894</v>
      </c>
      <c r="AC61" s="61" t="e">
        <f t="shared" ca="1" si="2"/>
        <v>#N/A</v>
      </c>
      <c r="AD61" s="61" t="e">
        <f t="shared" ca="1" si="3"/>
        <v>#N/A</v>
      </c>
      <c r="AE61" s="61" t="e">
        <f t="shared" ca="1" si="8"/>
        <v>#N/A</v>
      </c>
      <c r="AF61" s="93" t="e">
        <f t="shared" ca="1" si="9"/>
        <v>#N/A</v>
      </c>
      <c r="AM61" s="11"/>
      <c r="AN61" s="5"/>
      <c r="AO61" s="18"/>
      <c r="AP61" s="16"/>
      <c r="AQ61" s="11"/>
      <c r="AR61" s="5"/>
      <c r="AS61" s="18"/>
      <c r="AT61" s="16"/>
      <c r="AU61" s="11"/>
      <c r="AV61" s="5"/>
      <c r="AW61" s="18"/>
      <c r="AX61" s="16"/>
      <c r="AY61" s="11"/>
      <c r="AZ61" s="5"/>
      <c r="BA61" s="18"/>
      <c r="BB61" s="132"/>
    </row>
    <row r="62" spans="1:54">
      <c r="A62" s="4"/>
      <c r="B62" s="23"/>
      <c r="C62" s="15"/>
      <c r="D62" s="16"/>
      <c r="H62" s="11">
        <v>37225</v>
      </c>
      <c r="I62" s="5">
        <v>-53.777777777777779</v>
      </c>
      <c r="J62" s="6">
        <v>608</v>
      </c>
      <c r="K62" s="8">
        <v>-8.8450292397660828</v>
      </c>
      <c r="L62" s="8">
        <f t="shared" si="4"/>
        <v>-6.6078825536062364</v>
      </c>
      <c r="M62" s="18">
        <v>37225</v>
      </c>
      <c r="N62" s="16">
        <v>-11</v>
      </c>
      <c r="O62" s="16">
        <v>49</v>
      </c>
      <c r="P62" s="16">
        <v>-22.448979591836736</v>
      </c>
      <c r="Q62" s="85">
        <f t="shared" si="11"/>
        <v>-16.891891891891891</v>
      </c>
      <c r="R62" s="11">
        <v>37225</v>
      </c>
      <c r="S62" s="5">
        <v>-13</v>
      </c>
      <c r="T62" s="6">
        <v>100</v>
      </c>
      <c r="U62" s="8">
        <v>-13</v>
      </c>
      <c r="V62" s="19">
        <f t="shared" si="10"/>
        <v>-13.466666666666665</v>
      </c>
      <c r="W62" s="58"/>
      <c r="X62" s="4">
        <v>37925</v>
      </c>
      <c r="Y62" s="5" t="e">
        <f t="shared" ca="1" si="0"/>
        <v>#N/A</v>
      </c>
      <c r="Z62" s="5" t="e">
        <f t="shared" ca="1" si="1"/>
        <v>#N/A</v>
      </c>
      <c r="AA62" s="19" t="e">
        <f t="shared" ca="1" si="7"/>
        <v>#N/A</v>
      </c>
      <c r="AB62" s="60">
        <v>37925</v>
      </c>
      <c r="AC62" s="61" t="e">
        <f t="shared" ca="1" si="2"/>
        <v>#N/A</v>
      </c>
      <c r="AD62" s="61" t="e">
        <f t="shared" ca="1" si="3"/>
        <v>#N/A</v>
      </c>
      <c r="AE62" s="61" t="e">
        <f t="shared" ca="1" si="8"/>
        <v>#N/A</v>
      </c>
      <c r="AF62" s="93" t="e">
        <f t="shared" ca="1" si="9"/>
        <v>#N/A</v>
      </c>
      <c r="AM62" s="11"/>
      <c r="AN62" s="5"/>
      <c r="AO62" s="18"/>
      <c r="AP62" s="16"/>
      <c r="AQ62" s="11"/>
      <c r="AR62" s="5"/>
      <c r="AS62" s="18"/>
      <c r="AT62" s="16"/>
      <c r="AU62" s="11"/>
      <c r="AV62" s="5"/>
      <c r="AW62" s="18"/>
      <c r="AX62" s="16"/>
      <c r="AY62" s="11"/>
      <c r="AZ62" s="5"/>
      <c r="BA62" s="18"/>
      <c r="BB62" s="132"/>
    </row>
    <row r="63" spans="1:54">
      <c r="A63" s="4"/>
      <c r="B63" s="23"/>
      <c r="C63" s="15"/>
      <c r="D63" s="16"/>
      <c r="H63" s="11">
        <v>37256</v>
      </c>
      <c r="I63" s="5">
        <v>-64.416666666666671</v>
      </c>
      <c r="J63" s="6">
        <v>605</v>
      </c>
      <c r="K63" s="8">
        <v>-10.647382920110193</v>
      </c>
      <c r="L63" s="8">
        <f t="shared" si="4"/>
        <v>-8.4126548294587842</v>
      </c>
      <c r="M63" s="18">
        <v>37256</v>
      </c>
      <c r="N63" s="16">
        <v>-13</v>
      </c>
      <c r="O63" s="16">
        <v>53</v>
      </c>
      <c r="P63" s="16">
        <v>-24.528301886792452</v>
      </c>
      <c r="Q63" s="85">
        <f t="shared" si="11"/>
        <v>-23.178807947019866</v>
      </c>
      <c r="R63" s="11">
        <v>37256</v>
      </c>
      <c r="S63" s="5">
        <v>-47.666666666666664</v>
      </c>
      <c r="T63" s="6">
        <v>101</v>
      </c>
      <c r="U63" s="8">
        <v>-47.194719471947195</v>
      </c>
      <c r="V63" s="19">
        <f t="shared" si="10"/>
        <v>-29.492273730684321</v>
      </c>
      <c r="W63" s="58"/>
      <c r="X63" s="4">
        <v>37955</v>
      </c>
      <c r="Y63" s="5" t="e">
        <f t="shared" ca="1" si="0"/>
        <v>#N/A</v>
      </c>
      <c r="Z63" s="5" t="e">
        <f t="shared" ca="1" si="1"/>
        <v>#N/A</v>
      </c>
      <c r="AA63" s="19" t="e">
        <f t="shared" ca="1" si="7"/>
        <v>#N/A</v>
      </c>
      <c r="AB63" s="60">
        <v>37955</v>
      </c>
      <c r="AC63" s="61" t="e">
        <f t="shared" ca="1" si="2"/>
        <v>#N/A</v>
      </c>
      <c r="AD63" s="61" t="e">
        <f t="shared" ca="1" si="3"/>
        <v>#N/A</v>
      </c>
      <c r="AE63" s="61" t="e">
        <f t="shared" ca="1" si="8"/>
        <v>#N/A</v>
      </c>
      <c r="AF63" s="93" t="e">
        <f t="shared" ca="1" si="9"/>
        <v>#N/A</v>
      </c>
      <c r="AM63" s="11"/>
      <c r="AN63" s="5"/>
      <c r="AO63" s="18"/>
      <c r="AP63" s="16"/>
      <c r="AQ63" s="11"/>
      <c r="AR63" s="5"/>
      <c r="AS63" s="18"/>
      <c r="AT63" s="16"/>
      <c r="AU63" s="11"/>
      <c r="AV63" s="5"/>
      <c r="AW63" s="18"/>
      <c r="AX63" s="16"/>
      <c r="AY63" s="11"/>
      <c r="AZ63" s="5"/>
      <c r="BA63" s="18"/>
      <c r="BB63" s="132"/>
    </row>
    <row r="64" spans="1:54">
      <c r="A64" s="4"/>
      <c r="B64" s="23"/>
      <c r="C64" s="15"/>
      <c r="D64" s="16"/>
      <c r="H64" s="11">
        <v>37287</v>
      </c>
      <c r="I64" s="5">
        <v>-31.5</v>
      </c>
      <c r="J64" s="6">
        <v>603</v>
      </c>
      <c r="K64" s="8">
        <v>-5.2238805970149249</v>
      </c>
      <c r="L64" s="8">
        <f t="shared" si="4"/>
        <v>-8.2430861478218311</v>
      </c>
      <c r="M64" s="18">
        <v>37287</v>
      </c>
      <c r="N64" s="16">
        <v>-9</v>
      </c>
      <c r="O64" s="16">
        <v>51</v>
      </c>
      <c r="P64" s="16">
        <v>-17.647058823529413</v>
      </c>
      <c r="Q64" s="85">
        <f t="shared" si="11"/>
        <v>-21.568627450980394</v>
      </c>
      <c r="R64" s="11">
        <v>37287</v>
      </c>
      <c r="S64" s="5">
        <v>-6</v>
      </c>
      <c r="T64" s="6">
        <v>99</v>
      </c>
      <c r="U64" s="8">
        <v>-6.0606060606060606</v>
      </c>
      <c r="V64" s="19">
        <f t="shared" si="10"/>
        <v>-22.222222222222218</v>
      </c>
      <c r="W64" s="58"/>
      <c r="X64" s="4">
        <v>37986</v>
      </c>
      <c r="Y64" s="5" t="e">
        <f t="shared" ca="1" si="0"/>
        <v>#N/A</v>
      </c>
      <c r="Z64" s="5" t="e">
        <f t="shared" ca="1" si="1"/>
        <v>#N/A</v>
      </c>
      <c r="AA64" s="19" t="e">
        <f t="shared" ca="1" si="7"/>
        <v>#N/A</v>
      </c>
      <c r="AB64" s="60">
        <v>37986</v>
      </c>
      <c r="AC64" s="61" t="e">
        <f t="shared" ca="1" si="2"/>
        <v>#N/A</v>
      </c>
      <c r="AD64" s="61" t="e">
        <f t="shared" ca="1" si="3"/>
        <v>#N/A</v>
      </c>
      <c r="AE64" s="61" t="e">
        <f t="shared" ca="1" si="8"/>
        <v>#N/A</v>
      </c>
      <c r="AF64" s="93" t="e">
        <f t="shared" ca="1" si="9"/>
        <v>#N/A</v>
      </c>
      <c r="AM64" s="11"/>
      <c r="AN64" s="5"/>
      <c r="AO64" s="18"/>
      <c r="AP64" s="16"/>
      <c r="AQ64" s="11"/>
      <c r="AR64" s="5"/>
      <c r="AS64" s="18"/>
      <c r="AT64" s="16"/>
      <c r="AU64" s="11"/>
      <c r="AV64" s="5"/>
      <c r="AW64" s="18"/>
      <c r="AX64" s="16"/>
      <c r="AY64" s="11"/>
      <c r="AZ64" s="5"/>
      <c r="BA64" s="18"/>
      <c r="BB64" s="132"/>
    </row>
    <row r="65" spans="1:54">
      <c r="A65" s="4"/>
      <c r="B65" s="23"/>
      <c r="C65" s="15"/>
      <c r="D65" s="16"/>
      <c r="H65" s="11">
        <v>37315</v>
      </c>
      <c r="I65" s="5">
        <v>-19.533333333333331</v>
      </c>
      <c r="J65" s="6">
        <v>600</v>
      </c>
      <c r="K65" s="8">
        <v>-3.2555555555555551</v>
      </c>
      <c r="L65" s="8">
        <f t="shared" si="4"/>
        <v>-6.3855088495575227</v>
      </c>
      <c r="M65" s="18">
        <v>37315</v>
      </c>
      <c r="N65" s="16">
        <v>-10</v>
      </c>
      <c r="O65" s="16">
        <v>51</v>
      </c>
      <c r="P65" s="16">
        <v>-19.607843137254903</v>
      </c>
      <c r="Q65" s="85">
        <f t="shared" si="11"/>
        <v>-20.64516129032258</v>
      </c>
      <c r="R65" s="11">
        <v>37315</v>
      </c>
      <c r="S65" s="5">
        <v>2</v>
      </c>
      <c r="T65" s="6">
        <v>91</v>
      </c>
      <c r="U65" s="8">
        <v>2.197802197802198</v>
      </c>
      <c r="V65" s="19">
        <f t="shared" si="10"/>
        <v>-17.754868270332185</v>
      </c>
      <c r="W65" s="58"/>
      <c r="X65" s="4">
        <v>38017</v>
      </c>
      <c r="Y65" s="5" t="e">
        <f t="shared" ca="1" si="0"/>
        <v>#N/A</v>
      </c>
      <c r="Z65" s="5" t="e">
        <f t="shared" ca="1" si="1"/>
        <v>#N/A</v>
      </c>
      <c r="AA65" s="19" t="e">
        <f t="shared" ca="1" si="7"/>
        <v>#N/A</v>
      </c>
      <c r="AB65" s="60">
        <v>38017</v>
      </c>
      <c r="AC65" s="61" t="e">
        <f t="shared" ca="1" si="2"/>
        <v>#N/A</v>
      </c>
      <c r="AD65" s="61" t="e">
        <f t="shared" ca="1" si="3"/>
        <v>#N/A</v>
      </c>
      <c r="AE65" s="61" t="e">
        <f t="shared" ca="1" si="8"/>
        <v>#N/A</v>
      </c>
      <c r="AF65" s="93" t="e">
        <f t="shared" ca="1" si="9"/>
        <v>#N/A</v>
      </c>
      <c r="AM65" s="11"/>
      <c r="AN65" s="5"/>
      <c r="AO65" s="18"/>
      <c r="AP65" s="16"/>
      <c r="AQ65" s="11"/>
      <c r="AR65" s="5"/>
      <c r="AS65" s="18"/>
      <c r="AT65" s="16"/>
      <c r="AU65" s="11"/>
      <c r="AV65" s="5"/>
      <c r="AW65" s="18"/>
      <c r="AX65" s="16"/>
      <c r="AY65" s="11"/>
      <c r="AZ65" s="5"/>
      <c r="BA65" s="18"/>
      <c r="BB65" s="132"/>
    </row>
    <row r="66" spans="1:54">
      <c r="A66" s="4"/>
      <c r="B66" s="23"/>
      <c r="C66" s="15"/>
      <c r="D66" s="16"/>
      <c r="H66" s="11">
        <v>37346</v>
      </c>
      <c r="I66" s="5">
        <v>-19.666666666666668</v>
      </c>
      <c r="J66" s="6">
        <v>598</v>
      </c>
      <c r="K66" s="8">
        <v>-3.2887402452619847</v>
      </c>
      <c r="L66" s="8">
        <f t="shared" si="4"/>
        <v>-3.9255968906163239</v>
      </c>
      <c r="M66" s="18">
        <v>37346</v>
      </c>
      <c r="N66" s="16">
        <v>-9</v>
      </c>
      <c r="O66" s="16">
        <v>51</v>
      </c>
      <c r="P66" s="16">
        <v>-17.647058823529413</v>
      </c>
      <c r="Q66" s="85">
        <f t="shared" si="11"/>
        <v>-18.300653594771244</v>
      </c>
      <c r="R66" s="11">
        <v>37346</v>
      </c>
      <c r="S66" s="5">
        <v>-4</v>
      </c>
      <c r="T66" s="6">
        <v>88</v>
      </c>
      <c r="U66" s="8">
        <v>-4.5454545454545459</v>
      </c>
      <c r="V66" s="19">
        <f t="shared" si="10"/>
        <v>-2.8776978417266186</v>
      </c>
      <c r="W66" s="58"/>
      <c r="X66" s="4">
        <v>38046</v>
      </c>
      <c r="Y66" s="5" t="e">
        <f t="shared" ca="1" si="0"/>
        <v>#N/A</v>
      </c>
      <c r="Z66" s="5" t="e">
        <f t="shared" ca="1" si="1"/>
        <v>#N/A</v>
      </c>
      <c r="AA66" s="19" t="e">
        <f t="shared" ca="1" si="7"/>
        <v>#N/A</v>
      </c>
      <c r="AB66" s="60">
        <v>38046</v>
      </c>
      <c r="AC66" s="61" t="e">
        <f t="shared" ca="1" si="2"/>
        <v>#N/A</v>
      </c>
      <c r="AD66" s="61" t="e">
        <f t="shared" ca="1" si="3"/>
        <v>#N/A</v>
      </c>
      <c r="AE66" s="61" t="e">
        <f t="shared" ca="1" si="8"/>
        <v>#N/A</v>
      </c>
      <c r="AF66" s="93" t="e">
        <f t="shared" ca="1" si="9"/>
        <v>#N/A</v>
      </c>
      <c r="AM66" s="11"/>
      <c r="AN66" s="5"/>
      <c r="AO66" s="18"/>
      <c r="AP66" s="16"/>
      <c r="AQ66" s="11"/>
      <c r="AR66" s="5"/>
      <c r="AS66" s="18"/>
      <c r="AT66" s="16"/>
      <c r="AU66" s="11"/>
      <c r="AV66" s="5"/>
      <c r="AW66" s="18"/>
      <c r="AX66" s="16"/>
      <c r="AY66" s="11"/>
      <c r="AZ66" s="5"/>
      <c r="BA66" s="18"/>
      <c r="BB66" s="132"/>
    </row>
    <row r="67" spans="1:54">
      <c r="A67" s="4"/>
      <c r="B67" s="23"/>
      <c r="C67" s="15"/>
      <c r="D67" s="16"/>
      <c r="H67" s="11">
        <v>37376</v>
      </c>
      <c r="I67" s="5">
        <v>-34</v>
      </c>
      <c r="J67" s="6">
        <v>601</v>
      </c>
      <c r="K67" s="8">
        <v>-5.657237936772046</v>
      </c>
      <c r="L67" s="8">
        <f t="shared" si="4"/>
        <v>-4.0689271817676493</v>
      </c>
      <c r="M67" s="18">
        <v>37376</v>
      </c>
      <c r="N67" s="16">
        <v>-13</v>
      </c>
      <c r="O67" s="16">
        <v>49</v>
      </c>
      <c r="P67" s="16">
        <v>-26.530612244897959</v>
      </c>
      <c r="Q67" s="85">
        <f t="shared" si="11"/>
        <v>-21.192052980132448</v>
      </c>
      <c r="R67" s="11">
        <v>37376</v>
      </c>
      <c r="S67" s="5">
        <v>-3</v>
      </c>
      <c r="T67" s="6">
        <v>85</v>
      </c>
      <c r="U67" s="8">
        <v>-3.5294117647058822</v>
      </c>
      <c r="V67" s="19">
        <f t="shared" si="10"/>
        <v>-1.893939393939394</v>
      </c>
      <c r="W67" s="58"/>
      <c r="X67" s="4">
        <v>38077</v>
      </c>
      <c r="Y67" s="5" t="e">
        <f t="shared" ca="1" si="0"/>
        <v>#N/A</v>
      </c>
      <c r="Z67" s="5" t="e">
        <f t="shared" ca="1" si="1"/>
        <v>#N/A</v>
      </c>
      <c r="AA67" s="19" t="e">
        <f t="shared" ca="1" si="7"/>
        <v>#N/A</v>
      </c>
      <c r="AB67" s="60">
        <v>38077</v>
      </c>
      <c r="AC67" s="61" t="e">
        <f t="shared" ca="1" si="2"/>
        <v>#N/A</v>
      </c>
      <c r="AD67" s="61" t="e">
        <f t="shared" ca="1" si="3"/>
        <v>#N/A</v>
      </c>
      <c r="AE67" s="61" t="e">
        <f t="shared" ca="1" si="8"/>
        <v>#N/A</v>
      </c>
      <c r="AF67" s="93" t="e">
        <f t="shared" ca="1" si="9"/>
        <v>#N/A</v>
      </c>
      <c r="AM67" s="11"/>
      <c r="AN67" s="5"/>
      <c r="AO67" s="18"/>
      <c r="AP67" s="16"/>
      <c r="AQ67" s="11"/>
      <c r="AR67" s="5"/>
      <c r="AS67" s="18"/>
      <c r="AT67" s="16"/>
      <c r="AU67" s="11"/>
      <c r="AV67" s="5"/>
      <c r="AW67" s="18"/>
      <c r="AX67" s="16"/>
      <c r="AY67" s="11"/>
      <c r="AZ67" s="5"/>
      <c r="BA67" s="18"/>
      <c r="BB67" s="132"/>
    </row>
    <row r="68" spans="1:54">
      <c r="A68" s="4"/>
      <c r="B68" s="23"/>
      <c r="C68" s="15"/>
      <c r="D68" s="16"/>
      <c r="H68" s="11">
        <v>37407</v>
      </c>
      <c r="I68" s="5">
        <v>-29.882352941176471</v>
      </c>
      <c r="J68" s="6">
        <v>600</v>
      </c>
      <c r="K68" s="8">
        <v>-4.9803921568627452</v>
      </c>
      <c r="L68" s="8">
        <f t="shared" si="4"/>
        <v>-4.6441923072731051</v>
      </c>
      <c r="M68" s="18">
        <v>37407</v>
      </c>
      <c r="N68" s="16">
        <v>-5</v>
      </c>
      <c r="O68" s="16">
        <v>50</v>
      </c>
      <c r="P68" s="16">
        <v>-10</v>
      </c>
      <c r="Q68" s="85">
        <f t="shared" si="11"/>
        <v>-18</v>
      </c>
      <c r="R68" s="11">
        <v>37407</v>
      </c>
      <c r="S68" s="5">
        <v>-2</v>
      </c>
      <c r="T68" s="6">
        <v>85</v>
      </c>
      <c r="U68" s="8">
        <v>-2.3529411764705883</v>
      </c>
      <c r="V68" s="19">
        <f t="shared" si="10"/>
        <v>-3.4883720930232558</v>
      </c>
      <c r="W68" s="58"/>
      <c r="X68" s="4">
        <v>38107</v>
      </c>
      <c r="Y68" s="5" t="e">
        <f t="shared" ca="1" si="0"/>
        <v>#N/A</v>
      </c>
      <c r="Z68" s="5" t="e">
        <f t="shared" ca="1" si="1"/>
        <v>#N/A</v>
      </c>
      <c r="AA68" s="19" t="e">
        <f t="shared" ca="1" si="7"/>
        <v>#N/A</v>
      </c>
      <c r="AB68" s="60">
        <v>38107</v>
      </c>
      <c r="AC68" s="61" t="e">
        <f t="shared" ca="1" si="2"/>
        <v>#N/A</v>
      </c>
      <c r="AD68" s="61" t="e">
        <f t="shared" ca="1" si="3"/>
        <v>#N/A</v>
      </c>
      <c r="AE68" s="61" t="e">
        <f t="shared" ca="1" si="8"/>
        <v>#N/A</v>
      </c>
      <c r="AF68" s="93" t="e">
        <f t="shared" ca="1" si="9"/>
        <v>#N/A</v>
      </c>
      <c r="AM68" s="11"/>
      <c r="AN68" s="5"/>
      <c r="AO68" s="18"/>
      <c r="AP68" s="16"/>
      <c r="AQ68" s="11"/>
      <c r="AR68" s="5"/>
      <c r="AS68" s="18"/>
      <c r="AT68" s="16"/>
      <c r="AU68" s="11"/>
      <c r="AV68" s="5"/>
      <c r="AW68" s="18"/>
      <c r="AX68" s="16"/>
      <c r="AY68" s="11"/>
      <c r="AZ68" s="5"/>
      <c r="BA68" s="18"/>
      <c r="BB68" s="132"/>
    </row>
    <row r="69" spans="1:54">
      <c r="A69" s="4"/>
      <c r="B69" s="23"/>
      <c r="C69" s="15"/>
      <c r="D69" s="16"/>
      <c r="H69" s="11">
        <v>37437</v>
      </c>
      <c r="I69" s="5">
        <v>-21</v>
      </c>
      <c r="J69" s="6">
        <v>674</v>
      </c>
      <c r="K69" s="8">
        <v>-3.1157270029673589</v>
      </c>
      <c r="L69" s="8">
        <f t="shared" si="4"/>
        <v>-4.527058823529412</v>
      </c>
      <c r="M69" s="18">
        <v>37437</v>
      </c>
      <c r="N69" s="16">
        <v>-3</v>
      </c>
      <c r="O69" s="16">
        <v>49</v>
      </c>
      <c r="P69" s="16">
        <v>-6.1224489795918364</v>
      </c>
      <c r="Q69" s="85">
        <f t="shared" si="11"/>
        <v>-14.189189189189189</v>
      </c>
      <c r="R69" s="11">
        <v>37437</v>
      </c>
      <c r="S69" s="5">
        <v>-2</v>
      </c>
      <c r="T69" s="6">
        <v>102</v>
      </c>
      <c r="U69" s="8">
        <v>-1.9607843137254901</v>
      </c>
      <c r="V69" s="19">
        <f t="shared" si="10"/>
        <v>-2.5735294117647056</v>
      </c>
      <c r="W69" s="58"/>
      <c r="X69" s="4">
        <v>38138</v>
      </c>
      <c r="Y69" s="5" t="e">
        <f t="shared" ref="Y69:Y132" ca="1" si="12">VLOOKUP(X69,AS:AT, 2)</f>
        <v>#N/A</v>
      </c>
      <c r="Z69" s="5" t="e">
        <f t="shared" ref="Z69:Z132" ca="1" si="13">VLOOKUP(X69,AU:AV, 2)</f>
        <v>#N/A</v>
      </c>
      <c r="AA69" s="19" t="e">
        <f t="shared" ca="1" si="7"/>
        <v>#N/A</v>
      </c>
      <c r="AB69" s="60">
        <v>38138</v>
      </c>
      <c r="AC69" s="61" t="e">
        <f t="shared" ref="AC69:AC132" ca="1" si="14">VLOOKUP(AB69,AM:AN, 2)</f>
        <v>#N/A</v>
      </c>
      <c r="AD69" s="61" t="e">
        <f t="shared" ref="AD69:AD132" ca="1" si="15">VLOOKUP(AB69,AO:AP, 2)</f>
        <v>#N/A</v>
      </c>
      <c r="AE69" s="61" t="e">
        <f t="shared" ca="1" si="8"/>
        <v>#N/A</v>
      </c>
      <c r="AF69" s="93" t="e">
        <f t="shared" ca="1" si="9"/>
        <v>#N/A</v>
      </c>
      <c r="AM69" s="11"/>
      <c r="AN69" s="5"/>
      <c r="AO69" s="18"/>
      <c r="AP69" s="16"/>
      <c r="AQ69" s="11"/>
      <c r="AR69" s="5"/>
      <c r="AS69" s="18"/>
      <c r="AT69" s="16"/>
      <c r="AU69" s="11"/>
      <c r="AV69" s="5"/>
      <c r="AW69" s="18"/>
      <c r="AX69" s="16"/>
      <c r="AY69" s="11"/>
      <c r="AZ69" s="5"/>
      <c r="BA69" s="18"/>
      <c r="BB69" s="132"/>
    </row>
    <row r="70" spans="1:54">
      <c r="A70" s="4"/>
      <c r="B70" s="23"/>
      <c r="C70" s="15"/>
      <c r="D70" s="16"/>
      <c r="H70" s="11">
        <v>37468</v>
      </c>
      <c r="I70" s="5">
        <v>-26.5625</v>
      </c>
      <c r="J70" s="6">
        <v>680</v>
      </c>
      <c r="K70" s="8">
        <v>-3.90625</v>
      </c>
      <c r="L70" s="8">
        <f t="shared" si="4"/>
        <v>-3.9634008669998186</v>
      </c>
      <c r="M70" s="18">
        <v>37468</v>
      </c>
      <c r="N70" s="16">
        <v>-2</v>
      </c>
      <c r="O70" s="16">
        <v>54</v>
      </c>
      <c r="P70" s="16">
        <v>-3.7037037037037033</v>
      </c>
      <c r="Q70" s="85">
        <f t="shared" si="11"/>
        <v>-6.5359477124183014</v>
      </c>
      <c r="R70" s="11">
        <v>37468</v>
      </c>
      <c r="S70" s="5">
        <v>-9</v>
      </c>
      <c r="T70" s="6">
        <v>102</v>
      </c>
      <c r="U70" s="8">
        <v>-8.8235294117647065</v>
      </c>
      <c r="V70" s="19">
        <f t="shared" si="10"/>
        <v>-4.4982698961937722</v>
      </c>
      <c r="W70" s="58"/>
      <c r="X70" s="4">
        <v>38168</v>
      </c>
      <c r="Y70" s="5" t="e">
        <f t="shared" ca="1" si="12"/>
        <v>#N/A</v>
      </c>
      <c r="Z70" s="5" t="e">
        <f t="shared" ca="1" si="13"/>
        <v>#N/A</v>
      </c>
      <c r="AA70" s="19" t="e">
        <f t="shared" ca="1" si="7"/>
        <v>#N/A</v>
      </c>
      <c r="AB70" s="60">
        <v>38168</v>
      </c>
      <c r="AC70" s="61" t="e">
        <f t="shared" ca="1" si="14"/>
        <v>#N/A</v>
      </c>
      <c r="AD70" s="61" t="e">
        <f t="shared" ca="1" si="15"/>
        <v>#N/A</v>
      </c>
      <c r="AE70" s="61" t="e">
        <f t="shared" ca="1" si="8"/>
        <v>#N/A</v>
      </c>
      <c r="AF70" s="93" t="e">
        <f t="shared" ca="1" si="9"/>
        <v>#N/A</v>
      </c>
      <c r="AM70" s="11"/>
      <c r="AN70" s="5"/>
      <c r="AO70" s="18"/>
      <c r="AP70" s="16"/>
      <c r="AS70" s="18"/>
      <c r="AT70" s="16"/>
      <c r="AU70" s="11"/>
      <c r="AV70" s="5"/>
      <c r="AW70" s="18"/>
      <c r="AX70" s="16"/>
      <c r="AY70" s="11"/>
      <c r="AZ70" s="5"/>
    </row>
    <row r="71" spans="1:54">
      <c r="A71" s="4"/>
      <c r="B71" s="23"/>
      <c r="H71" s="11">
        <v>37499</v>
      </c>
      <c r="I71" s="5">
        <v>-40.474242424242426</v>
      </c>
      <c r="J71" s="6">
        <v>690</v>
      </c>
      <c r="K71" s="8">
        <v>-5.8658322353974528</v>
      </c>
      <c r="L71" s="8">
        <f t="shared" si="4"/>
        <v>-4.3070813319100987</v>
      </c>
      <c r="M71" s="18">
        <v>37499</v>
      </c>
      <c r="N71" s="16">
        <v>-2</v>
      </c>
      <c r="O71" s="16">
        <v>54</v>
      </c>
      <c r="P71" s="16">
        <v>-3.7037037037037033</v>
      </c>
      <c r="Q71" s="85">
        <f t="shared" si="11"/>
        <v>-4.4585987261146505</v>
      </c>
      <c r="R71" s="11">
        <v>37499</v>
      </c>
      <c r="S71" s="5">
        <v>-22.5</v>
      </c>
      <c r="T71" s="6">
        <v>100</v>
      </c>
      <c r="U71" s="8">
        <v>-22.5</v>
      </c>
      <c r="V71" s="19">
        <f t="shared" si="10"/>
        <v>-11.019736842105262</v>
      </c>
      <c r="W71" s="58"/>
      <c r="X71" s="4">
        <v>38199</v>
      </c>
      <c r="Y71" s="5" t="e">
        <f t="shared" ca="1" si="12"/>
        <v>#N/A</v>
      </c>
      <c r="Z71" s="5" t="e">
        <f t="shared" ca="1" si="13"/>
        <v>#N/A</v>
      </c>
      <c r="AA71" s="19" t="e">
        <f t="shared" ca="1" si="7"/>
        <v>#N/A</v>
      </c>
      <c r="AB71" s="60">
        <v>38199</v>
      </c>
      <c r="AC71" s="61" t="e">
        <f t="shared" ca="1" si="14"/>
        <v>#N/A</v>
      </c>
      <c r="AD71" s="61" t="e">
        <f t="shared" ca="1" si="15"/>
        <v>#N/A</v>
      </c>
      <c r="AE71" s="61" t="e">
        <f t="shared" ca="1" si="8"/>
        <v>#N/A</v>
      </c>
      <c r="AF71" s="93" t="e">
        <f t="shared" ca="1" si="9"/>
        <v>#N/A</v>
      </c>
      <c r="AM71" s="11"/>
      <c r="AN71" s="5"/>
      <c r="AO71" s="18"/>
      <c r="AP71" s="16"/>
      <c r="AS71" s="18"/>
      <c r="AT71" s="16"/>
      <c r="AU71" s="11"/>
      <c r="AV71" s="5"/>
      <c r="AW71" s="18"/>
      <c r="AX71" s="16"/>
      <c r="AY71" s="11"/>
      <c r="AZ71" s="5"/>
    </row>
    <row r="72" spans="1:54">
      <c r="A72" s="4"/>
      <c r="B72" s="23"/>
      <c r="H72" s="11">
        <v>37529</v>
      </c>
      <c r="I72" s="5">
        <v>-37.476190476190474</v>
      </c>
      <c r="J72" s="6">
        <v>698</v>
      </c>
      <c r="K72" s="8">
        <v>-5.3690817301132485</v>
      </c>
      <c r="L72" s="8">
        <f t="shared" ref="L72:L135" si="16">AVERAGE(I70:I72)/AVERAGE(J70:J72)*100</f>
        <v>-5.0538168713942397</v>
      </c>
      <c r="M72" s="18">
        <v>37529</v>
      </c>
      <c r="N72" s="16">
        <v>-3</v>
      </c>
      <c r="O72" s="16">
        <v>55</v>
      </c>
      <c r="P72" s="16">
        <v>-5.4545454545454541</v>
      </c>
      <c r="Q72" s="85">
        <f t="shared" si="11"/>
        <v>-4.294478527607362</v>
      </c>
      <c r="R72" s="11">
        <v>37529</v>
      </c>
      <c r="S72" s="5">
        <v>-5</v>
      </c>
      <c r="T72" s="6">
        <v>98</v>
      </c>
      <c r="U72" s="8">
        <v>-5.1020408163265305</v>
      </c>
      <c r="V72" s="19">
        <f t="shared" si="10"/>
        <v>-12.166666666666666</v>
      </c>
      <c r="W72" s="58"/>
      <c r="X72" s="4">
        <v>38230</v>
      </c>
      <c r="Y72" s="5" t="e">
        <f t="shared" ca="1" si="12"/>
        <v>#N/A</v>
      </c>
      <c r="Z72" s="5" t="e">
        <f t="shared" ca="1" si="13"/>
        <v>#N/A</v>
      </c>
      <c r="AA72" s="19" t="e">
        <f t="shared" ca="1" si="7"/>
        <v>#N/A</v>
      </c>
      <c r="AB72" s="60">
        <v>38230</v>
      </c>
      <c r="AC72" s="61" t="e">
        <f t="shared" ca="1" si="14"/>
        <v>#N/A</v>
      </c>
      <c r="AD72" s="61" t="e">
        <f t="shared" ca="1" si="15"/>
        <v>#N/A</v>
      </c>
      <c r="AE72" s="61" t="e">
        <f t="shared" ca="1" si="8"/>
        <v>#N/A</v>
      </c>
      <c r="AF72" s="93" t="e">
        <f t="shared" ca="1" si="9"/>
        <v>#N/A</v>
      </c>
      <c r="AM72" s="11"/>
      <c r="AN72" s="5"/>
      <c r="AO72" s="18"/>
      <c r="AP72" s="16"/>
      <c r="AS72" s="18"/>
      <c r="AT72" s="16"/>
      <c r="AU72" s="11"/>
      <c r="AV72" s="5"/>
      <c r="AW72" s="18"/>
      <c r="AX72" s="16"/>
      <c r="AY72" s="11"/>
      <c r="AZ72" s="5"/>
    </row>
    <row r="73" spans="1:54">
      <c r="A73" s="4"/>
      <c r="B73" s="23"/>
      <c r="H73" s="11">
        <v>37560</v>
      </c>
      <c r="I73" s="5">
        <v>-50.166666666666664</v>
      </c>
      <c r="J73" s="6">
        <v>709</v>
      </c>
      <c r="K73" s="8">
        <v>-7.0756934649741421</v>
      </c>
      <c r="L73" s="8">
        <f t="shared" si="16"/>
        <v>-6.1095421825035556</v>
      </c>
      <c r="M73" s="18">
        <v>37560</v>
      </c>
      <c r="N73" s="16">
        <v>-1</v>
      </c>
      <c r="O73" s="16">
        <v>56</v>
      </c>
      <c r="P73" s="16">
        <v>-1.7857142857142856</v>
      </c>
      <c r="Q73" s="85">
        <f t="shared" si="11"/>
        <v>-3.6363636363636362</v>
      </c>
      <c r="R73" s="11">
        <v>37560</v>
      </c>
      <c r="S73" s="5">
        <v>-4</v>
      </c>
      <c r="T73" s="6">
        <v>97</v>
      </c>
      <c r="U73" s="8">
        <v>-4.1237113402061851</v>
      </c>
      <c r="V73" s="19">
        <f t="shared" si="10"/>
        <v>-10.677966101694917</v>
      </c>
      <c r="W73" s="58"/>
      <c r="X73" s="4">
        <v>38260</v>
      </c>
      <c r="Y73" s="5" t="e">
        <f t="shared" ca="1" si="12"/>
        <v>#N/A</v>
      </c>
      <c r="Z73" s="5" t="e">
        <f t="shared" ca="1" si="13"/>
        <v>#N/A</v>
      </c>
      <c r="AA73" s="19" t="e">
        <f t="shared" ca="1" si="7"/>
        <v>#N/A</v>
      </c>
      <c r="AB73" s="60">
        <v>38260</v>
      </c>
      <c r="AC73" s="61" t="e">
        <f t="shared" ca="1" si="14"/>
        <v>#N/A</v>
      </c>
      <c r="AD73" s="61" t="e">
        <f t="shared" ca="1" si="15"/>
        <v>#N/A</v>
      </c>
      <c r="AE73" s="61" t="e">
        <f t="shared" ca="1" si="8"/>
        <v>#N/A</v>
      </c>
      <c r="AF73" s="93" t="e">
        <f t="shared" ca="1" si="9"/>
        <v>#N/A</v>
      </c>
      <c r="AM73" s="11"/>
      <c r="AN73" s="5"/>
      <c r="AO73" s="18"/>
      <c r="AP73" s="16"/>
      <c r="AS73" s="18"/>
      <c r="AT73" s="16"/>
      <c r="AU73" s="11"/>
      <c r="AV73" s="5"/>
      <c r="AW73" s="18"/>
      <c r="AX73" s="16"/>
      <c r="AY73" s="11"/>
      <c r="AZ73" s="5"/>
    </row>
    <row r="74" spans="1:54">
      <c r="A74" s="4"/>
      <c r="B74" s="23"/>
      <c r="H74" s="11">
        <v>37590</v>
      </c>
      <c r="I74" s="5">
        <v>-60.226666666666674</v>
      </c>
      <c r="J74" s="6">
        <v>724</v>
      </c>
      <c r="K74" s="8">
        <v>-8.3186003683241267</v>
      </c>
      <c r="L74" s="8">
        <f t="shared" si="16"/>
        <v>-6.9389734307613233</v>
      </c>
      <c r="M74" s="18">
        <v>37590</v>
      </c>
      <c r="N74" s="16">
        <v>-1</v>
      </c>
      <c r="O74" s="16">
        <v>60</v>
      </c>
      <c r="P74" s="16">
        <v>-1.6666666666666667</v>
      </c>
      <c r="Q74" s="85">
        <f t="shared" si="11"/>
        <v>-2.9239766081871346</v>
      </c>
      <c r="R74" s="11">
        <v>37590</v>
      </c>
      <c r="S74" s="5">
        <v>-8.5</v>
      </c>
      <c r="T74" s="6">
        <v>103</v>
      </c>
      <c r="U74" s="8">
        <v>-8.2524271844660202</v>
      </c>
      <c r="V74" s="19">
        <f t="shared" si="10"/>
        <v>-5.8724832214765099</v>
      </c>
      <c r="W74" s="58"/>
      <c r="X74" s="4">
        <v>38291</v>
      </c>
      <c r="Y74" s="5" t="e">
        <f t="shared" ca="1" si="12"/>
        <v>#N/A</v>
      </c>
      <c r="Z74" s="5" t="e">
        <f t="shared" ca="1" si="13"/>
        <v>#N/A</v>
      </c>
      <c r="AA74" s="19" t="e">
        <f t="shared" ca="1" si="7"/>
        <v>#N/A</v>
      </c>
      <c r="AB74" s="60">
        <v>38291</v>
      </c>
      <c r="AC74" s="61" t="e">
        <f t="shared" ca="1" si="14"/>
        <v>#N/A</v>
      </c>
      <c r="AD74" s="61" t="e">
        <f t="shared" ca="1" si="15"/>
        <v>#N/A</v>
      </c>
      <c r="AE74" s="61" t="e">
        <f t="shared" ca="1" si="8"/>
        <v>#N/A</v>
      </c>
      <c r="AF74" s="93" t="e">
        <f t="shared" ca="1" si="9"/>
        <v>#N/A</v>
      </c>
      <c r="AM74" s="11"/>
      <c r="AN74" s="5"/>
      <c r="AO74" s="18"/>
      <c r="AP74" s="16"/>
      <c r="AS74" s="18"/>
      <c r="AT74" s="16"/>
      <c r="AU74" s="11"/>
      <c r="AV74" s="5"/>
      <c r="AW74" s="18"/>
      <c r="AX74" s="16"/>
      <c r="AY74" s="11"/>
      <c r="AZ74" s="5"/>
    </row>
    <row r="75" spans="1:54">
      <c r="A75" s="4"/>
      <c r="B75" s="23"/>
      <c r="H75" s="11">
        <v>37621</v>
      </c>
      <c r="I75" s="5">
        <v>-46.782692307692308</v>
      </c>
      <c r="J75" s="6">
        <v>742</v>
      </c>
      <c r="K75" s="8">
        <v>-6.3049450549450547</v>
      </c>
      <c r="L75" s="8">
        <f t="shared" si="16"/>
        <v>-7.2264839375184211</v>
      </c>
      <c r="M75" s="18">
        <v>37621</v>
      </c>
      <c r="N75" s="16">
        <v>-7</v>
      </c>
      <c r="O75" s="16">
        <v>62</v>
      </c>
      <c r="P75" s="16">
        <v>-11.29032258064516</v>
      </c>
      <c r="Q75" s="85">
        <f t="shared" si="11"/>
        <v>-5.0561797752808983</v>
      </c>
      <c r="R75" s="11">
        <v>37621</v>
      </c>
      <c r="S75" s="5">
        <v>-13</v>
      </c>
      <c r="T75" s="6">
        <v>104</v>
      </c>
      <c r="U75" s="8">
        <v>-12.5</v>
      </c>
      <c r="V75" s="19">
        <f t="shared" si="10"/>
        <v>-8.3881578947368425</v>
      </c>
      <c r="W75" s="58"/>
      <c r="X75" s="4">
        <v>38321</v>
      </c>
      <c r="Y75" s="5" t="e">
        <f t="shared" ca="1" si="12"/>
        <v>#N/A</v>
      </c>
      <c r="Z75" s="5" t="e">
        <f t="shared" ca="1" si="13"/>
        <v>#N/A</v>
      </c>
      <c r="AA75" s="19" t="e">
        <f t="shared" ca="1" si="7"/>
        <v>#N/A</v>
      </c>
      <c r="AB75" s="60">
        <v>38321</v>
      </c>
      <c r="AC75" s="61" t="e">
        <f t="shared" ca="1" si="14"/>
        <v>#N/A</v>
      </c>
      <c r="AD75" s="61" t="e">
        <f t="shared" ca="1" si="15"/>
        <v>#N/A</v>
      </c>
      <c r="AE75" s="61" t="e">
        <f t="shared" ca="1" si="8"/>
        <v>#N/A</v>
      </c>
      <c r="AF75" s="93" t="e">
        <f t="shared" ca="1" si="9"/>
        <v>#N/A</v>
      </c>
      <c r="AM75" s="11"/>
      <c r="AN75" s="5"/>
      <c r="AO75" s="18"/>
      <c r="AP75" s="16"/>
      <c r="AS75" s="18"/>
      <c r="AT75" s="16"/>
      <c r="AU75" s="11"/>
      <c r="AV75" s="5"/>
      <c r="AW75" s="18"/>
      <c r="AX75" s="16"/>
      <c r="AY75" s="11"/>
      <c r="AZ75" s="5"/>
    </row>
    <row r="76" spans="1:54">
      <c r="A76" s="4"/>
      <c r="B76" s="23"/>
      <c r="H76" s="11">
        <v>37652</v>
      </c>
      <c r="I76" s="5">
        <v>-11.823529411764707</v>
      </c>
      <c r="J76" s="6">
        <v>751</v>
      </c>
      <c r="K76" s="8">
        <v>-1.5743714263335162</v>
      </c>
      <c r="L76" s="8">
        <f t="shared" si="16"/>
        <v>-5.3600761563429717</v>
      </c>
      <c r="M76" s="18">
        <v>37652</v>
      </c>
      <c r="N76" s="16">
        <v>-1</v>
      </c>
      <c r="O76" s="16">
        <v>61</v>
      </c>
      <c r="P76" s="16">
        <v>-1.639344262295082</v>
      </c>
      <c r="Q76" s="85">
        <f t="shared" si="11"/>
        <v>-4.918032786885246</v>
      </c>
      <c r="R76" s="11">
        <v>37652</v>
      </c>
      <c r="S76" s="5">
        <v>-14</v>
      </c>
      <c r="T76" s="6">
        <v>98</v>
      </c>
      <c r="U76" s="8">
        <v>-14.285714285714285</v>
      </c>
      <c r="V76" s="19">
        <f t="shared" si="10"/>
        <v>-11.639344262295081</v>
      </c>
      <c r="W76" s="58"/>
      <c r="X76" s="4">
        <v>38352</v>
      </c>
      <c r="Y76" s="5" t="e">
        <f t="shared" ca="1" si="12"/>
        <v>#N/A</v>
      </c>
      <c r="Z76" s="5" t="e">
        <f t="shared" ca="1" si="13"/>
        <v>#N/A</v>
      </c>
      <c r="AA76" s="19" t="e">
        <f t="shared" ca="1" si="7"/>
        <v>#N/A</v>
      </c>
      <c r="AB76" s="60">
        <v>38352</v>
      </c>
      <c r="AC76" s="61" t="e">
        <f t="shared" ca="1" si="14"/>
        <v>#N/A</v>
      </c>
      <c r="AD76" s="61" t="e">
        <f t="shared" ca="1" si="15"/>
        <v>#N/A</v>
      </c>
      <c r="AE76" s="61" t="e">
        <f t="shared" ca="1" si="8"/>
        <v>#N/A</v>
      </c>
      <c r="AF76" s="93" t="e">
        <f t="shared" ca="1" si="9"/>
        <v>#N/A</v>
      </c>
      <c r="AM76" s="11"/>
      <c r="AN76" s="5"/>
      <c r="AO76" s="18"/>
      <c r="AP76" s="16"/>
      <c r="AS76" s="18"/>
      <c r="AT76" s="16"/>
      <c r="AU76" s="11"/>
      <c r="AV76" s="5"/>
      <c r="AW76" s="18"/>
      <c r="AX76" s="16"/>
      <c r="AY76" s="11"/>
      <c r="AZ76" s="5"/>
    </row>
    <row r="77" spans="1:54">
      <c r="A77" s="4"/>
      <c r="B77" s="23"/>
      <c r="H77" s="11">
        <v>37680</v>
      </c>
      <c r="I77" s="5">
        <v>-23.714285714285715</v>
      </c>
      <c r="J77" s="6">
        <v>754</v>
      </c>
      <c r="K77" s="8">
        <v>-3.1451307313376282</v>
      </c>
      <c r="L77" s="8">
        <f t="shared" si="16"/>
        <v>-3.6635739845902417</v>
      </c>
      <c r="M77" s="18">
        <v>37680</v>
      </c>
      <c r="N77" s="16">
        <v>3</v>
      </c>
      <c r="O77" s="16">
        <v>64</v>
      </c>
      <c r="P77" s="16">
        <v>4.6875</v>
      </c>
      <c r="Q77" s="85">
        <f t="shared" si="11"/>
        <v>-2.6737967914438503</v>
      </c>
      <c r="R77" s="11">
        <v>37680</v>
      </c>
      <c r="S77" s="5">
        <v>2</v>
      </c>
      <c r="T77" s="6">
        <v>95</v>
      </c>
      <c r="U77" s="8">
        <v>2.1052631578947367</v>
      </c>
      <c r="V77" s="19">
        <f t="shared" si="10"/>
        <v>-8.4175084175084187</v>
      </c>
      <c r="W77" s="58"/>
      <c r="X77" s="4">
        <v>38383</v>
      </c>
      <c r="Y77" s="5" t="e">
        <f t="shared" ca="1" si="12"/>
        <v>#N/A</v>
      </c>
      <c r="Z77" s="5" t="e">
        <f t="shared" ca="1" si="13"/>
        <v>#N/A</v>
      </c>
      <c r="AA77" s="19" t="e">
        <f t="shared" ca="1" si="7"/>
        <v>#N/A</v>
      </c>
      <c r="AB77" s="60">
        <v>38383</v>
      </c>
      <c r="AC77" s="61" t="e">
        <f t="shared" ca="1" si="14"/>
        <v>#N/A</v>
      </c>
      <c r="AD77" s="61" t="e">
        <f t="shared" ca="1" si="15"/>
        <v>#N/A</v>
      </c>
      <c r="AE77" s="61" t="e">
        <f t="shared" ca="1" si="8"/>
        <v>#N/A</v>
      </c>
      <c r="AF77" s="93" t="e">
        <f t="shared" ca="1" si="9"/>
        <v>#N/A</v>
      </c>
      <c r="AM77" s="11"/>
      <c r="AN77" s="5"/>
      <c r="AO77" s="18"/>
      <c r="AP77" s="16"/>
      <c r="AS77" s="18"/>
      <c r="AT77" s="16"/>
      <c r="AU77" s="11"/>
      <c r="AV77" s="5"/>
      <c r="AW77" s="18"/>
      <c r="AX77" s="16"/>
      <c r="AY77" s="11"/>
      <c r="AZ77" s="5"/>
    </row>
    <row r="78" spans="1:54">
      <c r="A78" s="4"/>
      <c r="B78" s="23"/>
      <c r="H78" s="11">
        <v>37711</v>
      </c>
      <c r="I78" s="5">
        <v>-30.144444444444442</v>
      </c>
      <c r="J78" s="6">
        <v>766</v>
      </c>
      <c r="K78" s="8">
        <v>-3.9353060632433996</v>
      </c>
      <c r="L78" s="8">
        <f t="shared" si="16"/>
        <v>-2.8922175064066429</v>
      </c>
      <c r="M78" s="18">
        <v>37711</v>
      </c>
      <c r="N78" s="16">
        <v>-2</v>
      </c>
      <c r="O78" s="16">
        <v>65</v>
      </c>
      <c r="P78" s="16">
        <v>-3.0769230769230771</v>
      </c>
      <c r="Q78" s="85">
        <f t="shared" si="11"/>
        <v>0</v>
      </c>
      <c r="R78" s="11">
        <v>37711</v>
      </c>
      <c r="S78" s="5">
        <v>-6</v>
      </c>
      <c r="T78" s="6">
        <v>98</v>
      </c>
      <c r="U78" s="8">
        <v>-6.1224489795918364</v>
      </c>
      <c r="V78" s="19">
        <f t="shared" si="10"/>
        <v>-6.1855670103092786</v>
      </c>
      <c r="W78" s="58"/>
      <c r="X78" s="4">
        <v>38411</v>
      </c>
      <c r="Y78" s="5" t="e">
        <f t="shared" ca="1" si="12"/>
        <v>#N/A</v>
      </c>
      <c r="Z78" s="5" t="e">
        <f t="shared" ca="1" si="13"/>
        <v>#N/A</v>
      </c>
      <c r="AA78" s="19" t="e">
        <f t="shared" ca="1" si="7"/>
        <v>#N/A</v>
      </c>
      <c r="AB78" s="60">
        <v>38411</v>
      </c>
      <c r="AC78" s="61" t="e">
        <f t="shared" ca="1" si="14"/>
        <v>#N/A</v>
      </c>
      <c r="AD78" s="61" t="e">
        <f t="shared" ca="1" si="15"/>
        <v>#N/A</v>
      </c>
      <c r="AE78" s="61" t="e">
        <f t="shared" ca="1" si="8"/>
        <v>#N/A</v>
      </c>
      <c r="AF78" s="93" t="e">
        <f t="shared" ca="1" si="9"/>
        <v>#N/A</v>
      </c>
      <c r="AM78" s="11"/>
      <c r="AN78" s="5"/>
      <c r="AO78" s="18"/>
      <c r="AP78" s="16"/>
      <c r="AS78" s="18"/>
      <c r="AT78" s="16"/>
      <c r="AU78" s="11"/>
      <c r="AV78" s="5"/>
      <c r="AW78" s="18"/>
      <c r="AX78" s="16"/>
      <c r="AY78" s="11"/>
      <c r="AZ78" s="5"/>
    </row>
    <row r="79" spans="1:54">
      <c r="A79" s="4"/>
      <c r="B79" s="23"/>
      <c r="H79" s="11">
        <v>37741</v>
      </c>
      <c r="I79" s="5">
        <v>-25.894444444444442</v>
      </c>
      <c r="J79" s="6">
        <v>763</v>
      </c>
      <c r="K79" s="8">
        <v>-3.3937672928498612</v>
      </c>
      <c r="L79" s="8">
        <f t="shared" si="16"/>
        <v>-3.4933497417071657</v>
      </c>
      <c r="M79" s="18">
        <v>37741</v>
      </c>
      <c r="N79" s="16">
        <v>-2</v>
      </c>
      <c r="O79" s="16">
        <v>69</v>
      </c>
      <c r="P79" s="16">
        <v>-2.8985507246376812</v>
      </c>
      <c r="Q79" s="85">
        <f t="shared" si="11"/>
        <v>-0.50505050505050497</v>
      </c>
      <c r="R79" s="11">
        <v>37741</v>
      </c>
      <c r="S79" s="5">
        <v>-4</v>
      </c>
      <c r="T79" s="6">
        <v>95</v>
      </c>
      <c r="U79" s="8">
        <v>-4.2105263157894735</v>
      </c>
      <c r="V79" s="19">
        <f t="shared" si="10"/>
        <v>-2.7777777777777777</v>
      </c>
      <c r="W79" s="58"/>
      <c r="X79" s="4">
        <v>38442</v>
      </c>
      <c r="Y79" s="5" t="e">
        <f t="shared" ca="1" si="12"/>
        <v>#N/A</v>
      </c>
      <c r="Z79" s="5" t="e">
        <f t="shared" ca="1" si="13"/>
        <v>#N/A</v>
      </c>
      <c r="AA79" s="19" t="e">
        <f t="shared" ca="1" si="7"/>
        <v>#N/A</v>
      </c>
      <c r="AB79" s="60">
        <v>38442</v>
      </c>
      <c r="AC79" s="61" t="e">
        <f t="shared" ca="1" si="14"/>
        <v>#N/A</v>
      </c>
      <c r="AD79" s="61" t="e">
        <f t="shared" ca="1" si="15"/>
        <v>#N/A</v>
      </c>
      <c r="AE79" s="61" t="e">
        <f t="shared" ca="1" si="8"/>
        <v>#N/A</v>
      </c>
      <c r="AF79" s="93" t="e">
        <f t="shared" ca="1" si="9"/>
        <v>#N/A</v>
      </c>
      <c r="AM79" s="11"/>
      <c r="AN79" s="5"/>
      <c r="AO79" s="18"/>
      <c r="AP79" s="16"/>
      <c r="AS79" s="18"/>
      <c r="AT79" s="16"/>
      <c r="AU79" s="11"/>
      <c r="AV79" s="5"/>
      <c r="AW79" s="18"/>
      <c r="AX79" s="16"/>
      <c r="AY79" s="11"/>
      <c r="AZ79" s="5"/>
    </row>
    <row r="80" spans="1:54">
      <c r="A80" s="4"/>
      <c r="B80" s="23"/>
      <c r="H80" s="11">
        <v>37772</v>
      </c>
      <c r="I80" s="5">
        <v>-20.333333333333332</v>
      </c>
      <c r="J80" s="6">
        <v>770</v>
      </c>
      <c r="K80" s="8">
        <v>-2.6406926406926408</v>
      </c>
      <c r="L80" s="8">
        <f t="shared" si="16"/>
        <v>-3.3219757382436805</v>
      </c>
      <c r="M80" s="18">
        <v>37772</v>
      </c>
      <c r="N80" s="16">
        <v>-1</v>
      </c>
      <c r="O80" s="16">
        <v>71</v>
      </c>
      <c r="P80" s="16">
        <v>-1.4084507042253522</v>
      </c>
      <c r="Q80" s="85">
        <f t="shared" si="11"/>
        <v>-2.4390243902439028</v>
      </c>
      <c r="R80" s="11">
        <v>37772</v>
      </c>
      <c r="S80" s="5">
        <v>-2</v>
      </c>
      <c r="T80" s="6">
        <v>99</v>
      </c>
      <c r="U80" s="8">
        <v>-2.0202020202020203</v>
      </c>
      <c r="V80" s="19">
        <f t="shared" si="10"/>
        <v>-4.1095890410958908</v>
      </c>
      <c r="W80" s="58"/>
      <c r="X80" s="4">
        <v>38472</v>
      </c>
      <c r="Y80" s="5" t="e">
        <f t="shared" ca="1" si="12"/>
        <v>#N/A</v>
      </c>
      <c r="Z80" s="5" t="e">
        <f t="shared" ca="1" si="13"/>
        <v>#N/A</v>
      </c>
      <c r="AA80" s="19" t="e">
        <f t="shared" ca="1" si="7"/>
        <v>#N/A</v>
      </c>
      <c r="AB80" s="60">
        <v>38472</v>
      </c>
      <c r="AC80" s="61" t="e">
        <f t="shared" ca="1" si="14"/>
        <v>#N/A</v>
      </c>
      <c r="AD80" s="61" t="e">
        <f t="shared" ca="1" si="15"/>
        <v>#N/A</v>
      </c>
      <c r="AE80" s="61" t="e">
        <f t="shared" ca="1" si="8"/>
        <v>#N/A</v>
      </c>
      <c r="AF80" s="93" t="e">
        <f t="shared" ca="1" si="9"/>
        <v>#N/A</v>
      </c>
      <c r="AM80" s="11"/>
      <c r="AN80" s="5"/>
      <c r="AO80" s="18"/>
      <c r="AP80" s="16"/>
      <c r="AS80" s="18"/>
      <c r="AT80" s="16"/>
      <c r="AU80" s="11"/>
      <c r="AV80" s="5"/>
      <c r="AW80" s="18"/>
      <c r="AX80" s="16"/>
      <c r="AY80" s="11"/>
      <c r="AZ80" s="5"/>
    </row>
    <row r="81" spans="1:52">
      <c r="A81" s="4"/>
      <c r="B81" s="23"/>
      <c r="H81" s="11">
        <v>37802</v>
      </c>
      <c r="I81" s="5">
        <v>-3.2555555555555546</v>
      </c>
      <c r="J81" s="6">
        <v>787</v>
      </c>
      <c r="K81" s="8">
        <v>-0.41366652548355204</v>
      </c>
      <c r="L81" s="8">
        <f t="shared" si="16"/>
        <v>-2.1329022988505746</v>
      </c>
      <c r="M81" s="18">
        <v>37802</v>
      </c>
      <c r="N81" s="16">
        <v>-9</v>
      </c>
      <c r="O81" s="16">
        <v>73</v>
      </c>
      <c r="P81" s="16">
        <v>-12.328767123287671</v>
      </c>
      <c r="Q81" s="85">
        <f t="shared" si="11"/>
        <v>-5.6338028169014089</v>
      </c>
      <c r="R81" s="11">
        <v>37802</v>
      </c>
      <c r="S81" s="5">
        <v>-0.66666666666666674</v>
      </c>
      <c r="T81" s="6">
        <v>102</v>
      </c>
      <c r="U81" s="8">
        <v>-0.65359477124183019</v>
      </c>
      <c r="V81" s="19">
        <f t="shared" si="10"/>
        <v>-2.2522522522522523</v>
      </c>
      <c r="W81" s="58"/>
      <c r="X81" s="4">
        <v>38503</v>
      </c>
      <c r="Y81" s="5" t="e">
        <f t="shared" ca="1" si="12"/>
        <v>#N/A</v>
      </c>
      <c r="Z81" s="5" t="e">
        <f t="shared" ca="1" si="13"/>
        <v>#N/A</v>
      </c>
      <c r="AA81" s="19" t="e">
        <f t="shared" ref="AA81:AA144" ca="1" si="17">Y81-(Z81/Z69-1)*100</f>
        <v>#N/A</v>
      </c>
      <c r="AB81" s="60">
        <v>38503</v>
      </c>
      <c r="AC81" s="61" t="e">
        <f t="shared" ca="1" si="14"/>
        <v>#N/A</v>
      </c>
      <c r="AD81" s="61" t="e">
        <f t="shared" ca="1" si="15"/>
        <v>#N/A</v>
      </c>
      <c r="AE81" s="61" t="e">
        <f t="shared" ref="AE81:AE144" ca="1" si="18">(AD81/AD69-1)*100</f>
        <v>#N/A</v>
      </c>
      <c r="AF81" s="93" t="e">
        <f t="shared" ref="AF81:AF144" ca="1" si="19">AC81-AE81</f>
        <v>#N/A</v>
      </c>
      <c r="AM81" s="11"/>
      <c r="AN81" s="5"/>
      <c r="AO81" s="18"/>
      <c r="AP81" s="16"/>
      <c r="AS81" s="18"/>
      <c r="AT81" s="16"/>
      <c r="AU81" s="11"/>
      <c r="AV81" s="5"/>
      <c r="AW81" s="18"/>
      <c r="AX81" s="16"/>
      <c r="AY81" s="11"/>
      <c r="AZ81" s="5"/>
    </row>
    <row r="82" spans="1:52">
      <c r="A82" s="4"/>
      <c r="B82" s="23"/>
      <c r="H82" s="11">
        <v>37833</v>
      </c>
      <c r="I82" s="5">
        <v>-11.5</v>
      </c>
      <c r="J82" s="6">
        <v>785</v>
      </c>
      <c r="K82" s="8">
        <v>-1.4649681528662422</v>
      </c>
      <c r="L82" s="8">
        <f t="shared" si="16"/>
        <v>-1.4982446152386375</v>
      </c>
      <c r="M82" s="18">
        <v>37833</v>
      </c>
      <c r="N82" s="16">
        <v>-2</v>
      </c>
      <c r="O82" s="16">
        <v>77</v>
      </c>
      <c r="P82" s="16">
        <v>-2.5974025974025974</v>
      </c>
      <c r="Q82" s="85">
        <f t="shared" si="11"/>
        <v>-5.4298642533936645</v>
      </c>
      <c r="R82" s="11">
        <v>37833</v>
      </c>
      <c r="S82" s="5">
        <v>3</v>
      </c>
      <c r="T82" s="6">
        <v>100</v>
      </c>
      <c r="U82" s="8">
        <v>3</v>
      </c>
      <c r="V82" s="19">
        <f t="shared" si="10"/>
        <v>0.1107419712070874</v>
      </c>
      <c r="W82" s="58"/>
      <c r="X82" s="4">
        <v>38533</v>
      </c>
      <c r="Y82" s="5" t="e">
        <f t="shared" ca="1" si="12"/>
        <v>#N/A</v>
      </c>
      <c r="Z82" s="5" t="e">
        <f t="shared" ca="1" si="13"/>
        <v>#N/A</v>
      </c>
      <c r="AA82" s="19" t="e">
        <f t="shared" ca="1" si="17"/>
        <v>#N/A</v>
      </c>
      <c r="AB82" s="60">
        <v>38533</v>
      </c>
      <c r="AC82" s="61" t="e">
        <f t="shared" ca="1" si="14"/>
        <v>#N/A</v>
      </c>
      <c r="AD82" s="61" t="e">
        <f t="shared" ca="1" si="15"/>
        <v>#N/A</v>
      </c>
      <c r="AE82" s="61" t="e">
        <f t="shared" ca="1" si="18"/>
        <v>#N/A</v>
      </c>
      <c r="AF82" s="93" t="e">
        <f t="shared" ca="1" si="19"/>
        <v>#N/A</v>
      </c>
      <c r="AM82" s="11"/>
      <c r="AN82" s="5"/>
      <c r="AO82" s="18"/>
      <c r="AP82" s="16"/>
      <c r="AS82" s="18"/>
      <c r="AT82" s="16"/>
      <c r="AU82" s="11"/>
      <c r="AV82" s="5"/>
      <c r="AW82" s="18"/>
      <c r="AX82" s="16"/>
      <c r="AY82" s="11"/>
      <c r="AZ82" s="5"/>
    </row>
    <row r="83" spans="1:52">
      <c r="A83" s="4"/>
      <c r="B83" s="23"/>
      <c r="H83" s="11">
        <v>37864</v>
      </c>
      <c r="I83" s="5">
        <v>-25.916666666666668</v>
      </c>
      <c r="J83" s="6">
        <v>802</v>
      </c>
      <c r="K83" s="8">
        <v>-3.2315045719035749</v>
      </c>
      <c r="L83" s="8">
        <f t="shared" si="16"/>
        <v>-1.713235982401947</v>
      </c>
      <c r="M83" s="18">
        <v>37864</v>
      </c>
      <c r="N83" s="16">
        <v>-3</v>
      </c>
      <c r="O83" s="16">
        <v>80</v>
      </c>
      <c r="P83" s="16">
        <v>-3.75</v>
      </c>
      <c r="Q83" s="85">
        <f t="shared" si="11"/>
        <v>-6.0869565217391308</v>
      </c>
      <c r="R83" s="11">
        <v>37864</v>
      </c>
      <c r="S83" s="5">
        <v>5</v>
      </c>
      <c r="T83" s="6">
        <v>99</v>
      </c>
      <c r="U83" s="8">
        <v>5.0505050505050502</v>
      </c>
      <c r="V83" s="19">
        <f t="shared" si="10"/>
        <v>2.4363233665559245</v>
      </c>
      <c r="W83" s="58"/>
      <c r="X83" s="4">
        <v>38564</v>
      </c>
      <c r="Y83" s="5" t="e">
        <f t="shared" ca="1" si="12"/>
        <v>#N/A</v>
      </c>
      <c r="Z83" s="5" t="e">
        <f t="shared" ca="1" si="13"/>
        <v>#N/A</v>
      </c>
      <c r="AA83" s="19" t="e">
        <f t="shared" ca="1" si="17"/>
        <v>#N/A</v>
      </c>
      <c r="AB83" s="60">
        <v>38564</v>
      </c>
      <c r="AC83" s="61" t="e">
        <f t="shared" ca="1" si="14"/>
        <v>#N/A</v>
      </c>
      <c r="AD83" s="61" t="e">
        <f t="shared" ca="1" si="15"/>
        <v>#N/A</v>
      </c>
      <c r="AE83" s="61" t="e">
        <f t="shared" ca="1" si="18"/>
        <v>#N/A</v>
      </c>
      <c r="AF83" s="93" t="e">
        <f t="shared" ca="1" si="19"/>
        <v>#N/A</v>
      </c>
      <c r="AM83" s="11"/>
      <c r="AN83" s="5"/>
      <c r="AO83" s="18"/>
      <c r="AP83" s="16"/>
      <c r="AS83" s="18"/>
      <c r="AT83" s="16"/>
      <c r="AU83" s="11"/>
      <c r="AV83" s="5"/>
      <c r="AW83" s="18"/>
      <c r="AX83" s="16"/>
      <c r="AY83" s="11"/>
      <c r="AZ83" s="5"/>
    </row>
    <row r="84" spans="1:52">
      <c r="A84" s="4"/>
      <c r="B84" s="23"/>
      <c r="H84" s="11">
        <v>37894</v>
      </c>
      <c r="I84" s="5">
        <v>-22</v>
      </c>
      <c r="J84" s="6">
        <v>806</v>
      </c>
      <c r="K84" s="8">
        <v>-2.7295285359801489</v>
      </c>
      <c r="L84" s="8">
        <f t="shared" si="16"/>
        <v>-2.4829363421089292</v>
      </c>
      <c r="M84" s="18">
        <v>37894</v>
      </c>
      <c r="N84" s="16">
        <v>-1</v>
      </c>
      <c r="O84" s="16">
        <v>79</v>
      </c>
      <c r="P84" s="16">
        <v>-1.2658227848101267</v>
      </c>
      <c r="Q84" s="85">
        <f t="shared" si="11"/>
        <v>-2.5423728813559321</v>
      </c>
      <c r="R84" s="11">
        <v>37894</v>
      </c>
      <c r="S84" s="5">
        <v>1</v>
      </c>
      <c r="T84" s="6">
        <v>101</v>
      </c>
      <c r="U84" s="8">
        <v>0.99009900990099009</v>
      </c>
      <c r="V84" s="19">
        <f t="shared" si="10"/>
        <v>3</v>
      </c>
      <c r="W84" s="58"/>
      <c r="X84" s="4">
        <v>38595</v>
      </c>
      <c r="Y84" s="5" t="e">
        <f t="shared" ca="1" si="12"/>
        <v>#N/A</v>
      </c>
      <c r="Z84" s="5" t="e">
        <f t="shared" ca="1" si="13"/>
        <v>#N/A</v>
      </c>
      <c r="AA84" s="19" t="e">
        <f t="shared" ca="1" si="17"/>
        <v>#N/A</v>
      </c>
      <c r="AB84" s="60">
        <v>38595</v>
      </c>
      <c r="AC84" s="61" t="e">
        <f t="shared" ca="1" si="14"/>
        <v>#N/A</v>
      </c>
      <c r="AD84" s="61" t="e">
        <f t="shared" ca="1" si="15"/>
        <v>#N/A</v>
      </c>
      <c r="AE84" s="61" t="e">
        <f t="shared" ca="1" si="18"/>
        <v>#N/A</v>
      </c>
      <c r="AF84" s="93" t="e">
        <f t="shared" ca="1" si="19"/>
        <v>#N/A</v>
      </c>
      <c r="AM84" s="11"/>
      <c r="AN84" s="5"/>
      <c r="AO84" s="18"/>
      <c r="AP84" s="16"/>
      <c r="AS84" s="18"/>
      <c r="AT84" s="16"/>
      <c r="AU84" s="11"/>
      <c r="AV84" s="5"/>
      <c r="AW84" s="18"/>
      <c r="AX84" s="16"/>
      <c r="AY84" s="11"/>
      <c r="AZ84" s="5"/>
    </row>
    <row r="85" spans="1:52">
      <c r="A85" s="4"/>
      <c r="B85" s="23"/>
      <c r="H85" s="11">
        <v>37925</v>
      </c>
      <c r="I85" s="5">
        <v>-21.952380952380953</v>
      </c>
      <c r="J85" s="6">
        <v>810</v>
      </c>
      <c r="K85" s="8">
        <v>-2.7101704879482655</v>
      </c>
      <c r="L85" s="8">
        <f t="shared" si="16"/>
        <v>-2.8895387766355514</v>
      </c>
      <c r="M85" s="18">
        <v>37925</v>
      </c>
      <c r="N85" s="16">
        <v>-1.5</v>
      </c>
      <c r="O85" s="16">
        <v>81</v>
      </c>
      <c r="P85" s="16">
        <v>-1.8518518518518516</v>
      </c>
      <c r="Q85" s="85">
        <f t="shared" si="11"/>
        <v>-2.2916666666666665</v>
      </c>
      <c r="R85" s="11">
        <v>37925</v>
      </c>
      <c r="S85" s="5">
        <v>1</v>
      </c>
      <c r="T85" s="6">
        <v>102</v>
      </c>
      <c r="U85" s="8">
        <v>0.98039215686274506</v>
      </c>
      <c r="V85" s="19">
        <f t="shared" si="10"/>
        <v>2.3178807947019866</v>
      </c>
      <c r="W85" s="58"/>
      <c r="X85" s="4">
        <v>38625</v>
      </c>
      <c r="Y85" s="5" t="e">
        <f t="shared" ca="1" si="12"/>
        <v>#N/A</v>
      </c>
      <c r="Z85" s="5" t="e">
        <f t="shared" ca="1" si="13"/>
        <v>#N/A</v>
      </c>
      <c r="AA85" s="19" t="e">
        <f t="shared" ca="1" si="17"/>
        <v>#N/A</v>
      </c>
      <c r="AB85" s="60">
        <v>38625</v>
      </c>
      <c r="AC85" s="61" t="e">
        <f t="shared" ca="1" si="14"/>
        <v>#N/A</v>
      </c>
      <c r="AD85" s="61" t="e">
        <f t="shared" ca="1" si="15"/>
        <v>#N/A</v>
      </c>
      <c r="AE85" s="61" t="e">
        <f t="shared" ca="1" si="18"/>
        <v>#N/A</v>
      </c>
      <c r="AF85" s="93" t="e">
        <f t="shared" ca="1" si="19"/>
        <v>#N/A</v>
      </c>
      <c r="AM85" s="11"/>
      <c r="AN85" s="5"/>
      <c r="AO85" s="18"/>
      <c r="AP85" s="16"/>
      <c r="AS85" s="18"/>
      <c r="AT85" s="16"/>
      <c r="AU85" s="11"/>
      <c r="AV85" s="5"/>
      <c r="AW85" s="18"/>
      <c r="AX85" s="16"/>
      <c r="AY85" s="11"/>
      <c r="AZ85" s="5"/>
    </row>
    <row r="86" spans="1:52">
      <c r="A86" s="4"/>
      <c r="B86" s="23"/>
      <c r="H86" s="11">
        <v>37955</v>
      </c>
      <c r="I86" s="5">
        <v>-15.083333333333332</v>
      </c>
      <c r="J86" s="6">
        <v>814</v>
      </c>
      <c r="K86" s="8">
        <v>-1.8529893529893526</v>
      </c>
      <c r="L86" s="8">
        <f t="shared" si="16"/>
        <v>-2.4294532627865957</v>
      </c>
      <c r="M86" s="18">
        <v>37955</v>
      </c>
      <c r="N86" s="16">
        <v>-3</v>
      </c>
      <c r="O86" s="16">
        <v>84</v>
      </c>
      <c r="P86" s="16">
        <v>-3.5714285714285712</v>
      </c>
      <c r="Q86" s="85">
        <f t="shared" si="11"/>
        <v>-2.2540983606557377</v>
      </c>
      <c r="R86" s="11">
        <v>37955</v>
      </c>
      <c r="S86" s="5">
        <v>4.2</v>
      </c>
      <c r="T86" s="6">
        <v>102</v>
      </c>
      <c r="U86" s="8">
        <v>4.117647058823529</v>
      </c>
      <c r="V86" s="19">
        <f t="shared" si="10"/>
        <v>2.0327868852459021</v>
      </c>
      <c r="W86" s="58"/>
      <c r="X86" s="4">
        <v>38656</v>
      </c>
      <c r="Y86" s="5" t="e">
        <f t="shared" ca="1" si="12"/>
        <v>#N/A</v>
      </c>
      <c r="Z86" s="5" t="e">
        <f t="shared" ca="1" si="13"/>
        <v>#N/A</v>
      </c>
      <c r="AA86" s="19" t="e">
        <f t="shared" ca="1" si="17"/>
        <v>#N/A</v>
      </c>
      <c r="AB86" s="60">
        <v>38656</v>
      </c>
      <c r="AC86" s="61" t="e">
        <f t="shared" ca="1" si="14"/>
        <v>#N/A</v>
      </c>
      <c r="AD86" s="61" t="e">
        <f t="shared" ca="1" si="15"/>
        <v>#N/A</v>
      </c>
      <c r="AE86" s="61" t="e">
        <f t="shared" ca="1" si="18"/>
        <v>#N/A</v>
      </c>
      <c r="AF86" s="93" t="e">
        <f t="shared" ca="1" si="19"/>
        <v>#N/A</v>
      </c>
      <c r="AM86" s="11"/>
      <c r="AN86" s="5"/>
      <c r="AO86" s="18"/>
      <c r="AP86" s="16"/>
      <c r="AS86" s="18"/>
      <c r="AT86" s="16"/>
      <c r="AU86" s="11"/>
      <c r="AV86" s="5"/>
      <c r="AW86" s="18"/>
      <c r="AX86" s="16"/>
      <c r="AY86" s="11"/>
      <c r="AZ86" s="5"/>
    </row>
    <row r="87" spans="1:52">
      <c r="A87" s="4"/>
      <c r="B87" s="23"/>
      <c r="H87" s="11">
        <v>37986</v>
      </c>
      <c r="I87" s="5">
        <v>-18.11904761904762</v>
      </c>
      <c r="J87" s="6">
        <v>825</v>
      </c>
      <c r="K87" s="8">
        <v>-2.1962481962481966</v>
      </c>
      <c r="L87" s="8">
        <f t="shared" si="16"/>
        <v>-2.2521340099943612</v>
      </c>
      <c r="M87" s="18">
        <v>37986</v>
      </c>
      <c r="N87" s="16">
        <v>-1</v>
      </c>
      <c r="O87" s="16">
        <v>86</v>
      </c>
      <c r="P87" s="16">
        <v>-1.1627906976744187</v>
      </c>
      <c r="Q87" s="85">
        <f t="shared" si="11"/>
        <v>-2.191235059760956</v>
      </c>
      <c r="R87" s="11">
        <v>37986</v>
      </c>
      <c r="S87" s="5">
        <v>7</v>
      </c>
      <c r="T87" s="6">
        <v>106</v>
      </c>
      <c r="U87" s="8">
        <v>6.6037735849056602</v>
      </c>
      <c r="V87" s="19">
        <f t="shared" si="10"/>
        <v>3.9354838709677415</v>
      </c>
      <c r="W87" s="58"/>
      <c r="X87" s="4">
        <v>38686</v>
      </c>
      <c r="Y87" s="5" t="e">
        <f t="shared" ca="1" si="12"/>
        <v>#N/A</v>
      </c>
      <c r="Z87" s="5" t="e">
        <f t="shared" ca="1" si="13"/>
        <v>#N/A</v>
      </c>
      <c r="AA87" s="19" t="e">
        <f t="shared" ca="1" si="17"/>
        <v>#N/A</v>
      </c>
      <c r="AB87" s="60">
        <v>38686</v>
      </c>
      <c r="AC87" s="61" t="e">
        <f t="shared" ca="1" si="14"/>
        <v>#N/A</v>
      </c>
      <c r="AD87" s="61" t="e">
        <f t="shared" ca="1" si="15"/>
        <v>#N/A</v>
      </c>
      <c r="AE87" s="61" t="e">
        <f t="shared" ca="1" si="18"/>
        <v>#N/A</v>
      </c>
      <c r="AF87" s="93" t="e">
        <f t="shared" ca="1" si="19"/>
        <v>#N/A</v>
      </c>
      <c r="AM87" s="11"/>
      <c r="AN87" s="5"/>
      <c r="AO87" s="18"/>
      <c r="AP87" s="16"/>
      <c r="AS87" s="18"/>
      <c r="AT87" s="16"/>
      <c r="AU87" s="11"/>
      <c r="AV87" s="5"/>
      <c r="AW87" s="18"/>
      <c r="AX87" s="16"/>
      <c r="AY87" s="11"/>
      <c r="AZ87" s="5"/>
    </row>
    <row r="88" spans="1:52">
      <c r="A88" s="4"/>
      <c r="B88" s="23"/>
      <c r="H88" s="11">
        <v>38017</v>
      </c>
      <c r="I88" s="5">
        <v>-8</v>
      </c>
      <c r="J88" s="6">
        <v>825</v>
      </c>
      <c r="K88" s="8">
        <v>-0.96969696969696972</v>
      </c>
      <c r="L88" s="8">
        <f t="shared" si="16"/>
        <v>-1.6721745516388369</v>
      </c>
      <c r="M88" s="18">
        <v>38017</v>
      </c>
      <c r="N88" s="16">
        <v>-4</v>
      </c>
      <c r="O88" s="16">
        <v>86</v>
      </c>
      <c r="P88" s="16">
        <v>-4.6511627906976747</v>
      </c>
      <c r="Q88" s="85">
        <f t="shared" si="11"/>
        <v>-3.125</v>
      </c>
      <c r="R88" s="11">
        <v>38017</v>
      </c>
      <c r="S88" s="5">
        <v>0</v>
      </c>
      <c r="T88" s="6">
        <v>114</v>
      </c>
      <c r="U88" s="8">
        <v>0</v>
      </c>
      <c r="V88" s="19">
        <f t="shared" si="10"/>
        <v>3.4782608695652173</v>
      </c>
      <c r="W88" s="58"/>
      <c r="X88" s="4">
        <v>38717</v>
      </c>
      <c r="Y88" s="5" t="e">
        <f t="shared" ca="1" si="12"/>
        <v>#N/A</v>
      </c>
      <c r="Z88" s="5" t="e">
        <f t="shared" ca="1" si="13"/>
        <v>#N/A</v>
      </c>
      <c r="AA88" s="19" t="e">
        <f t="shared" ca="1" si="17"/>
        <v>#N/A</v>
      </c>
      <c r="AB88" s="60">
        <v>38717</v>
      </c>
      <c r="AC88" s="61" t="e">
        <f t="shared" ca="1" si="14"/>
        <v>#N/A</v>
      </c>
      <c r="AD88" s="61" t="e">
        <f t="shared" ca="1" si="15"/>
        <v>#N/A</v>
      </c>
      <c r="AE88" s="61" t="e">
        <f t="shared" ca="1" si="18"/>
        <v>#N/A</v>
      </c>
      <c r="AF88" s="93" t="e">
        <f t="shared" ca="1" si="19"/>
        <v>#N/A</v>
      </c>
      <c r="AM88" s="11"/>
      <c r="AN88" s="5"/>
      <c r="AO88" s="18"/>
      <c r="AP88" s="16"/>
      <c r="AS88" s="18"/>
      <c r="AT88" s="16"/>
      <c r="AU88" s="11"/>
      <c r="AV88" s="5"/>
      <c r="AW88" s="18"/>
      <c r="AX88" s="16"/>
      <c r="AY88" s="11"/>
      <c r="AZ88" s="5"/>
    </row>
    <row r="89" spans="1:52">
      <c r="A89" s="4"/>
      <c r="B89" s="23"/>
      <c r="H89" s="11">
        <v>38046</v>
      </c>
      <c r="I89" s="5">
        <v>-10.5</v>
      </c>
      <c r="J89" s="6">
        <v>833</v>
      </c>
      <c r="K89" s="8">
        <v>-1.2605042016806722</v>
      </c>
      <c r="L89" s="8">
        <f t="shared" si="16"/>
        <v>-1.4747904800260825</v>
      </c>
      <c r="M89" s="18">
        <v>38046</v>
      </c>
      <c r="N89" s="16">
        <v>-1</v>
      </c>
      <c r="O89" s="16">
        <v>87</v>
      </c>
      <c r="P89" s="16">
        <v>-1.1494252873563218</v>
      </c>
      <c r="Q89" s="85">
        <f t="shared" si="11"/>
        <v>-2.3166023166023169</v>
      </c>
      <c r="R89" s="11">
        <v>38046</v>
      </c>
      <c r="S89" s="5">
        <v>2</v>
      </c>
      <c r="T89" s="6">
        <v>117</v>
      </c>
      <c r="U89" s="8">
        <v>1.7094017094017095</v>
      </c>
      <c r="V89" s="19">
        <f t="shared" si="10"/>
        <v>2.6706231454005938</v>
      </c>
      <c r="W89" s="58"/>
      <c r="X89" s="4">
        <v>38748</v>
      </c>
      <c r="Y89" s="5" t="e">
        <f t="shared" ca="1" si="12"/>
        <v>#N/A</v>
      </c>
      <c r="Z89" s="5" t="e">
        <f t="shared" ca="1" si="13"/>
        <v>#N/A</v>
      </c>
      <c r="AA89" s="19" t="e">
        <f t="shared" ca="1" si="17"/>
        <v>#N/A</v>
      </c>
      <c r="AB89" s="60">
        <v>38748</v>
      </c>
      <c r="AC89" s="61" t="e">
        <f t="shared" ca="1" si="14"/>
        <v>#N/A</v>
      </c>
      <c r="AD89" s="61" t="e">
        <f t="shared" ca="1" si="15"/>
        <v>#N/A</v>
      </c>
      <c r="AE89" s="61" t="e">
        <f t="shared" ca="1" si="18"/>
        <v>#N/A</v>
      </c>
      <c r="AF89" s="93" t="e">
        <f t="shared" ca="1" si="19"/>
        <v>#N/A</v>
      </c>
      <c r="AM89" s="11"/>
      <c r="AN89" s="5"/>
      <c r="AO89" s="18"/>
      <c r="AP89" s="16"/>
      <c r="AS89" s="18"/>
      <c r="AT89" s="16"/>
      <c r="AU89" s="11"/>
      <c r="AV89" s="5"/>
      <c r="AW89" s="18"/>
      <c r="AX89" s="16"/>
      <c r="AY89" s="11"/>
      <c r="AZ89" s="5"/>
    </row>
    <row r="90" spans="1:52">
      <c r="A90" s="4"/>
      <c r="B90" s="23"/>
      <c r="H90" s="11">
        <v>38077</v>
      </c>
      <c r="I90" s="5">
        <v>-10.794117647058822</v>
      </c>
      <c r="J90" s="6">
        <v>838</v>
      </c>
      <c r="K90" s="8">
        <v>-1.2880808648041555</v>
      </c>
      <c r="L90" s="8">
        <f t="shared" si="16"/>
        <v>-1.1736425339366514</v>
      </c>
      <c r="M90" s="18">
        <v>38077</v>
      </c>
      <c r="N90" s="16">
        <v>-1</v>
      </c>
      <c r="O90" s="16">
        <v>90</v>
      </c>
      <c r="P90" s="16">
        <v>-1.1111111111111112</v>
      </c>
      <c r="Q90" s="85">
        <f t="shared" si="11"/>
        <v>-2.2813688212927752</v>
      </c>
      <c r="R90" s="11">
        <v>38077</v>
      </c>
      <c r="S90" s="5">
        <v>5</v>
      </c>
      <c r="T90" s="6">
        <v>121</v>
      </c>
      <c r="U90" s="8">
        <v>4.1322314049586781</v>
      </c>
      <c r="V90" s="19">
        <f t="shared" si="10"/>
        <v>1.988636363636364</v>
      </c>
      <c r="W90" s="58"/>
      <c r="X90" s="4">
        <v>38776</v>
      </c>
      <c r="Y90" s="5" t="e">
        <f t="shared" ca="1" si="12"/>
        <v>#N/A</v>
      </c>
      <c r="Z90" s="5" t="e">
        <f t="shared" ca="1" si="13"/>
        <v>#N/A</v>
      </c>
      <c r="AA90" s="19" t="e">
        <f t="shared" ca="1" si="17"/>
        <v>#N/A</v>
      </c>
      <c r="AB90" s="60">
        <v>38776</v>
      </c>
      <c r="AC90" s="61" t="e">
        <f t="shared" ca="1" si="14"/>
        <v>#N/A</v>
      </c>
      <c r="AD90" s="61" t="e">
        <f t="shared" ca="1" si="15"/>
        <v>#N/A</v>
      </c>
      <c r="AE90" s="61" t="e">
        <f t="shared" ca="1" si="18"/>
        <v>#N/A</v>
      </c>
      <c r="AF90" s="93" t="e">
        <f t="shared" ca="1" si="19"/>
        <v>#N/A</v>
      </c>
      <c r="AM90" s="11"/>
      <c r="AN90" s="5"/>
      <c r="AO90" s="18"/>
      <c r="AP90" s="16"/>
      <c r="AS90" s="18"/>
      <c r="AT90" s="16"/>
      <c r="AU90" s="11"/>
      <c r="AV90" s="5"/>
      <c r="AW90" s="18"/>
      <c r="AX90" s="16"/>
      <c r="AY90" s="11"/>
      <c r="AZ90" s="5"/>
    </row>
    <row r="91" spans="1:52">
      <c r="A91" s="4"/>
      <c r="B91" s="23"/>
      <c r="H91" s="11">
        <v>38107</v>
      </c>
      <c r="I91" s="5">
        <v>-9</v>
      </c>
      <c r="J91" s="6">
        <v>847</v>
      </c>
      <c r="K91" s="8">
        <v>-1.0625737898465171</v>
      </c>
      <c r="L91" s="8">
        <f t="shared" si="16"/>
        <v>-1.2031023688267999</v>
      </c>
      <c r="M91" s="18">
        <v>38107</v>
      </c>
      <c r="N91" s="16">
        <v>-1</v>
      </c>
      <c r="O91" s="16">
        <v>92</v>
      </c>
      <c r="P91" s="16">
        <v>-1.0869565217391304</v>
      </c>
      <c r="Q91" s="85">
        <f t="shared" si="11"/>
        <v>-1.1152416356877324</v>
      </c>
      <c r="R91" s="11">
        <v>38107</v>
      </c>
      <c r="S91" s="5">
        <v>1</v>
      </c>
      <c r="T91" s="6">
        <v>122</v>
      </c>
      <c r="U91" s="8">
        <v>0.81967213114754101</v>
      </c>
      <c r="V91" s="19">
        <f t="shared" si="10"/>
        <v>2.2222222222222219</v>
      </c>
      <c r="W91" s="58"/>
      <c r="X91" s="4">
        <v>38807</v>
      </c>
      <c r="Y91" s="5" t="e">
        <f t="shared" ca="1" si="12"/>
        <v>#N/A</v>
      </c>
      <c r="Z91" s="5" t="e">
        <f t="shared" ca="1" si="13"/>
        <v>#N/A</v>
      </c>
      <c r="AA91" s="19" t="e">
        <f t="shared" ca="1" si="17"/>
        <v>#N/A</v>
      </c>
      <c r="AB91" s="60">
        <v>38807</v>
      </c>
      <c r="AC91" s="61" t="e">
        <f t="shared" ca="1" si="14"/>
        <v>#N/A</v>
      </c>
      <c r="AD91" s="61" t="e">
        <f t="shared" ca="1" si="15"/>
        <v>#N/A</v>
      </c>
      <c r="AE91" s="61" t="e">
        <f t="shared" ca="1" si="18"/>
        <v>#N/A</v>
      </c>
      <c r="AF91" s="93" t="e">
        <f t="shared" ca="1" si="19"/>
        <v>#N/A</v>
      </c>
      <c r="AM91" s="11"/>
      <c r="AN91" s="5"/>
      <c r="AO91" s="18"/>
      <c r="AP91" s="16"/>
      <c r="AS91" s="18"/>
      <c r="AT91" s="16"/>
      <c r="AU91" s="11"/>
      <c r="AV91" s="5"/>
      <c r="AW91" s="18"/>
      <c r="AX91" s="16"/>
      <c r="AY91" s="11"/>
      <c r="AZ91" s="5"/>
    </row>
    <row r="92" spans="1:52">
      <c r="A92" s="4"/>
      <c r="B92" s="23"/>
      <c r="H92" s="11">
        <v>38138</v>
      </c>
      <c r="I92" s="5">
        <v>-10</v>
      </c>
      <c r="J92" s="6">
        <v>853</v>
      </c>
      <c r="K92" s="8">
        <v>-1.1723329425556859</v>
      </c>
      <c r="L92" s="8">
        <f t="shared" si="16"/>
        <v>-1.1739211050850602</v>
      </c>
      <c r="M92" s="18">
        <v>38138</v>
      </c>
      <c r="N92" s="16">
        <v>-1</v>
      </c>
      <c r="O92" s="16">
        <v>96</v>
      </c>
      <c r="P92" s="16">
        <v>-1.0416666666666665</v>
      </c>
      <c r="Q92" s="85">
        <f t="shared" si="11"/>
        <v>-1.079136690647482</v>
      </c>
      <c r="R92" s="11">
        <v>38138</v>
      </c>
      <c r="S92" s="5">
        <v>1</v>
      </c>
      <c r="T92" s="6">
        <v>121</v>
      </c>
      <c r="U92" s="8">
        <v>0.82644628099173556</v>
      </c>
      <c r="V92" s="19">
        <f t="shared" si="10"/>
        <v>1.9230769230769231</v>
      </c>
      <c r="W92" s="58"/>
      <c r="X92" s="4">
        <v>38837</v>
      </c>
      <c r="Y92" s="5" t="e">
        <f t="shared" ca="1" si="12"/>
        <v>#N/A</v>
      </c>
      <c r="Z92" s="5" t="e">
        <f t="shared" ca="1" si="13"/>
        <v>#N/A</v>
      </c>
      <c r="AA92" s="19" t="e">
        <f t="shared" ca="1" si="17"/>
        <v>#N/A</v>
      </c>
      <c r="AB92" s="60">
        <v>38837</v>
      </c>
      <c r="AC92" s="61" t="e">
        <f t="shared" ca="1" si="14"/>
        <v>#N/A</v>
      </c>
      <c r="AD92" s="61" t="e">
        <f t="shared" ca="1" si="15"/>
        <v>#N/A</v>
      </c>
      <c r="AE92" s="61" t="e">
        <f t="shared" ca="1" si="18"/>
        <v>#N/A</v>
      </c>
      <c r="AF92" s="93" t="e">
        <f t="shared" ca="1" si="19"/>
        <v>#N/A</v>
      </c>
      <c r="AM92" s="11"/>
      <c r="AN92" s="5"/>
      <c r="AO92" s="18"/>
      <c r="AP92" s="16"/>
      <c r="AS92" s="18"/>
      <c r="AT92" s="16"/>
      <c r="AU92" s="11"/>
      <c r="AV92" s="5"/>
      <c r="AW92" s="18"/>
      <c r="AX92" s="16"/>
      <c r="AY92" s="11"/>
      <c r="AZ92" s="5"/>
    </row>
    <row r="93" spans="1:52">
      <c r="A93" s="4"/>
      <c r="B93" s="23"/>
      <c r="H93" s="11">
        <v>38168</v>
      </c>
      <c r="I93" s="5">
        <v>-0.61805555555555536</v>
      </c>
      <c r="J93" s="6">
        <v>860</v>
      </c>
      <c r="K93" s="8">
        <v>-7.1866925064599463E-2</v>
      </c>
      <c r="L93" s="8">
        <f t="shared" si="16"/>
        <v>-0.76633029513888895</v>
      </c>
      <c r="M93" s="18">
        <v>38168</v>
      </c>
      <c r="N93" s="16">
        <v>-1</v>
      </c>
      <c r="O93" s="16">
        <v>94</v>
      </c>
      <c r="P93" s="16">
        <v>-1.0638297872340425</v>
      </c>
      <c r="Q93" s="85">
        <f t="shared" si="11"/>
        <v>-1.0638297872340425</v>
      </c>
      <c r="R93" s="11">
        <v>38168</v>
      </c>
      <c r="S93" s="5">
        <v>6</v>
      </c>
      <c r="T93" s="6">
        <v>119</v>
      </c>
      <c r="U93" s="8">
        <v>5.0420168067226889</v>
      </c>
      <c r="V93" s="19">
        <f t="shared" ref="V93:V156" si="20">AVERAGE(S91:S93)/AVERAGE(T91:T93)*100</f>
        <v>2.2099447513812152</v>
      </c>
      <c r="W93" s="58"/>
      <c r="X93" s="4">
        <v>38868</v>
      </c>
      <c r="Y93" s="5" t="e">
        <f t="shared" ca="1" si="12"/>
        <v>#N/A</v>
      </c>
      <c r="Z93" s="5" t="e">
        <f t="shared" ca="1" si="13"/>
        <v>#N/A</v>
      </c>
      <c r="AA93" s="19" t="e">
        <f t="shared" ca="1" si="17"/>
        <v>#N/A</v>
      </c>
      <c r="AB93" s="60">
        <v>38868</v>
      </c>
      <c r="AC93" s="61" t="e">
        <f t="shared" ca="1" si="14"/>
        <v>#N/A</v>
      </c>
      <c r="AD93" s="61" t="e">
        <f t="shared" ca="1" si="15"/>
        <v>#N/A</v>
      </c>
      <c r="AE93" s="61" t="e">
        <f t="shared" ca="1" si="18"/>
        <v>#N/A</v>
      </c>
      <c r="AF93" s="93" t="e">
        <f t="shared" ca="1" si="19"/>
        <v>#N/A</v>
      </c>
      <c r="AM93" s="11"/>
      <c r="AN93" s="5"/>
      <c r="AO93" s="18"/>
      <c r="AP93" s="16"/>
      <c r="AS93" s="18"/>
      <c r="AT93" s="16"/>
      <c r="AU93" s="11"/>
      <c r="AV93" s="5"/>
      <c r="AW93" s="18"/>
      <c r="AX93" s="16"/>
      <c r="AY93" s="11"/>
      <c r="AZ93" s="5"/>
    </row>
    <row r="94" spans="1:52">
      <c r="A94" s="4"/>
      <c r="B94" s="23"/>
      <c r="H94" s="11">
        <v>38199</v>
      </c>
      <c r="I94" s="5">
        <v>-0.4</v>
      </c>
      <c r="J94" s="6">
        <v>854</v>
      </c>
      <c r="K94" s="8">
        <v>-4.6838407494145196E-2</v>
      </c>
      <c r="L94" s="8">
        <f t="shared" si="16"/>
        <v>-0.42921914902826475</v>
      </c>
      <c r="M94" s="18">
        <v>38199</v>
      </c>
      <c r="N94" s="16">
        <v>-1</v>
      </c>
      <c r="O94" s="16">
        <v>98</v>
      </c>
      <c r="P94" s="16">
        <v>-1.0204081632653061</v>
      </c>
      <c r="Q94" s="85">
        <f t="shared" si="11"/>
        <v>-1.0416666666666665</v>
      </c>
      <c r="R94" s="11">
        <v>38199</v>
      </c>
      <c r="S94" s="5">
        <v>3</v>
      </c>
      <c r="T94" s="6">
        <v>120</v>
      </c>
      <c r="U94" s="8">
        <v>2.5</v>
      </c>
      <c r="V94" s="19">
        <f t="shared" si="20"/>
        <v>2.7777777777777781</v>
      </c>
      <c r="W94" s="58"/>
      <c r="X94" s="4">
        <v>38898</v>
      </c>
      <c r="Y94" s="5" t="e">
        <f t="shared" ca="1" si="12"/>
        <v>#N/A</v>
      </c>
      <c r="Z94" s="5" t="e">
        <f t="shared" ca="1" si="13"/>
        <v>#N/A</v>
      </c>
      <c r="AA94" s="19" t="e">
        <f t="shared" ca="1" si="17"/>
        <v>#N/A</v>
      </c>
      <c r="AB94" s="60">
        <v>38898</v>
      </c>
      <c r="AC94" s="61" t="e">
        <f t="shared" ca="1" si="14"/>
        <v>#N/A</v>
      </c>
      <c r="AD94" s="61" t="e">
        <f t="shared" ca="1" si="15"/>
        <v>#N/A</v>
      </c>
      <c r="AE94" s="61" t="e">
        <f t="shared" ca="1" si="18"/>
        <v>#N/A</v>
      </c>
      <c r="AF94" s="93" t="e">
        <f t="shared" ca="1" si="19"/>
        <v>#N/A</v>
      </c>
      <c r="AM94" s="11"/>
      <c r="AN94" s="5"/>
      <c r="AO94" s="18"/>
      <c r="AP94" s="16"/>
      <c r="AS94" s="18"/>
      <c r="AT94" s="16"/>
      <c r="AU94" s="11"/>
      <c r="AV94" s="5"/>
      <c r="AW94" s="18"/>
      <c r="AX94" s="16"/>
      <c r="AY94" s="11"/>
      <c r="AZ94" s="5"/>
    </row>
    <row r="95" spans="1:52">
      <c r="A95" s="4"/>
      <c r="B95" s="23"/>
      <c r="H95" s="11">
        <v>38230</v>
      </c>
      <c r="I95" s="5">
        <v>-6.3333333333333339</v>
      </c>
      <c r="J95" s="6">
        <v>855</v>
      </c>
      <c r="K95" s="8">
        <v>-0.74074074074074081</v>
      </c>
      <c r="L95" s="8">
        <f t="shared" si="16"/>
        <v>-0.28615760563989445</v>
      </c>
      <c r="M95" s="18">
        <v>38230</v>
      </c>
      <c r="N95" s="16">
        <v>3</v>
      </c>
      <c r="O95" s="16">
        <v>98</v>
      </c>
      <c r="P95" s="16">
        <v>3.0612244897959182</v>
      </c>
      <c r="Q95" s="85">
        <f t="shared" ref="Q95:Q158" si="21">AVERAGE(N93:N95)/AVERAGE(O93:O95)*100</f>
        <v>0.34482758620689652</v>
      </c>
      <c r="R95" s="11">
        <v>38230</v>
      </c>
      <c r="S95" s="5">
        <v>5</v>
      </c>
      <c r="T95" s="6">
        <v>120</v>
      </c>
      <c r="U95" s="8">
        <v>4.1666666666666661</v>
      </c>
      <c r="V95" s="19">
        <f t="shared" si="20"/>
        <v>3.8997214484679668</v>
      </c>
      <c r="W95" s="58"/>
      <c r="X95" s="4">
        <v>38929</v>
      </c>
      <c r="Y95" s="5" t="e">
        <f t="shared" ca="1" si="12"/>
        <v>#N/A</v>
      </c>
      <c r="Z95" s="5" t="e">
        <f t="shared" ca="1" si="13"/>
        <v>#N/A</v>
      </c>
      <c r="AA95" s="19" t="e">
        <f t="shared" ca="1" si="17"/>
        <v>#N/A</v>
      </c>
      <c r="AB95" s="60">
        <v>38929</v>
      </c>
      <c r="AC95" s="61" t="e">
        <f t="shared" ca="1" si="14"/>
        <v>#N/A</v>
      </c>
      <c r="AD95" s="61" t="e">
        <f t="shared" ca="1" si="15"/>
        <v>#N/A</v>
      </c>
      <c r="AE95" s="61" t="e">
        <f t="shared" ca="1" si="18"/>
        <v>#N/A</v>
      </c>
      <c r="AF95" s="93" t="e">
        <f t="shared" ca="1" si="19"/>
        <v>#N/A</v>
      </c>
      <c r="AM95" s="11"/>
      <c r="AN95" s="5"/>
      <c r="AO95" s="18"/>
      <c r="AP95" s="16"/>
      <c r="AS95" s="18"/>
      <c r="AT95" s="16"/>
      <c r="AU95" s="11"/>
      <c r="AV95" s="5"/>
      <c r="AW95" s="18"/>
      <c r="AX95" s="16"/>
      <c r="AY95" s="11"/>
      <c r="AZ95" s="5"/>
    </row>
    <row r="96" spans="1:52">
      <c r="A96" s="4"/>
      <c r="B96" s="23"/>
      <c r="H96" s="11">
        <v>38260</v>
      </c>
      <c r="I96" s="5">
        <v>-8.3333333333333321</v>
      </c>
      <c r="J96" s="6">
        <v>858</v>
      </c>
      <c r="K96" s="8">
        <v>-0.97125097125097104</v>
      </c>
      <c r="L96" s="8">
        <f t="shared" si="16"/>
        <v>-0.58693676145955076</v>
      </c>
      <c r="M96" s="18">
        <v>38260</v>
      </c>
      <c r="N96" s="16">
        <v>-2</v>
      </c>
      <c r="O96" s="16">
        <v>99</v>
      </c>
      <c r="P96" s="16">
        <v>-2.0202020202020203</v>
      </c>
      <c r="Q96" s="85">
        <f t="shared" si="21"/>
        <v>0</v>
      </c>
      <c r="R96" s="11">
        <v>38260</v>
      </c>
      <c r="S96" s="5">
        <v>18</v>
      </c>
      <c r="T96" s="6">
        <v>124</v>
      </c>
      <c r="U96" s="8">
        <v>14.516129032258066</v>
      </c>
      <c r="V96" s="19">
        <f t="shared" si="20"/>
        <v>7.1428571428571423</v>
      </c>
      <c r="W96" s="58"/>
      <c r="X96" s="4">
        <v>38960</v>
      </c>
      <c r="Y96" s="5" t="e">
        <f t="shared" ca="1" si="12"/>
        <v>#N/A</v>
      </c>
      <c r="Z96" s="5" t="e">
        <f t="shared" ca="1" si="13"/>
        <v>#N/A</v>
      </c>
      <c r="AA96" s="19" t="e">
        <f t="shared" ca="1" si="17"/>
        <v>#N/A</v>
      </c>
      <c r="AB96" s="60">
        <v>38960</v>
      </c>
      <c r="AC96" s="61" t="e">
        <f t="shared" ca="1" si="14"/>
        <v>#N/A</v>
      </c>
      <c r="AD96" s="61" t="e">
        <f t="shared" ca="1" si="15"/>
        <v>#N/A</v>
      </c>
      <c r="AE96" s="61" t="e">
        <f t="shared" ca="1" si="18"/>
        <v>#N/A</v>
      </c>
      <c r="AF96" s="93" t="e">
        <f t="shared" ca="1" si="19"/>
        <v>#N/A</v>
      </c>
      <c r="AM96" s="11"/>
      <c r="AN96" s="5"/>
      <c r="AO96" s="18"/>
      <c r="AP96" s="16"/>
      <c r="AS96" s="18"/>
      <c r="AT96" s="16"/>
      <c r="AU96" s="11"/>
      <c r="AV96" s="5"/>
      <c r="AW96" s="18"/>
      <c r="AX96" s="16"/>
      <c r="AY96" s="11"/>
      <c r="AZ96" s="5"/>
    </row>
    <row r="97" spans="1:52">
      <c r="A97" s="4"/>
      <c r="B97" s="23"/>
      <c r="H97" s="11">
        <v>38291</v>
      </c>
      <c r="I97" s="5">
        <v>-18.333333333333332</v>
      </c>
      <c r="J97" s="6">
        <v>849</v>
      </c>
      <c r="K97" s="8">
        <v>-2.1594032194738908</v>
      </c>
      <c r="L97" s="8">
        <f t="shared" si="16"/>
        <v>-1.2880562060889931</v>
      </c>
      <c r="M97" s="18">
        <v>38291</v>
      </c>
      <c r="N97" s="16">
        <v>3</v>
      </c>
      <c r="O97" s="16">
        <v>100</v>
      </c>
      <c r="P97" s="16">
        <v>3</v>
      </c>
      <c r="Q97" s="85">
        <f t="shared" si="21"/>
        <v>1.3468013468013467</v>
      </c>
      <c r="R97" s="11">
        <v>38291</v>
      </c>
      <c r="S97" s="5">
        <v>2</v>
      </c>
      <c r="T97" s="6">
        <v>127</v>
      </c>
      <c r="U97" s="8">
        <v>1.5748031496062991</v>
      </c>
      <c r="V97" s="19">
        <f t="shared" si="20"/>
        <v>6.7385444743935317</v>
      </c>
      <c r="W97" s="58"/>
      <c r="X97" s="4">
        <v>38990</v>
      </c>
      <c r="Y97" s="5" t="e">
        <f t="shared" ca="1" si="12"/>
        <v>#N/A</v>
      </c>
      <c r="Z97" s="5" t="e">
        <f t="shared" ca="1" si="13"/>
        <v>#N/A</v>
      </c>
      <c r="AA97" s="19" t="e">
        <f t="shared" ca="1" si="17"/>
        <v>#N/A</v>
      </c>
      <c r="AB97" s="60">
        <v>38990</v>
      </c>
      <c r="AC97" s="61" t="e">
        <f t="shared" ca="1" si="14"/>
        <v>#N/A</v>
      </c>
      <c r="AD97" s="61" t="e">
        <f t="shared" ca="1" si="15"/>
        <v>#N/A</v>
      </c>
      <c r="AE97" s="61" t="e">
        <f t="shared" ca="1" si="18"/>
        <v>#N/A</v>
      </c>
      <c r="AF97" s="93" t="e">
        <f t="shared" ca="1" si="19"/>
        <v>#N/A</v>
      </c>
      <c r="AM97" s="11"/>
      <c r="AN97" s="5"/>
      <c r="AO97" s="18"/>
      <c r="AP97" s="16"/>
      <c r="AS97" s="18"/>
      <c r="AT97" s="16"/>
      <c r="AU97" s="11"/>
      <c r="AV97" s="5"/>
      <c r="AW97" s="18"/>
      <c r="AX97" s="16"/>
      <c r="AY97" s="11"/>
      <c r="AZ97" s="5"/>
    </row>
    <row r="98" spans="1:52">
      <c r="A98" s="4"/>
      <c r="B98" s="23"/>
      <c r="H98" s="11">
        <v>38321</v>
      </c>
      <c r="I98" s="5">
        <v>-6.1666666666666661</v>
      </c>
      <c r="J98" s="6">
        <v>841</v>
      </c>
      <c r="K98" s="8">
        <v>-0.73325406262386039</v>
      </c>
      <c r="L98" s="8">
        <f t="shared" si="16"/>
        <v>-1.2885923600209312</v>
      </c>
      <c r="M98" s="18">
        <v>38321</v>
      </c>
      <c r="N98" s="16">
        <v>0</v>
      </c>
      <c r="O98" s="16">
        <v>100</v>
      </c>
      <c r="P98" s="16">
        <v>0</v>
      </c>
      <c r="Q98" s="85">
        <f t="shared" si="21"/>
        <v>0.334448160535117</v>
      </c>
      <c r="R98" s="11">
        <v>38321</v>
      </c>
      <c r="S98" s="5">
        <v>7</v>
      </c>
      <c r="T98" s="6">
        <v>129</v>
      </c>
      <c r="U98" s="8">
        <v>5.4263565891472867</v>
      </c>
      <c r="V98" s="19">
        <f t="shared" si="20"/>
        <v>7.1052631578947363</v>
      </c>
      <c r="W98" s="58"/>
      <c r="X98" s="4">
        <v>39021</v>
      </c>
      <c r="Y98" s="5" t="e">
        <f t="shared" ca="1" si="12"/>
        <v>#N/A</v>
      </c>
      <c r="Z98" s="5" t="e">
        <f t="shared" ca="1" si="13"/>
        <v>#N/A</v>
      </c>
      <c r="AA98" s="19" t="e">
        <f t="shared" ca="1" si="17"/>
        <v>#N/A</v>
      </c>
      <c r="AB98" s="60">
        <v>39021</v>
      </c>
      <c r="AC98" s="61" t="e">
        <f t="shared" ca="1" si="14"/>
        <v>#N/A</v>
      </c>
      <c r="AD98" s="61" t="e">
        <f t="shared" ca="1" si="15"/>
        <v>#N/A</v>
      </c>
      <c r="AE98" s="61" t="e">
        <f t="shared" ca="1" si="18"/>
        <v>#N/A</v>
      </c>
      <c r="AF98" s="93" t="e">
        <f t="shared" ca="1" si="19"/>
        <v>#N/A</v>
      </c>
      <c r="AM98" s="11"/>
      <c r="AN98" s="5"/>
      <c r="AO98" s="18"/>
      <c r="AP98" s="16"/>
      <c r="AS98" s="18"/>
      <c r="AT98" s="16"/>
      <c r="AU98" s="11"/>
      <c r="AV98" s="5"/>
      <c r="AW98" s="18"/>
      <c r="AX98" s="16"/>
      <c r="AY98" s="11"/>
      <c r="AZ98" s="5"/>
    </row>
    <row r="99" spans="1:52">
      <c r="A99" s="4"/>
      <c r="B99" s="23"/>
      <c r="H99" s="11">
        <v>38352</v>
      </c>
      <c r="I99" s="5"/>
      <c r="J99" s="6">
        <v>814</v>
      </c>
      <c r="K99" s="8"/>
      <c r="L99" s="8">
        <f t="shared" si="16"/>
        <v>-1.4676517571884984</v>
      </c>
      <c r="M99" s="18">
        <v>38352</v>
      </c>
      <c r="N99" s="16">
        <v>7</v>
      </c>
      <c r="O99" s="16">
        <v>98</v>
      </c>
      <c r="P99" s="16">
        <v>7.1428571428571423</v>
      </c>
      <c r="Q99" s="85">
        <f t="shared" si="21"/>
        <v>3.3557046979865772</v>
      </c>
      <c r="R99" s="11">
        <v>38352</v>
      </c>
      <c r="S99" s="5">
        <v>17.75</v>
      </c>
      <c r="T99" s="6">
        <v>133</v>
      </c>
      <c r="U99" s="8">
        <v>13.345864661654137</v>
      </c>
      <c r="V99" s="19">
        <f t="shared" si="20"/>
        <v>6.8766066838046269</v>
      </c>
      <c r="W99" s="58"/>
      <c r="X99" s="4">
        <v>39051</v>
      </c>
      <c r="Y99" s="5" t="e">
        <f t="shared" ca="1" si="12"/>
        <v>#N/A</v>
      </c>
      <c r="Z99" s="5" t="e">
        <f t="shared" ca="1" si="13"/>
        <v>#N/A</v>
      </c>
      <c r="AA99" s="19" t="e">
        <f t="shared" ca="1" si="17"/>
        <v>#N/A</v>
      </c>
      <c r="AB99" s="60">
        <v>39051</v>
      </c>
      <c r="AC99" s="61" t="e">
        <f t="shared" ca="1" si="14"/>
        <v>#N/A</v>
      </c>
      <c r="AD99" s="61" t="e">
        <f t="shared" ca="1" si="15"/>
        <v>#N/A</v>
      </c>
      <c r="AE99" s="61" t="e">
        <f t="shared" ca="1" si="18"/>
        <v>#N/A</v>
      </c>
      <c r="AF99" s="93" t="e">
        <f t="shared" ca="1" si="19"/>
        <v>#N/A</v>
      </c>
      <c r="AM99" s="11"/>
      <c r="AN99" s="5"/>
      <c r="AO99" s="18"/>
      <c r="AP99" s="16"/>
      <c r="AS99" s="18"/>
      <c r="AT99" s="16"/>
      <c r="AU99" s="11"/>
      <c r="AV99" s="5"/>
      <c r="AW99" s="18"/>
      <c r="AX99" s="16"/>
      <c r="AY99" s="11"/>
      <c r="AZ99" s="5"/>
    </row>
    <row r="100" spans="1:52">
      <c r="A100" s="4"/>
      <c r="B100" s="23"/>
      <c r="H100" s="11">
        <v>38383</v>
      </c>
      <c r="I100" s="5">
        <v>-3.5</v>
      </c>
      <c r="J100" s="6">
        <v>814</v>
      </c>
      <c r="K100" s="8">
        <v>-0.42997542997542998</v>
      </c>
      <c r="L100" s="8">
        <f t="shared" si="16"/>
        <v>-0.58728230052652897</v>
      </c>
      <c r="M100" s="18">
        <v>38383</v>
      </c>
      <c r="N100" s="16">
        <v>-3</v>
      </c>
      <c r="O100" s="16">
        <v>97</v>
      </c>
      <c r="P100" s="16">
        <v>-3.0927835051546393</v>
      </c>
      <c r="Q100" s="85">
        <f t="shared" si="21"/>
        <v>1.3559322033898304</v>
      </c>
      <c r="R100" s="11">
        <v>38383</v>
      </c>
      <c r="S100" s="5">
        <v>3</v>
      </c>
      <c r="T100" s="6">
        <v>133</v>
      </c>
      <c r="U100" s="8">
        <v>2.2556390977443606</v>
      </c>
      <c r="V100" s="19">
        <f t="shared" si="20"/>
        <v>7.0253164556962027</v>
      </c>
      <c r="W100" s="58"/>
      <c r="X100" s="4">
        <v>39082</v>
      </c>
      <c r="Y100" s="5" t="e">
        <f t="shared" ca="1" si="12"/>
        <v>#N/A</v>
      </c>
      <c r="Z100" s="5" t="e">
        <f t="shared" ca="1" si="13"/>
        <v>#N/A</v>
      </c>
      <c r="AA100" s="19" t="e">
        <f t="shared" ca="1" si="17"/>
        <v>#N/A</v>
      </c>
      <c r="AB100" s="60">
        <v>39082</v>
      </c>
      <c r="AC100" s="61" t="e">
        <f t="shared" ca="1" si="14"/>
        <v>#N/A</v>
      </c>
      <c r="AD100" s="61" t="e">
        <f t="shared" ca="1" si="15"/>
        <v>#N/A</v>
      </c>
      <c r="AE100" s="61" t="e">
        <f t="shared" ca="1" si="18"/>
        <v>#N/A</v>
      </c>
      <c r="AF100" s="93" t="e">
        <f t="shared" ca="1" si="19"/>
        <v>#N/A</v>
      </c>
      <c r="AM100" s="11"/>
      <c r="AN100" s="5"/>
      <c r="AO100" s="18"/>
      <c r="AP100" s="16"/>
      <c r="AS100" s="18"/>
      <c r="AT100" s="16"/>
      <c r="AU100" s="11"/>
      <c r="AV100" s="5"/>
      <c r="AW100" s="18"/>
      <c r="AX100" s="16"/>
      <c r="AY100" s="11"/>
      <c r="AZ100" s="5"/>
    </row>
    <row r="101" spans="1:52">
      <c r="A101" s="4"/>
      <c r="B101" s="23"/>
      <c r="H101" s="11">
        <v>38411</v>
      </c>
      <c r="I101" s="5">
        <v>4.9000000000000004</v>
      </c>
      <c r="J101" s="6">
        <v>820</v>
      </c>
      <c r="K101" s="8">
        <v>0.59756097560975607</v>
      </c>
      <c r="L101" s="8">
        <f t="shared" si="16"/>
        <v>8.5784313725490211E-2</v>
      </c>
      <c r="M101" s="18">
        <v>38411</v>
      </c>
      <c r="N101" s="16">
        <v>-2</v>
      </c>
      <c r="O101" s="16">
        <v>97</v>
      </c>
      <c r="P101" s="16">
        <v>-2.0618556701030926</v>
      </c>
      <c r="Q101" s="85">
        <f t="shared" si="21"/>
        <v>0.68493150684931503</v>
      </c>
      <c r="R101" s="11">
        <v>38411</v>
      </c>
      <c r="S101" s="5">
        <v>-1</v>
      </c>
      <c r="T101" s="6">
        <v>134</v>
      </c>
      <c r="U101" s="8">
        <v>-0.74626865671641784</v>
      </c>
      <c r="V101" s="19">
        <f t="shared" si="20"/>
        <v>4.9374999999999991</v>
      </c>
      <c r="W101" s="58"/>
      <c r="X101" s="4">
        <v>39113</v>
      </c>
      <c r="Y101" s="5" t="e">
        <f t="shared" ca="1" si="12"/>
        <v>#N/A</v>
      </c>
      <c r="Z101" s="5" t="e">
        <f t="shared" ca="1" si="13"/>
        <v>#N/A</v>
      </c>
      <c r="AA101" s="19" t="e">
        <f t="shared" ca="1" si="17"/>
        <v>#N/A</v>
      </c>
      <c r="AB101" s="60">
        <v>39113</v>
      </c>
      <c r="AC101" s="61" t="e">
        <f t="shared" ca="1" si="14"/>
        <v>#N/A</v>
      </c>
      <c r="AD101" s="61" t="e">
        <f t="shared" ca="1" si="15"/>
        <v>#N/A</v>
      </c>
      <c r="AE101" s="61" t="e">
        <f t="shared" ca="1" si="18"/>
        <v>#N/A</v>
      </c>
      <c r="AF101" s="93" t="e">
        <f t="shared" ca="1" si="19"/>
        <v>#N/A</v>
      </c>
      <c r="AM101" s="11"/>
      <c r="AN101" s="5"/>
      <c r="AO101" s="18"/>
      <c r="AP101" s="16"/>
      <c r="AS101" s="18"/>
      <c r="AT101" s="16"/>
      <c r="AU101" s="11"/>
      <c r="AV101" s="5"/>
      <c r="AW101" s="18"/>
      <c r="AX101" s="16"/>
      <c r="AY101" s="11"/>
      <c r="AZ101" s="5"/>
    </row>
    <row r="102" spans="1:52">
      <c r="A102" s="4"/>
      <c r="B102" s="23"/>
      <c r="H102" s="11">
        <v>38442</v>
      </c>
      <c r="I102" s="5">
        <v>-3.5</v>
      </c>
      <c r="J102" s="6">
        <v>826</v>
      </c>
      <c r="K102" s="8">
        <v>-0.42372881355932202</v>
      </c>
      <c r="L102" s="8">
        <f t="shared" si="16"/>
        <v>-8.5365853658536564E-2</v>
      </c>
      <c r="M102" s="18">
        <v>38442</v>
      </c>
      <c r="N102" s="16">
        <v>-2</v>
      </c>
      <c r="O102" s="16">
        <v>98</v>
      </c>
      <c r="P102" s="16">
        <v>-2.0408163265306123</v>
      </c>
      <c r="Q102" s="85">
        <f t="shared" si="21"/>
        <v>-2.397260273972603</v>
      </c>
      <c r="R102" s="11">
        <v>38442</v>
      </c>
      <c r="S102" s="5">
        <v>1</v>
      </c>
      <c r="T102" s="6">
        <v>138</v>
      </c>
      <c r="U102" s="8">
        <v>0.72463768115942029</v>
      </c>
      <c r="V102" s="19">
        <f t="shared" si="20"/>
        <v>0.74074074074074081</v>
      </c>
      <c r="W102" s="58"/>
      <c r="X102" s="4">
        <v>39141</v>
      </c>
      <c r="Y102" s="5" t="e">
        <f t="shared" ca="1" si="12"/>
        <v>#N/A</v>
      </c>
      <c r="Z102" s="5" t="e">
        <f t="shared" ca="1" si="13"/>
        <v>#N/A</v>
      </c>
      <c r="AA102" s="19" t="e">
        <f t="shared" ca="1" si="17"/>
        <v>#N/A</v>
      </c>
      <c r="AB102" s="60">
        <v>39141</v>
      </c>
      <c r="AC102" s="61" t="e">
        <f t="shared" ca="1" si="14"/>
        <v>#N/A</v>
      </c>
      <c r="AD102" s="61" t="e">
        <f t="shared" ca="1" si="15"/>
        <v>#N/A</v>
      </c>
      <c r="AE102" s="61" t="e">
        <f t="shared" ca="1" si="18"/>
        <v>#N/A</v>
      </c>
      <c r="AF102" s="93" t="e">
        <f t="shared" ca="1" si="19"/>
        <v>#N/A</v>
      </c>
      <c r="AM102" s="11"/>
      <c r="AN102" s="5"/>
      <c r="AO102" s="18"/>
      <c r="AP102" s="16"/>
      <c r="AS102" s="18"/>
      <c r="AT102" s="16"/>
      <c r="AU102" s="11"/>
      <c r="AV102" s="5"/>
      <c r="AW102" s="18"/>
      <c r="AX102" s="16"/>
      <c r="AY102" s="11"/>
      <c r="AZ102" s="5"/>
    </row>
    <row r="103" spans="1:52">
      <c r="A103" s="4"/>
      <c r="B103" s="23"/>
      <c r="H103" s="11">
        <v>38472</v>
      </c>
      <c r="I103" s="5">
        <v>-12</v>
      </c>
      <c r="J103" s="6">
        <v>818</v>
      </c>
      <c r="K103" s="8">
        <v>-1.4669926650366749</v>
      </c>
      <c r="L103" s="8">
        <f t="shared" si="16"/>
        <v>-0.43019480519480519</v>
      </c>
      <c r="M103" s="18">
        <v>38472</v>
      </c>
      <c r="N103" s="16">
        <v>1</v>
      </c>
      <c r="O103" s="16">
        <v>100</v>
      </c>
      <c r="P103" s="16">
        <v>1</v>
      </c>
      <c r="Q103" s="85">
        <f t="shared" si="21"/>
        <v>-1.0169491525423731</v>
      </c>
      <c r="R103" s="11">
        <v>38472</v>
      </c>
      <c r="S103" s="5">
        <v>4.25</v>
      </c>
      <c r="T103" s="6">
        <v>139</v>
      </c>
      <c r="U103" s="8">
        <v>3.0575539568345325</v>
      </c>
      <c r="V103" s="19">
        <f t="shared" si="20"/>
        <v>1.0340632603406328</v>
      </c>
      <c r="W103" s="58"/>
      <c r="X103" s="4">
        <v>39172</v>
      </c>
      <c r="Y103" s="5" t="e">
        <f t="shared" ca="1" si="12"/>
        <v>#N/A</v>
      </c>
      <c r="Z103" s="5" t="e">
        <f t="shared" ca="1" si="13"/>
        <v>#N/A</v>
      </c>
      <c r="AA103" s="19" t="e">
        <f t="shared" ca="1" si="17"/>
        <v>#N/A</v>
      </c>
      <c r="AB103" s="60">
        <v>39172</v>
      </c>
      <c r="AC103" s="61" t="e">
        <f t="shared" ca="1" si="14"/>
        <v>#N/A</v>
      </c>
      <c r="AD103" s="61" t="e">
        <f t="shared" ca="1" si="15"/>
        <v>#N/A</v>
      </c>
      <c r="AE103" s="61" t="e">
        <f t="shared" ca="1" si="18"/>
        <v>#N/A</v>
      </c>
      <c r="AF103" s="93" t="e">
        <f t="shared" ca="1" si="19"/>
        <v>#N/A</v>
      </c>
      <c r="AM103" s="11"/>
      <c r="AN103" s="5"/>
      <c r="AO103" s="18"/>
      <c r="AP103" s="16"/>
      <c r="AS103" s="18"/>
      <c r="AT103" s="16"/>
      <c r="AU103" s="11"/>
      <c r="AV103" s="5"/>
      <c r="AW103" s="18"/>
      <c r="AX103" s="16"/>
      <c r="AY103" s="11"/>
      <c r="AZ103" s="5"/>
    </row>
    <row r="104" spans="1:52">
      <c r="A104" s="4"/>
      <c r="B104" s="23"/>
      <c r="H104" s="11">
        <v>38503</v>
      </c>
      <c r="I104" s="5">
        <v>-8</v>
      </c>
      <c r="J104" s="6">
        <v>817</v>
      </c>
      <c r="K104" s="8">
        <v>-0.97919216646266816</v>
      </c>
      <c r="L104" s="8">
        <f t="shared" si="16"/>
        <v>-0.95489638358390894</v>
      </c>
      <c r="M104" s="18">
        <v>38503</v>
      </c>
      <c r="N104" s="16">
        <v>-1</v>
      </c>
      <c r="O104" s="16">
        <v>103</v>
      </c>
      <c r="P104" s="16">
        <v>-0.97087378640776689</v>
      </c>
      <c r="Q104" s="85">
        <f t="shared" si="21"/>
        <v>-0.66445182724252494</v>
      </c>
      <c r="R104" s="11">
        <v>38503</v>
      </c>
      <c r="S104" s="5">
        <v>3</v>
      </c>
      <c r="T104" s="6">
        <v>137</v>
      </c>
      <c r="U104" s="8">
        <v>2.1897810218978102</v>
      </c>
      <c r="V104" s="19">
        <f t="shared" si="20"/>
        <v>1.9927536231884055</v>
      </c>
      <c r="W104" s="58"/>
      <c r="X104" s="4">
        <v>39202</v>
      </c>
      <c r="Y104" s="5" t="e">
        <f t="shared" ca="1" si="12"/>
        <v>#N/A</v>
      </c>
      <c r="Z104" s="5" t="e">
        <f t="shared" ca="1" si="13"/>
        <v>#N/A</v>
      </c>
      <c r="AA104" s="19" t="e">
        <f t="shared" ca="1" si="17"/>
        <v>#N/A</v>
      </c>
      <c r="AB104" s="60">
        <v>39202</v>
      </c>
      <c r="AC104" s="61" t="e">
        <f t="shared" ca="1" si="14"/>
        <v>#N/A</v>
      </c>
      <c r="AD104" s="61" t="e">
        <f t="shared" ca="1" si="15"/>
        <v>#N/A</v>
      </c>
      <c r="AE104" s="61" t="e">
        <f t="shared" ca="1" si="18"/>
        <v>#N/A</v>
      </c>
      <c r="AF104" s="93" t="e">
        <f t="shared" ca="1" si="19"/>
        <v>#N/A</v>
      </c>
      <c r="AM104" s="11"/>
      <c r="AN104" s="5"/>
      <c r="AO104" s="18"/>
      <c r="AP104" s="16"/>
      <c r="AS104" s="18"/>
      <c r="AT104" s="16"/>
      <c r="AU104" s="11"/>
      <c r="AV104" s="5"/>
      <c r="AW104" s="18"/>
      <c r="AX104" s="16"/>
      <c r="AY104" s="11"/>
      <c r="AZ104" s="5"/>
    </row>
    <row r="105" spans="1:52">
      <c r="A105" s="4"/>
      <c r="B105" s="23"/>
      <c r="H105" s="11">
        <v>38533</v>
      </c>
      <c r="I105" s="5">
        <v>-8.6999999999999993</v>
      </c>
      <c r="J105" s="6">
        <v>808</v>
      </c>
      <c r="K105" s="8">
        <v>-1.0767326732673266</v>
      </c>
      <c r="L105" s="8">
        <f t="shared" si="16"/>
        <v>-1.1747851002865328</v>
      </c>
      <c r="M105" s="18">
        <v>38533</v>
      </c>
      <c r="N105" s="16">
        <v>-1</v>
      </c>
      <c r="O105" s="16">
        <v>105</v>
      </c>
      <c r="P105" s="16">
        <v>-0.95238095238095244</v>
      </c>
      <c r="Q105" s="85">
        <f t="shared" si="21"/>
        <v>-0.32467532467532467</v>
      </c>
      <c r="R105" s="11">
        <v>38533</v>
      </c>
      <c r="S105" s="5">
        <v>10</v>
      </c>
      <c r="T105" s="6">
        <v>136</v>
      </c>
      <c r="U105" s="8">
        <v>7.3529411764705888</v>
      </c>
      <c r="V105" s="19">
        <f t="shared" si="20"/>
        <v>4.1868932038834945</v>
      </c>
      <c r="W105" s="58"/>
      <c r="X105" s="4">
        <v>39233</v>
      </c>
      <c r="Y105" s="5" t="e">
        <f t="shared" ca="1" si="12"/>
        <v>#N/A</v>
      </c>
      <c r="Z105" s="5" t="e">
        <f t="shared" ca="1" si="13"/>
        <v>#N/A</v>
      </c>
      <c r="AA105" s="19" t="e">
        <f t="shared" ca="1" si="17"/>
        <v>#N/A</v>
      </c>
      <c r="AB105" s="60">
        <v>39233</v>
      </c>
      <c r="AC105" s="61" t="e">
        <f t="shared" ca="1" si="14"/>
        <v>#N/A</v>
      </c>
      <c r="AD105" s="61" t="e">
        <f t="shared" ca="1" si="15"/>
        <v>#N/A</v>
      </c>
      <c r="AE105" s="61" t="e">
        <f t="shared" ca="1" si="18"/>
        <v>#N/A</v>
      </c>
      <c r="AF105" s="93" t="e">
        <f t="shared" ca="1" si="19"/>
        <v>#N/A</v>
      </c>
      <c r="AM105" s="11"/>
      <c r="AN105" s="5"/>
      <c r="AO105" s="18"/>
      <c r="AP105" s="16"/>
      <c r="AS105" s="18"/>
      <c r="AT105" s="16"/>
      <c r="AU105" s="11"/>
      <c r="AV105" s="5"/>
      <c r="AW105" s="18"/>
      <c r="AX105" s="16"/>
      <c r="AY105" s="11"/>
      <c r="AZ105" s="5"/>
    </row>
    <row r="106" spans="1:52">
      <c r="A106" s="4"/>
      <c r="B106" s="23"/>
      <c r="H106" s="11">
        <v>38564</v>
      </c>
      <c r="I106" s="5">
        <v>-3.6666666666666665</v>
      </c>
      <c r="J106" s="6">
        <v>801</v>
      </c>
      <c r="K106" s="8">
        <v>-0.45776113191843532</v>
      </c>
      <c r="L106" s="8">
        <f t="shared" si="16"/>
        <v>-0.83951635064578189</v>
      </c>
      <c r="M106" s="18">
        <v>38564</v>
      </c>
      <c r="N106" s="16">
        <v>1</v>
      </c>
      <c r="O106" s="16">
        <v>106</v>
      </c>
      <c r="P106" s="16">
        <v>0.94339622641509435</v>
      </c>
      <c r="Q106" s="85">
        <f t="shared" si="21"/>
        <v>-0.31847133757961782</v>
      </c>
      <c r="R106" s="11">
        <v>38564</v>
      </c>
      <c r="S106" s="5">
        <v>19</v>
      </c>
      <c r="T106" s="6">
        <v>142</v>
      </c>
      <c r="U106" s="8">
        <v>13.380281690140844</v>
      </c>
      <c r="V106" s="19">
        <f t="shared" si="20"/>
        <v>7.710843373493975</v>
      </c>
      <c r="W106" s="58"/>
      <c r="X106" s="4">
        <v>39263</v>
      </c>
      <c r="Y106" s="5" t="e">
        <f t="shared" ca="1" si="12"/>
        <v>#N/A</v>
      </c>
      <c r="Z106" s="5" t="e">
        <f t="shared" ca="1" si="13"/>
        <v>#N/A</v>
      </c>
      <c r="AA106" s="19" t="e">
        <f t="shared" ca="1" si="17"/>
        <v>#N/A</v>
      </c>
      <c r="AB106" s="60">
        <v>39263</v>
      </c>
      <c r="AC106" s="61" t="e">
        <f t="shared" ca="1" si="14"/>
        <v>#N/A</v>
      </c>
      <c r="AD106" s="61" t="e">
        <f t="shared" ca="1" si="15"/>
        <v>#N/A</v>
      </c>
      <c r="AE106" s="61" t="e">
        <f t="shared" ca="1" si="18"/>
        <v>#N/A</v>
      </c>
      <c r="AF106" s="93" t="e">
        <f t="shared" ca="1" si="19"/>
        <v>#N/A</v>
      </c>
      <c r="AM106" s="11"/>
      <c r="AN106" s="5"/>
      <c r="AO106" s="18"/>
      <c r="AP106" s="16"/>
      <c r="AS106" s="18"/>
      <c r="AT106" s="16"/>
      <c r="AU106" s="11"/>
      <c r="AV106" s="5"/>
      <c r="AW106" s="18"/>
      <c r="AX106" s="16"/>
      <c r="AY106" s="11"/>
      <c r="AZ106" s="5"/>
    </row>
    <row r="107" spans="1:52">
      <c r="A107" s="4"/>
      <c r="B107" s="23"/>
      <c r="H107" s="11">
        <v>38595</v>
      </c>
      <c r="I107" s="5">
        <v>-13.333333333333332</v>
      </c>
      <c r="J107" s="6">
        <v>796</v>
      </c>
      <c r="K107" s="8">
        <v>-1.675041876046901</v>
      </c>
      <c r="L107" s="8">
        <f t="shared" si="16"/>
        <v>-1.0686070686070683</v>
      </c>
      <c r="M107" s="18">
        <v>38595</v>
      </c>
      <c r="N107" s="16">
        <v>0</v>
      </c>
      <c r="O107" s="16">
        <v>105</v>
      </c>
      <c r="P107" s="16">
        <v>0</v>
      </c>
      <c r="Q107" s="85">
        <f t="shared" si="21"/>
        <v>0</v>
      </c>
      <c r="R107" s="11">
        <v>38595</v>
      </c>
      <c r="S107" s="5">
        <v>3</v>
      </c>
      <c r="T107" s="6">
        <v>145</v>
      </c>
      <c r="U107" s="8">
        <v>2.0689655172413794</v>
      </c>
      <c r="V107" s="19">
        <f t="shared" si="20"/>
        <v>7.5650118203309695</v>
      </c>
      <c r="W107" s="58"/>
      <c r="X107" s="4">
        <v>39294</v>
      </c>
      <c r="Y107" s="5" t="e">
        <f t="shared" ca="1" si="12"/>
        <v>#N/A</v>
      </c>
      <c r="Z107" s="5" t="e">
        <f t="shared" ca="1" si="13"/>
        <v>#N/A</v>
      </c>
      <c r="AA107" s="19" t="e">
        <f t="shared" ca="1" si="17"/>
        <v>#N/A</v>
      </c>
      <c r="AB107" s="60">
        <v>39294</v>
      </c>
      <c r="AC107" s="61" t="e">
        <f t="shared" ca="1" si="14"/>
        <v>#N/A</v>
      </c>
      <c r="AD107" s="61" t="e">
        <f t="shared" ca="1" si="15"/>
        <v>#N/A</v>
      </c>
      <c r="AE107" s="61" t="e">
        <f t="shared" ca="1" si="18"/>
        <v>#N/A</v>
      </c>
      <c r="AF107" s="93" t="e">
        <f t="shared" ca="1" si="19"/>
        <v>#N/A</v>
      </c>
      <c r="AM107" s="11"/>
      <c r="AN107" s="5"/>
      <c r="AO107" s="18"/>
      <c r="AP107" s="16"/>
      <c r="AS107" s="18"/>
      <c r="AT107" s="16"/>
      <c r="AU107" s="11"/>
      <c r="AV107" s="5"/>
      <c r="AW107" s="18"/>
      <c r="AX107" s="16"/>
      <c r="AY107" s="11"/>
      <c r="AZ107" s="5"/>
    </row>
    <row r="108" spans="1:52">
      <c r="A108" s="4"/>
      <c r="B108" s="23"/>
      <c r="H108" s="11">
        <v>38625</v>
      </c>
      <c r="I108" s="5">
        <v>3</v>
      </c>
      <c r="J108" s="6">
        <v>791</v>
      </c>
      <c r="K108" s="8">
        <v>0.37926675094816686</v>
      </c>
      <c r="L108" s="8">
        <f t="shared" si="16"/>
        <v>-0.58626465661641547</v>
      </c>
      <c r="M108" s="18">
        <v>38625</v>
      </c>
      <c r="N108" s="16">
        <v>-1</v>
      </c>
      <c r="O108" s="16">
        <v>105</v>
      </c>
      <c r="P108" s="16">
        <v>-0.95238095238095244</v>
      </c>
      <c r="Q108" s="85">
        <f t="shared" si="21"/>
        <v>0</v>
      </c>
      <c r="R108" s="11">
        <v>38625</v>
      </c>
      <c r="S108" s="5">
        <v>5</v>
      </c>
      <c r="T108" s="6">
        <v>144</v>
      </c>
      <c r="U108" s="8">
        <v>3.4722222222222223</v>
      </c>
      <c r="V108" s="19">
        <f t="shared" si="20"/>
        <v>6.2645011600928076</v>
      </c>
      <c r="W108" s="58"/>
      <c r="X108" s="4">
        <v>39325</v>
      </c>
      <c r="Y108" s="5" t="e">
        <f t="shared" ca="1" si="12"/>
        <v>#N/A</v>
      </c>
      <c r="Z108" s="5" t="e">
        <f t="shared" ca="1" si="13"/>
        <v>#N/A</v>
      </c>
      <c r="AA108" s="19" t="e">
        <f t="shared" ca="1" si="17"/>
        <v>#N/A</v>
      </c>
      <c r="AB108" s="60">
        <v>39325</v>
      </c>
      <c r="AC108" s="61" t="e">
        <f t="shared" ca="1" si="14"/>
        <v>#N/A</v>
      </c>
      <c r="AD108" s="61" t="e">
        <f t="shared" ca="1" si="15"/>
        <v>#N/A</v>
      </c>
      <c r="AE108" s="61" t="e">
        <f t="shared" ca="1" si="18"/>
        <v>#N/A</v>
      </c>
      <c r="AF108" s="93" t="e">
        <f t="shared" ca="1" si="19"/>
        <v>#N/A</v>
      </c>
      <c r="AM108" s="11"/>
      <c r="AN108" s="5"/>
      <c r="AO108" s="18"/>
      <c r="AP108" s="16"/>
      <c r="AS108" s="18"/>
      <c r="AT108" s="16"/>
      <c r="AU108" s="11"/>
      <c r="AV108" s="5"/>
      <c r="AW108" s="9"/>
      <c r="AY108" s="11"/>
      <c r="AZ108" s="5"/>
    </row>
    <row r="109" spans="1:52">
      <c r="A109" s="4"/>
      <c r="B109" s="23"/>
      <c r="H109" s="11">
        <v>38656</v>
      </c>
      <c r="I109" s="5">
        <v>-4.2857142857142856</v>
      </c>
      <c r="J109" s="6">
        <v>787</v>
      </c>
      <c r="K109" s="8">
        <v>-0.54456344164095116</v>
      </c>
      <c r="L109" s="8">
        <f t="shared" si="16"/>
        <v>-0.61579813054118016</v>
      </c>
      <c r="M109" s="18">
        <v>38656</v>
      </c>
      <c r="N109" s="16">
        <v>0</v>
      </c>
      <c r="O109" s="16">
        <v>103</v>
      </c>
      <c r="P109" s="16">
        <v>0</v>
      </c>
      <c r="Q109" s="85">
        <f t="shared" si="21"/>
        <v>-0.31948881789137379</v>
      </c>
      <c r="R109" s="11">
        <v>38656</v>
      </c>
      <c r="S109" s="5">
        <v>9.1428571428571423</v>
      </c>
      <c r="T109" s="6">
        <v>143</v>
      </c>
      <c r="U109" s="8">
        <v>6.3936063936063938</v>
      </c>
      <c r="V109" s="19">
        <f t="shared" si="20"/>
        <v>3.9682539682539679</v>
      </c>
      <c r="W109" s="58"/>
      <c r="X109" s="4">
        <v>39355</v>
      </c>
      <c r="Y109" s="5" t="e">
        <f t="shared" ca="1" si="12"/>
        <v>#N/A</v>
      </c>
      <c r="Z109" s="5" t="e">
        <f t="shared" ca="1" si="13"/>
        <v>#N/A</v>
      </c>
      <c r="AA109" s="19" t="e">
        <f t="shared" ca="1" si="17"/>
        <v>#N/A</v>
      </c>
      <c r="AB109" s="60">
        <v>39355</v>
      </c>
      <c r="AC109" s="61" t="e">
        <f t="shared" ca="1" si="14"/>
        <v>#N/A</v>
      </c>
      <c r="AD109" s="61" t="e">
        <f t="shared" ca="1" si="15"/>
        <v>#N/A</v>
      </c>
      <c r="AE109" s="61" t="e">
        <f t="shared" ca="1" si="18"/>
        <v>#N/A</v>
      </c>
      <c r="AF109" s="93" t="e">
        <f t="shared" ca="1" si="19"/>
        <v>#N/A</v>
      </c>
      <c r="AM109" s="11"/>
      <c r="AN109" s="5"/>
      <c r="AO109" s="18"/>
      <c r="AP109" s="16"/>
      <c r="AS109" s="18"/>
      <c r="AT109" s="16"/>
      <c r="AU109" s="11"/>
      <c r="AV109" s="5"/>
      <c r="AW109" s="9"/>
      <c r="AY109" s="11"/>
      <c r="AZ109" s="5"/>
    </row>
    <row r="110" spans="1:52">
      <c r="A110" s="4"/>
      <c r="B110" s="23"/>
      <c r="H110" s="11">
        <v>38686</v>
      </c>
      <c r="I110" s="5">
        <v>-4.9285714285714288</v>
      </c>
      <c r="J110" s="6">
        <v>782</v>
      </c>
      <c r="K110" s="8">
        <v>-0.63025210084033612</v>
      </c>
      <c r="L110" s="8">
        <f t="shared" si="16"/>
        <v>-0.26331719128329301</v>
      </c>
      <c r="M110" s="18">
        <v>38686</v>
      </c>
      <c r="N110" s="16">
        <v>-4</v>
      </c>
      <c r="O110" s="16">
        <v>105</v>
      </c>
      <c r="P110" s="16">
        <v>-3.8095238095238098</v>
      </c>
      <c r="Q110" s="85">
        <f t="shared" si="21"/>
        <v>-1.5974440894568693</v>
      </c>
      <c r="R110" s="11">
        <v>38686</v>
      </c>
      <c r="S110" s="5">
        <v>11</v>
      </c>
      <c r="T110" s="6">
        <v>143</v>
      </c>
      <c r="U110" s="8">
        <v>7.6923076923076925</v>
      </c>
      <c r="V110" s="19">
        <f t="shared" si="20"/>
        <v>5.8471760797342194</v>
      </c>
      <c r="W110" s="58"/>
      <c r="X110" s="4">
        <v>39386</v>
      </c>
      <c r="Y110" s="5" t="e">
        <f t="shared" ca="1" si="12"/>
        <v>#N/A</v>
      </c>
      <c r="Z110" s="5" t="e">
        <f t="shared" ca="1" si="13"/>
        <v>#N/A</v>
      </c>
      <c r="AA110" s="19" t="e">
        <f t="shared" ca="1" si="17"/>
        <v>#N/A</v>
      </c>
      <c r="AB110" s="60">
        <v>39386</v>
      </c>
      <c r="AC110" s="61" t="e">
        <f t="shared" ca="1" si="14"/>
        <v>#N/A</v>
      </c>
      <c r="AD110" s="61" t="e">
        <f t="shared" ca="1" si="15"/>
        <v>#N/A</v>
      </c>
      <c r="AE110" s="61" t="e">
        <f t="shared" ca="1" si="18"/>
        <v>#N/A</v>
      </c>
      <c r="AF110" s="93" t="e">
        <f t="shared" ca="1" si="19"/>
        <v>#N/A</v>
      </c>
      <c r="AM110" s="11"/>
      <c r="AN110" s="5"/>
      <c r="AO110" s="18"/>
      <c r="AP110" s="16"/>
      <c r="AS110" s="18"/>
      <c r="AT110" s="16"/>
      <c r="AU110" s="11"/>
      <c r="AV110" s="5"/>
      <c r="AW110" s="9"/>
      <c r="AY110" s="11"/>
      <c r="AZ110" s="5"/>
    </row>
    <row r="111" spans="1:52">
      <c r="A111" s="4"/>
      <c r="B111" s="23"/>
      <c r="H111" s="11">
        <v>38717</v>
      </c>
      <c r="I111" s="5">
        <v>-13.357142857142858</v>
      </c>
      <c r="J111" s="6">
        <v>790</v>
      </c>
      <c r="K111" s="8">
        <v>-1.6907775768535263</v>
      </c>
      <c r="L111" s="8">
        <f t="shared" si="16"/>
        <v>-0.95682189789862526</v>
      </c>
      <c r="M111" s="18">
        <v>38717</v>
      </c>
      <c r="N111" s="16">
        <v>2</v>
      </c>
      <c r="O111" s="16">
        <v>99</v>
      </c>
      <c r="P111" s="16">
        <v>2.0202020202020203</v>
      </c>
      <c r="Q111" s="85">
        <f t="shared" si="21"/>
        <v>-0.65146579804560267</v>
      </c>
      <c r="R111" s="11">
        <v>38717</v>
      </c>
      <c r="S111" s="5">
        <v>5</v>
      </c>
      <c r="T111" s="6">
        <v>151</v>
      </c>
      <c r="U111" s="8">
        <v>3.3112582781456954</v>
      </c>
      <c r="V111" s="19">
        <f t="shared" si="20"/>
        <v>5.7535142203334431</v>
      </c>
      <c r="W111" s="58"/>
      <c r="X111" s="4">
        <v>39416</v>
      </c>
      <c r="Y111" s="5" t="e">
        <f t="shared" ca="1" si="12"/>
        <v>#N/A</v>
      </c>
      <c r="Z111" s="5" t="e">
        <f t="shared" ca="1" si="13"/>
        <v>#N/A</v>
      </c>
      <c r="AA111" s="19" t="e">
        <f t="shared" ca="1" si="17"/>
        <v>#N/A</v>
      </c>
      <c r="AB111" s="60">
        <v>39416</v>
      </c>
      <c r="AC111" s="61" t="e">
        <f t="shared" ca="1" si="14"/>
        <v>#N/A</v>
      </c>
      <c r="AD111" s="61" t="e">
        <f t="shared" ca="1" si="15"/>
        <v>#N/A</v>
      </c>
      <c r="AE111" s="61" t="e">
        <f t="shared" ca="1" si="18"/>
        <v>#N/A</v>
      </c>
      <c r="AF111" s="93" t="e">
        <f t="shared" ca="1" si="19"/>
        <v>#N/A</v>
      </c>
      <c r="AM111" s="11"/>
      <c r="AN111" s="5"/>
      <c r="AO111" s="18"/>
      <c r="AP111" s="16"/>
      <c r="AS111" s="18"/>
      <c r="AT111" s="16"/>
      <c r="AU111" s="11"/>
      <c r="AV111" s="5"/>
      <c r="AW111" s="9"/>
      <c r="AY111" s="11"/>
      <c r="AZ111" s="5"/>
    </row>
    <row r="112" spans="1:52">
      <c r="A112" s="4"/>
      <c r="B112" s="23"/>
      <c r="H112" s="11">
        <v>38748</v>
      </c>
      <c r="I112" s="5">
        <v>4.3333333333333339</v>
      </c>
      <c r="J112" s="6">
        <v>781</v>
      </c>
      <c r="K112" s="8">
        <v>0.55484421681604779</v>
      </c>
      <c r="L112" s="8">
        <f t="shared" si="16"/>
        <v>-0.59296136644202935</v>
      </c>
      <c r="M112" s="18">
        <v>38748</v>
      </c>
      <c r="N112" s="16">
        <v>3</v>
      </c>
      <c r="O112" s="16">
        <v>96</v>
      </c>
      <c r="P112" s="16">
        <v>3.125</v>
      </c>
      <c r="Q112" s="85">
        <f t="shared" si="21"/>
        <v>0.33333333333333331</v>
      </c>
      <c r="R112" s="11">
        <v>38748</v>
      </c>
      <c r="S112" s="5">
        <v>10</v>
      </c>
      <c r="T112" s="6">
        <v>153</v>
      </c>
      <c r="U112" s="8">
        <v>6.5359477124183014</v>
      </c>
      <c r="V112" s="19">
        <f t="shared" si="20"/>
        <v>5.8165548098434003</v>
      </c>
      <c r="W112" s="58"/>
      <c r="X112" s="4">
        <v>39447</v>
      </c>
      <c r="Y112" s="5" t="e">
        <f t="shared" ca="1" si="12"/>
        <v>#N/A</v>
      </c>
      <c r="Z112" s="5" t="e">
        <f t="shared" ca="1" si="13"/>
        <v>#N/A</v>
      </c>
      <c r="AA112" s="19" t="e">
        <f t="shared" ca="1" si="17"/>
        <v>#N/A</v>
      </c>
      <c r="AB112" s="60">
        <v>39447</v>
      </c>
      <c r="AC112" s="61" t="e">
        <f t="shared" ca="1" si="14"/>
        <v>#N/A</v>
      </c>
      <c r="AD112" s="61" t="e">
        <f t="shared" ca="1" si="15"/>
        <v>#N/A</v>
      </c>
      <c r="AE112" s="61" t="e">
        <f t="shared" ca="1" si="18"/>
        <v>#N/A</v>
      </c>
      <c r="AF112" s="93" t="e">
        <f t="shared" ca="1" si="19"/>
        <v>#N/A</v>
      </c>
      <c r="AM112" s="11"/>
      <c r="AN112" s="5"/>
      <c r="AO112" s="18"/>
      <c r="AP112" s="16"/>
      <c r="AS112" s="18"/>
      <c r="AT112" s="16"/>
      <c r="AU112" s="11"/>
      <c r="AV112" s="5"/>
      <c r="AW112" s="9"/>
      <c r="AY112" s="11"/>
      <c r="AZ112" s="5"/>
    </row>
    <row r="113" spans="1:52">
      <c r="A113" s="4"/>
      <c r="B113" s="23"/>
      <c r="H113" s="11">
        <v>38776</v>
      </c>
      <c r="I113" s="5">
        <v>-2.2000000000000002</v>
      </c>
      <c r="J113" s="6">
        <v>777</v>
      </c>
      <c r="K113" s="8">
        <v>-0.28314028314028317</v>
      </c>
      <c r="L113" s="8">
        <f t="shared" si="16"/>
        <v>-0.47801573781130863</v>
      </c>
      <c r="M113" s="18">
        <v>38776</v>
      </c>
      <c r="N113" s="16">
        <v>2</v>
      </c>
      <c r="O113" s="16">
        <v>99</v>
      </c>
      <c r="P113" s="16">
        <v>2.0202020202020203</v>
      </c>
      <c r="Q113" s="85">
        <f t="shared" si="21"/>
        <v>2.3809523809523814</v>
      </c>
      <c r="R113" s="11">
        <v>38776</v>
      </c>
      <c r="S113" s="5">
        <v>1</v>
      </c>
      <c r="T113" s="6">
        <v>154</v>
      </c>
      <c r="U113" s="8">
        <v>0.64935064935064934</v>
      </c>
      <c r="V113" s="19">
        <f t="shared" si="20"/>
        <v>3.4934497816593884</v>
      </c>
      <c r="W113" s="58"/>
      <c r="X113" s="4">
        <v>39478</v>
      </c>
      <c r="Y113" s="5" t="e">
        <f t="shared" ca="1" si="12"/>
        <v>#N/A</v>
      </c>
      <c r="Z113" s="5" t="e">
        <f t="shared" ca="1" si="13"/>
        <v>#N/A</v>
      </c>
      <c r="AA113" s="19" t="e">
        <f t="shared" ca="1" si="17"/>
        <v>#N/A</v>
      </c>
      <c r="AB113" s="60">
        <v>39478</v>
      </c>
      <c r="AC113" s="61" t="e">
        <f t="shared" ca="1" si="14"/>
        <v>#N/A</v>
      </c>
      <c r="AD113" s="61" t="e">
        <f t="shared" ca="1" si="15"/>
        <v>#N/A</v>
      </c>
      <c r="AE113" s="61" t="e">
        <f t="shared" ca="1" si="18"/>
        <v>#N/A</v>
      </c>
      <c r="AF113" s="93" t="e">
        <f t="shared" ca="1" si="19"/>
        <v>#N/A</v>
      </c>
      <c r="AM113" s="11"/>
      <c r="AN113" s="5"/>
      <c r="AO113" s="18"/>
      <c r="AP113" s="16"/>
      <c r="AS113" s="18"/>
      <c r="AT113" s="16"/>
      <c r="AU113" s="11"/>
      <c r="AV113" s="5"/>
      <c r="AW113" s="9"/>
      <c r="AY113" s="11"/>
      <c r="AZ113" s="5"/>
    </row>
    <row r="114" spans="1:52">
      <c r="A114" s="4"/>
      <c r="B114" s="23"/>
      <c r="H114" s="11">
        <v>38807</v>
      </c>
      <c r="I114" s="5">
        <v>-13</v>
      </c>
      <c r="J114" s="6">
        <v>775</v>
      </c>
      <c r="K114" s="8">
        <v>-1.6774193548387095</v>
      </c>
      <c r="L114" s="8">
        <f t="shared" si="16"/>
        <v>-0.46578082583226177</v>
      </c>
      <c r="M114" s="18">
        <v>38807</v>
      </c>
      <c r="N114" s="16">
        <v>-1</v>
      </c>
      <c r="O114" s="16">
        <v>100</v>
      </c>
      <c r="P114" s="16">
        <v>-1</v>
      </c>
      <c r="Q114" s="85">
        <f t="shared" si="21"/>
        <v>1.3559322033898304</v>
      </c>
      <c r="R114" s="11">
        <v>38807</v>
      </c>
      <c r="S114" s="5">
        <v>6</v>
      </c>
      <c r="T114" s="6">
        <v>156</v>
      </c>
      <c r="U114" s="8">
        <v>3.8461538461538463</v>
      </c>
      <c r="V114" s="19">
        <f t="shared" si="20"/>
        <v>3.6717062634989204</v>
      </c>
      <c r="W114" s="58"/>
      <c r="X114" s="4">
        <v>39507</v>
      </c>
      <c r="Y114" s="5" t="e">
        <f t="shared" ca="1" si="12"/>
        <v>#N/A</v>
      </c>
      <c r="Z114" s="5" t="e">
        <f t="shared" ca="1" si="13"/>
        <v>#N/A</v>
      </c>
      <c r="AA114" s="19" t="e">
        <f t="shared" ca="1" si="17"/>
        <v>#N/A</v>
      </c>
      <c r="AB114" s="60">
        <v>39507</v>
      </c>
      <c r="AC114" s="61" t="e">
        <f t="shared" ca="1" si="14"/>
        <v>#N/A</v>
      </c>
      <c r="AD114" s="61" t="e">
        <f t="shared" ca="1" si="15"/>
        <v>#N/A</v>
      </c>
      <c r="AE114" s="61" t="e">
        <f t="shared" ca="1" si="18"/>
        <v>#N/A</v>
      </c>
      <c r="AF114" s="93" t="e">
        <f t="shared" ca="1" si="19"/>
        <v>#N/A</v>
      </c>
      <c r="AM114" s="11"/>
      <c r="AN114" s="5"/>
      <c r="AO114" s="18"/>
      <c r="AP114" s="16"/>
      <c r="AS114" s="18"/>
      <c r="AT114" s="16"/>
      <c r="AU114" s="11"/>
      <c r="AV114" s="5"/>
      <c r="AW114" s="9"/>
      <c r="AY114" s="11"/>
      <c r="AZ114" s="5"/>
    </row>
    <row r="115" spans="1:52">
      <c r="A115" s="4"/>
      <c r="B115" s="23"/>
      <c r="H115" s="11">
        <v>38837</v>
      </c>
      <c r="I115" s="5">
        <v>-11.666666666666668</v>
      </c>
      <c r="J115" s="6">
        <v>778</v>
      </c>
      <c r="K115" s="8">
        <v>-1.4995715509854328</v>
      </c>
      <c r="L115" s="8">
        <f t="shared" si="16"/>
        <v>-1.1530758226037197</v>
      </c>
      <c r="M115" s="18">
        <v>38837</v>
      </c>
      <c r="N115" s="16">
        <v>4</v>
      </c>
      <c r="O115" s="16">
        <v>101</v>
      </c>
      <c r="P115" s="16">
        <v>3.9603960396039604</v>
      </c>
      <c r="Q115" s="85">
        <f t="shared" si="21"/>
        <v>1.6666666666666667</v>
      </c>
      <c r="R115" s="11">
        <v>38837</v>
      </c>
      <c r="S115" s="5">
        <v>7</v>
      </c>
      <c r="T115" s="6">
        <v>161</v>
      </c>
      <c r="U115" s="8">
        <v>4.3478260869565215</v>
      </c>
      <c r="V115" s="19">
        <f t="shared" si="20"/>
        <v>2.9723991507431</v>
      </c>
      <c r="W115" s="58"/>
      <c r="X115" s="4">
        <v>39538</v>
      </c>
      <c r="Y115" s="5" t="e">
        <f t="shared" ca="1" si="12"/>
        <v>#N/A</v>
      </c>
      <c r="Z115" s="5" t="e">
        <f t="shared" ca="1" si="13"/>
        <v>#N/A</v>
      </c>
      <c r="AA115" s="19" t="e">
        <f t="shared" ca="1" si="17"/>
        <v>#N/A</v>
      </c>
      <c r="AB115" s="60">
        <v>39538</v>
      </c>
      <c r="AC115" s="61" t="e">
        <f t="shared" ca="1" si="14"/>
        <v>#N/A</v>
      </c>
      <c r="AD115" s="61" t="e">
        <f t="shared" ca="1" si="15"/>
        <v>#N/A</v>
      </c>
      <c r="AE115" s="61" t="e">
        <f t="shared" ca="1" si="18"/>
        <v>#N/A</v>
      </c>
      <c r="AF115" s="93" t="e">
        <f t="shared" ca="1" si="19"/>
        <v>#N/A</v>
      </c>
      <c r="AM115" s="11"/>
      <c r="AN115" s="5"/>
      <c r="AO115" s="18"/>
      <c r="AP115" s="16"/>
      <c r="AS115" s="18"/>
      <c r="AT115" s="16"/>
      <c r="AU115" s="11"/>
      <c r="AV115" s="5"/>
      <c r="AW115" s="9"/>
      <c r="AY115" s="11"/>
      <c r="AZ115" s="5"/>
    </row>
    <row r="116" spans="1:52">
      <c r="A116" s="4"/>
      <c r="B116" s="23"/>
      <c r="H116" s="11">
        <v>38868</v>
      </c>
      <c r="I116" s="5">
        <v>-6.5</v>
      </c>
      <c r="J116" s="6">
        <v>775</v>
      </c>
      <c r="K116" s="8">
        <v>-0.83870967741935476</v>
      </c>
      <c r="L116" s="8">
        <f t="shared" si="16"/>
        <v>-1.3387743413516611</v>
      </c>
      <c r="M116" s="18">
        <v>38868</v>
      </c>
      <c r="N116" s="16">
        <v>2</v>
      </c>
      <c r="O116" s="16">
        <v>97</v>
      </c>
      <c r="P116" s="16">
        <v>2.0618556701030926</v>
      </c>
      <c r="Q116" s="85">
        <f t="shared" si="21"/>
        <v>1.6778523489932886</v>
      </c>
      <c r="R116" s="11">
        <v>38868</v>
      </c>
      <c r="S116" s="5">
        <v>18</v>
      </c>
      <c r="T116" s="6">
        <v>161</v>
      </c>
      <c r="U116" s="8">
        <v>11.180124223602485</v>
      </c>
      <c r="V116" s="19">
        <f t="shared" si="20"/>
        <v>6.485355648535565</v>
      </c>
      <c r="W116" s="58"/>
      <c r="X116" s="4">
        <v>39568</v>
      </c>
      <c r="Y116" s="5" t="e">
        <f t="shared" ca="1" si="12"/>
        <v>#N/A</v>
      </c>
      <c r="Z116" s="5" t="e">
        <f t="shared" ca="1" si="13"/>
        <v>#N/A</v>
      </c>
      <c r="AA116" s="19" t="e">
        <f t="shared" ca="1" si="17"/>
        <v>#N/A</v>
      </c>
      <c r="AB116" s="60">
        <v>39568</v>
      </c>
      <c r="AC116" s="61" t="e">
        <f t="shared" ca="1" si="14"/>
        <v>#N/A</v>
      </c>
      <c r="AD116" s="61" t="e">
        <f t="shared" ca="1" si="15"/>
        <v>#N/A</v>
      </c>
      <c r="AE116" s="61" t="e">
        <f t="shared" ca="1" si="18"/>
        <v>#N/A</v>
      </c>
      <c r="AF116" s="93" t="e">
        <f t="shared" ca="1" si="19"/>
        <v>#N/A</v>
      </c>
      <c r="AM116" s="11"/>
      <c r="AN116" s="5"/>
      <c r="AO116" s="18"/>
      <c r="AP116" s="16"/>
      <c r="AS116" s="18"/>
      <c r="AT116" s="16"/>
      <c r="AU116" s="11"/>
      <c r="AV116" s="5"/>
      <c r="AW116" s="9"/>
      <c r="AY116" s="11"/>
      <c r="AZ116" s="5"/>
    </row>
    <row r="117" spans="1:52">
      <c r="A117" s="4"/>
      <c r="B117" s="23"/>
      <c r="H117" s="11">
        <v>38898</v>
      </c>
      <c r="I117" s="5">
        <v>5.8666666666666671</v>
      </c>
      <c r="J117" s="6">
        <v>770</v>
      </c>
      <c r="K117" s="8">
        <v>0.76190476190476197</v>
      </c>
      <c r="L117" s="8">
        <f t="shared" si="16"/>
        <v>-0.5294877313818338</v>
      </c>
      <c r="M117" s="18">
        <v>38898</v>
      </c>
      <c r="N117" s="16">
        <v>0</v>
      </c>
      <c r="O117" s="16">
        <v>96</v>
      </c>
      <c r="P117" s="16">
        <v>0</v>
      </c>
      <c r="Q117" s="85">
        <f t="shared" si="21"/>
        <v>2.0408163265306123</v>
      </c>
      <c r="R117" s="11">
        <v>38898</v>
      </c>
      <c r="S117" s="5">
        <v>1</v>
      </c>
      <c r="T117" s="6">
        <v>158</v>
      </c>
      <c r="U117" s="8">
        <v>0.63291139240506333</v>
      </c>
      <c r="V117" s="19">
        <f t="shared" si="20"/>
        <v>5.4166666666666661</v>
      </c>
      <c r="W117" s="58"/>
      <c r="X117" s="4">
        <v>39599</v>
      </c>
      <c r="Y117" s="5" t="e">
        <f t="shared" ca="1" si="12"/>
        <v>#N/A</v>
      </c>
      <c r="Z117" s="5" t="e">
        <f t="shared" ca="1" si="13"/>
        <v>#N/A</v>
      </c>
      <c r="AA117" s="19" t="e">
        <f t="shared" ca="1" si="17"/>
        <v>#N/A</v>
      </c>
      <c r="AB117" s="60">
        <v>39599</v>
      </c>
      <c r="AC117" s="61" t="e">
        <f t="shared" ca="1" si="14"/>
        <v>#N/A</v>
      </c>
      <c r="AD117" s="61" t="e">
        <f t="shared" ca="1" si="15"/>
        <v>#N/A</v>
      </c>
      <c r="AE117" s="61" t="e">
        <f t="shared" ca="1" si="18"/>
        <v>#N/A</v>
      </c>
      <c r="AF117" s="93" t="e">
        <f t="shared" ca="1" si="19"/>
        <v>#N/A</v>
      </c>
      <c r="AM117" s="11"/>
      <c r="AN117" s="5"/>
      <c r="AO117" s="18"/>
      <c r="AP117" s="16"/>
      <c r="AS117" s="18"/>
      <c r="AT117" s="16"/>
      <c r="AU117" s="11"/>
      <c r="AV117" s="5"/>
      <c r="AW117" s="9"/>
      <c r="AY117" s="11"/>
      <c r="AZ117" s="5"/>
    </row>
    <row r="118" spans="1:52">
      <c r="A118" s="4"/>
      <c r="B118" s="23"/>
      <c r="H118" s="11">
        <v>38929</v>
      </c>
      <c r="I118" s="5">
        <v>8</v>
      </c>
      <c r="J118" s="6">
        <v>767</v>
      </c>
      <c r="K118" s="8">
        <v>1.0430247718383312</v>
      </c>
      <c r="L118" s="8">
        <f t="shared" si="16"/>
        <v>0.31862745098039219</v>
      </c>
      <c r="M118" s="18">
        <v>38929</v>
      </c>
      <c r="N118" s="16">
        <v>2</v>
      </c>
      <c r="O118" s="16">
        <v>97</v>
      </c>
      <c r="P118" s="16">
        <v>2.0618556701030926</v>
      </c>
      <c r="Q118" s="85">
        <f t="shared" si="21"/>
        <v>1.3793103448275861</v>
      </c>
      <c r="R118" s="11">
        <v>38929</v>
      </c>
      <c r="S118" s="5">
        <v>2</v>
      </c>
      <c r="T118" s="6">
        <v>159</v>
      </c>
      <c r="U118" s="8">
        <v>1.257861635220126</v>
      </c>
      <c r="V118" s="19">
        <f t="shared" si="20"/>
        <v>4.3933054393305433</v>
      </c>
      <c r="W118" s="58"/>
      <c r="X118" s="4">
        <v>39629</v>
      </c>
      <c r="Y118" s="5" t="e">
        <f t="shared" ca="1" si="12"/>
        <v>#N/A</v>
      </c>
      <c r="Z118" s="5" t="e">
        <f t="shared" ca="1" si="13"/>
        <v>#N/A</v>
      </c>
      <c r="AA118" s="19" t="e">
        <f t="shared" ca="1" si="17"/>
        <v>#N/A</v>
      </c>
      <c r="AB118" s="60">
        <v>39629</v>
      </c>
      <c r="AC118" s="61" t="e">
        <f t="shared" ca="1" si="14"/>
        <v>#N/A</v>
      </c>
      <c r="AD118" s="61" t="e">
        <f t="shared" ca="1" si="15"/>
        <v>#N/A</v>
      </c>
      <c r="AE118" s="61" t="e">
        <f t="shared" ca="1" si="18"/>
        <v>#N/A</v>
      </c>
      <c r="AF118" s="93" t="e">
        <f t="shared" ca="1" si="19"/>
        <v>#N/A</v>
      </c>
      <c r="AM118" s="11"/>
      <c r="AN118" s="5"/>
      <c r="AO118" s="18"/>
      <c r="AP118" s="16"/>
      <c r="AS118" s="18"/>
      <c r="AT118" s="16"/>
      <c r="AU118" s="11"/>
      <c r="AV118" s="5"/>
      <c r="AW118" s="9"/>
      <c r="AY118" s="11"/>
      <c r="AZ118" s="5"/>
    </row>
    <row r="119" spans="1:52">
      <c r="A119" s="4"/>
      <c r="B119" s="23"/>
      <c r="H119" s="11">
        <v>38960</v>
      </c>
      <c r="I119" s="5">
        <v>-14.166666666666664</v>
      </c>
      <c r="J119" s="6">
        <v>770</v>
      </c>
      <c r="K119" s="8">
        <v>-1.8398268398268396</v>
      </c>
      <c r="L119" s="8">
        <f t="shared" si="16"/>
        <v>-1.300390117035098E-2</v>
      </c>
      <c r="M119" s="18">
        <v>38960</v>
      </c>
      <c r="N119" s="16">
        <v>1</v>
      </c>
      <c r="O119" s="16">
        <v>95</v>
      </c>
      <c r="P119" s="16">
        <v>1.0526315789473684</v>
      </c>
      <c r="Q119" s="85">
        <f t="shared" si="21"/>
        <v>1.0416666666666665</v>
      </c>
      <c r="R119" s="11">
        <v>38960</v>
      </c>
      <c r="S119" s="5">
        <v>7</v>
      </c>
      <c r="T119" s="6">
        <v>157</v>
      </c>
      <c r="U119" s="8">
        <v>4.4585987261146496</v>
      </c>
      <c r="V119" s="19">
        <f t="shared" si="20"/>
        <v>2.1097046413502114</v>
      </c>
      <c r="W119" s="58"/>
      <c r="X119" s="4">
        <v>39660</v>
      </c>
      <c r="Y119" s="5" t="e">
        <f t="shared" ca="1" si="12"/>
        <v>#N/A</v>
      </c>
      <c r="Z119" s="5" t="e">
        <f t="shared" ca="1" si="13"/>
        <v>#N/A</v>
      </c>
      <c r="AA119" s="19" t="e">
        <f t="shared" ca="1" si="17"/>
        <v>#N/A</v>
      </c>
      <c r="AB119" s="60">
        <v>39660</v>
      </c>
      <c r="AC119" s="61" t="e">
        <f t="shared" ca="1" si="14"/>
        <v>#N/A</v>
      </c>
      <c r="AD119" s="61" t="e">
        <f t="shared" ca="1" si="15"/>
        <v>#N/A</v>
      </c>
      <c r="AE119" s="61" t="e">
        <f t="shared" ca="1" si="18"/>
        <v>#N/A</v>
      </c>
      <c r="AF119" s="93" t="e">
        <f t="shared" ca="1" si="19"/>
        <v>#N/A</v>
      </c>
      <c r="AM119" s="11"/>
      <c r="AN119" s="5"/>
      <c r="AO119" s="18"/>
      <c r="AP119" s="16"/>
      <c r="AS119" s="18"/>
      <c r="AT119" s="16"/>
      <c r="AU119" s="11"/>
      <c r="AV119" s="5"/>
      <c r="AW119" s="9"/>
    </row>
    <row r="120" spans="1:52">
      <c r="A120" s="4"/>
      <c r="B120" s="23"/>
      <c r="H120" s="11">
        <v>38990</v>
      </c>
      <c r="I120" s="5">
        <v>40</v>
      </c>
      <c r="J120" s="6">
        <v>769</v>
      </c>
      <c r="K120" s="8">
        <v>5.2015604681404417</v>
      </c>
      <c r="L120" s="8">
        <f t="shared" si="16"/>
        <v>1.4671870482798499</v>
      </c>
      <c r="M120" s="18">
        <v>38990</v>
      </c>
      <c r="N120" s="16">
        <v>-2</v>
      </c>
      <c r="O120" s="16">
        <v>94</v>
      </c>
      <c r="P120" s="16">
        <v>-2.1276595744680851</v>
      </c>
      <c r="Q120" s="85">
        <f t="shared" si="21"/>
        <v>0.34965034965034963</v>
      </c>
      <c r="R120" s="11">
        <v>38990</v>
      </c>
      <c r="S120" s="5">
        <v>3</v>
      </c>
      <c r="T120" s="6">
        <v>163</v>
      </c>
      <c r="U120" s="8">
        <v>1.8404907975460123</v>
      </c>
      <c r="V120" s="19">
        <f t="shared" si="20"/>
        <v>2.5052192066805845</v>
      </c>
      <c r="W120" s="58"/>
      <c r="X120" s="4">
        <v>39691</v>
      </c>
      <c r="Y120" s="5" t="e">
        <f t="shared" ca="1" si="12"/>
        <v>#N/A</v>
      </c>
      <c r="Z120" s="5" t="e">
        <f t="shared" ca="1" si="13"/>
        <v>#N/A</v>
      </c>
      <c r="AA120" s="19" t="e">
        <f t="shared" ca="1" si="17"/>
        <v>#N/A</v>
      </c>
      <c r="AB120" s="60">
        <v>39691</v>
      </c>
      <c r="AC120" s="61" t="e">
        <f t="shared" ca="1" si="14"/>
        <v>#N/A</v>
      </c>
      <c r="AD120" s="61" t="e">
        <f t="shared" ca="1" si="15"/>
        <v>#N/A</v>
      </c>
      <c r="AE120" s="61" t="e">
        <f t="shared" ca="1" si="18"/>
        <v>#N/A</v>
      </c>
      <c r="AF120" s="93" t="e">
        <f t="shared" ca="1" si="19"/>
        <v>#N/A</v>
      </c>
      <c r="AM120" s="11"/>
      <c r="AN120" s="5"/>
      <c r="AO120" s="18"/>
      <c r="AP120" s="16"/>
      <c r="AS120" s="18"/>
      <c r="AT120" s="16"/>
      <c r="AU120" s="11"/>
      <c r="AV120" s="5"/>
    </row>
    <row r="121" spans="1:52">
      <c r="A121" s="4"/>
      <c r="B121" s="23"/>
      <c r="H121" s="11">
        <v>39021</v>
      </c>
      <c r="I121" s="5">
        <v>6.4285714285714288</v>
      </c>
      <c r="J121" s="6">
        <v>773</v>
      </c>
      <c r="K121" s="8">
        <v>0.83163925337275924</v>
      </c>
      <c r="L121" s="8">
        <f t="shared" si="16"/>
        <v>1.3954111056187184</v>
      </c>
      <c r="M121" s="18">
        <v>39021</v>
      </c>
      <c r="N121" s="16">
        <v>-1</v>
      </c>
      <c r="O121" s="16">
        <v>95</v>
      </c>
      <c r="P121" s="16">
        <v>-1.0526315789473684</v>
      </c>
      <c r="Q121" s="85">
        <f t="shared" si="21"/>
        <v>-0.70422535211267601</v>
      </c>
      <c r="R121" s="11">
        <v>39021</v>
      </c>
      <c r="S121" s="5">
        <v>13</v>
      </c>
      <c r="T121" s="6">
        <v>169</v>
      </c>
      <c r="U121" s="8">
        <v>7.6923076923076925</v>
      </c>
      <c r="V121" s="19">
        <f t="shared" si="20"/>
        <v>4.703476482617587</v>
      </c>
      <c r="W121" s="58"/>
      <c r="X121" s="4">
        <v>39721</v>
      </c>
      <c r="Y121" s="5" t="e">
        <f t="shared" ca="1" si="12"/>
        <v>#N/A</v>
      </c>
      <c r="Z121" s="5" t="e">
        <f t="shared" ca="1" si="13"/>
        <v>#N/A</v>
      </c>
      <c r="AA121" s="19" t="e">
        <f t="shared" ca="1" si="17"/>
        <v>#N/A</v>
      </c>
      <c r="AB121" s="60">
        <v>39721</v>
      </c>
      <c r="AC121" s="61" t="e">
        <f t="shared" ca="1" si="14"/>
        <v>#N/A</v>
      </c>
      <c r="AD121" s="61" t="e">
        <f t="shared" ca="1" si="15"/>
        <v>#N/A</v>
      </c>
      <c r="AE121" s="61" t="e">
        <f t="shared" ca="1" si="18"/>
        <v>#N/A</v>
      </c>
      <c r="AF121" s="93" t="e">
        <f t="shared" ca="1" si="19"/>
        <v>#N/A</v>
      </c>
      <c r="AM121" s="11"/>
      <c r="AN121" s="5"/>
      <c r="AO121" s="18"/>
      <c r="AP121" s="16"/>
      <c r="AS121" s="18"/>
      <c r="AT121" s="16"/>
      <c r="AU121" s="11"/>
      <c r="AV121" s="5"/>
    </row>
    <row r="122" spans="1:52">
      <c r="A122" s="4"/>
      <c r="B122" s="23"/>
      <c r="H122" s="11">
        <v>39051</v>
      </c>
      <c r="I122" s="5">
        <v>-20.826086956521738</v>
      </c>
      <c r="J122" s="6">
        <v>768</v>
      </c>
      <c r="K122" s="8">
        <v>-2.7117300724637681</v>
      </c>
      <c r="L122" s="8">
        <f t="shared" si="16"/>
        <v>1.1083326611276922</v>
      </c>
      <c r="M122" s="18">
        <v>39051</v>
      </c>
      <c r="N122" s="16">
        <v>-4</v>
      </c>
      <c r="O122" s="16">
        <v>95</v>
      </c>
      <c r="P122" s="16">
        <v>-4.2105263157894735</v>
      </c>
      <c r="Q122" s="85">
        <f t="shared" si="21"/>
        <v>-2.4647887323943665</v>
      </c>
      <c r="R122" s="11">
        <v>39051</v>
      </c>
      <c r="S122" s="5">
        <v>3</v>
      </c>
      <c r="T122" s="6">
        <v>183</v>
      </c>
      <c r="U122" s="8">
        <v>1.639344262295082</v>
      </c>
      <c r="V122" s="19">
        <f t="shared" si="20"/>
        <v>3.6893203883495143</v>
      </c>
      <c r="W122" s="58"/>
      <c r="X122" s="4">
        <v>39752</v>
      </c>
      <c r="Y122" s="5" t="e">
        <f t="shared" ca="1" si="12"/>
        <v>#N/A</v>
      </c>
      <c r="Z122" s="5" t="e">
        <f t="shared" ca="1" si="13"/>
        <v>#N/A</v>
      </c>
      <c r="AA122" s="19" t="e">
        <f t="shared" ca="1" si="17"/>
        <v>#N/A</v>
      </c>
      <c r="AB122" s="60">
        <v>39752</v>
      </c>
      <c r="AC122" s="61" t="e">
        <f t="shared" ca="1" si="14"/>
        <v>#N/A</v>
      </c>
      <c r="AD122" s="61" t="e">
        <f t="shared" ca="1" si="15"/>
        <v>#N/A</v>
      </c>
      <c r="AE122" s="61" t="e">
        <f t="shared" ca="1" si="18"/>
        <v>#N/A</v>
      </c>
      <c r="AF122" s="93" t="e">
        <f t="shared" ca="1" si="19"/>
        <v>#N/A</v>
      </c>
      <c r="AM122" s="11"/>
      <c r="AN122" s="5"/>
      <c r="AO122" s="18"/>
      <c r="AP122" s="16"/>
      <c r="AS122" s="18"/>
      <c r="AT122" s="16"/>
      <c r="AU122" s="11"/>
      <c r="AV122" s="5"/>
    </row>
    <row r="123" spans="1:52">
      <c r="A123" s="4"/>
      <c r="B123" s="23"/>
      <c r="H123" s="11">
        <v>39082</v>
      </c>
      <c r="I123" s="5">
        <v>-1</v>
      </c>
      <c r="J123" s="6">
        <v>771</v>
      </c>
      <c r="K123" s="8">
        <v>-0.12970168612191957</v>
      </c>
      <c r="L123" s="8">
        <f t="shared" si="16"/>
        <v>-0.66598250553418303</v>
      </c>
      <c r="M123" s="18">
        <v>39082</v>
      </c>
      <c r="N123" s="16">
        <v>0</v>
      </c>
      <c r="O123" s="16">
        <v>101</v>
      </c>
      <c r="P123" s="16">
        <v>0</v>
      </c>
      <c r="Q123" s="85">
        <f t="shared" si="21"/>
        <v>-1.7182130584192441</v>
      </c>
      <c r="R123" s="11">
        <v>39082</v>
      </c>
      <c r="S123" s="5">
        <v>11.5</v>
      </c>
      <c r="T123" s="6">
        <v>203</v>
      </c>
      <c r="U123" s="8">
        <v>5.6650246305418719</v>
      </c>
      <c r="V123" s="19">
        <f t="shared" si="20"/>
        <v>4.9549549549549541</v>
      </c>
      <c r="W123" s="58"/>
      <c r="X123" s="4">
        <v>39782</v>
      </c>
      <c r="Y123" s="5" t="e">
        <f t="shared" ca="1" si="12"/>
        <v>#N/A</v>
      </c>
      <c r="Z123" s="5" t="e">
        <f t="shared" ca="1" si="13"/>
        <v>#N/A</v>
      </c>
      <c r="AA123" s="19" t="e">
        <f t="shared" ca="1" si="17"/>
        <v>#N/A</v>
      </c>
      <c r="AB123" s="60">
        <v>39782</v>
      </c>
      <c r="AC123" s="61" t="e">
        <f t="shared" ca="1" si="14"/>
        <v>#N/A</v>
      </c>
      <c r="AD123" s="61" t="e">
        <f t="shared" ca="1" si="15"/>
        <v>#N/A</v>
      </c>
      <c r="AE123" s="61" t="e">
        <f t="shared" ca="1" si="18"/>
        <v>#N/A</v>
      </c>
      <c r="AF123" s="93" t="e">
        <f t="shared" ca="1" si="19"/>
        <v>#N/A</v>
      </c>
      <c r="AM123" s="11"/>
      <c r="AN123" s="5"/>
      <c r="AO123" s="18"/>
      <c r="AP123" s="16"/>
      <c r="AS123" s="18"/>
      <c r="AT123" s="16"/>
      <c r="AU123" s="11"/>
      <c r="AV123" s="5"/>
    </row>
    <row r="124" spans="1:52">
      <c r="A124" s="4"/>
      <c r="B124" s="23"/>
      <c r="H124" s="11">
        <v>39113</v>
      </c>
      <c r="I124" s="5">
        <v>-7</v>
      </c>
      <c r="J124" s="6">
        <v>773</v>
      </c>
      <c r="K124" s="8">
        <v>-0.90556274256144886</v>
      </c>
      <c r="L124" s="8">
        <f t="shared" si="16"/>
        <v>-1.2468030690537084</v>
      </c>
      <c r="M124" s="18">
        <v>39113</v>
      </c>
      <c r="N124" s="16">
        <v>-2</v>
      </c>
      <c r="O124" s="16">
        <v>98</v>
      </c>
      <c r="P124" s="16">
        <v>-2.0408163265306123</v>
      </c>
      <c r="Q124" s="85">
        <f t="shared" si="21"/>
        <v>-2.0408163265306123</v>
      </c>
      <c r="R124" s="11">
        <v>39113</v>
      </c>
      <c r="S124" s="5">
        <v>-2</v>
      </c>
      <c r="T124" s="6">
        <v>206</v>
      </c>
      <c r="U124" s="8">
        <v>-0.97087378640776689</v>
      </c>
      <c r="V124" s="19">
        <f t="shared" si="20"/>
        <v>2.1114864864864864</v>
      </c>
      <c r="W124" s="58"/>
      <c r="X124" s="4">
        <v>39813</v>
      </c>
      <c r="Y124" s="5" t="e">
        <f t="shared" ca="1" si="12"/>
        <v>#N/A</v>
      </c>
      <c r="Z124" s="5" t="e">
        <f t="shared" ca="1" si="13"/>
        <v>#N/A</v>
      </c>
      <c r="AA124" s="19" t="e">
        <f t="shared" ca="1" si="17"/>
        <v>#N/A</v>
      </c>
      <c r="AB124" s="60">
        <v>39813</v>
      </c>
      <c r="AC124" s="61" t="e">
        <f t="shared" ca="1" si="14"/>
        <v>#N/A</v>
      </c>
      <c r="AD124" s="61" t="e">
        <f t="shared" ca="1" si="15"/>
        <v>#N/A</v>
      </c>
      <c r="AE124" s="61" t="e">
        <f t="shared" ca="1" si="18"/>
        <v>#N/A</v>
      </c>
      <c r="AF124" s="93" t="e">
        <f t="shared" ca="1" si="19"/>
        <v>#N/A</v>
      </c>
      <c r="AM124" s="11"/>
      <c r="AN124" s="5"/>
      <c r="AO124" s="18"/>
      <c r="AP124" s="16"/>
      <c r="AS124" s="18"/>
      <c r="AT124" s="16"/>
      <c r="AU124" s="11"/>
      <c r="AV124" s="5"/>
    </row>
    <row r="125" spans="1:52">
      <c r="H125" s="11">
        <v>39141</v>
      </c>
      <c r="I125" s="5">
        <v>3</v>
      </c>
      <c r="J125" s="6">
        <v>770</v>
      </c>
      <c r="K125" s="8">
        <v>0.38961038961038963</v>
      </c>
      <c r="L125" s="8">
        <f t="shared" si="16"/>
        <v>-0.21607605877268801</v>
      </c>
      <c r="M125" s="18">
        <v>39141</v>
      </c>
      <c r="N125" s="16">
        <v>-1</v>
      </c>
      <c r="O125" s="16">
        <v>99</v>
      </c>
      <c r="P125" s="16">
        <v>-1.0101010101010102</v>
      </c>
      <c r="Q125" s="85">
        <f t="shared" si="21"/>
        <v>-1.0067114093959733</v>
      </c>
      <c r="R125" s="11">
        <v>39141</v>
      </c>
      <c r="S125" s="5">
        <v>8</v>
      </c>
      <c r="T125" s="6">
        <v>214</v>
      </c>
      <c r="U125" s="8">
        <v>3.7383177570093453</v>
      </c>
      <c r="V125" s="19">
        <f t="shared" si="20"/>
        <v>2.8089887640449436</v>
      </c>
      <c r="W125" s="58"/>
      <c r="X125" s="4">
        <v>39844</v>
      </c>
      <c r="Y125" s="5" t="e">
        <f t="shared" ca="1" si="12"/>
        <v>#N/A</v>
      </c>
      <c r="Z125" s="5" t="e">
        <f t="shared" ca="1" si="13"/>
        <v>#N/A</v>
      </c>
      <c r="AA125" s="19" t="e">
        <f t="shared" ca="1" si="17"/>
        <v>#N/A</v>
      </c>
      <c r="AB125" s="60">
        <v>39844</v>
      </c>
      <c r="AC125" s="61" t="e">
        <f t="shared" ca="1" si="14"/>
        <v>#N/A</v>
      </c>
      <c r="AD125" s="61" t="e">
        <f t="shared" ca="1" si="15"/>
        <v>#N/A</v>
      </c>
      <c r="AE125" s="61" t="e">
        <f t="shared" ca="1" si="18"/>
        <v>#N/A</v>
      </c>
      <c r="AF125" s="93" t="e">
        <f t="shared" ca="1" si="19"/>
        <v>#N/A</v>
      </c>
      <c r="AM125" s="11"/>
      <c r="AN125" s="5"/>
      <c r="AO125" s="18"/>
      <c r="AP125" s="16"/>
      <c r="AS125" s="18"/>
      <c r="AT125" s="16"/>
      <c r="AU125" s="11"/>
      <c r="AV125" s="5"/>
    </row>
    <row r="126" spans="1:52">
      <c r="H126" s="11">
        <v>39172</v>
      </c>
      <c r="I126" s="5">
        <v>4.8666666666666671</v>
      </c>
      <c r="J126" s="6">
        <v>767</v>
      </c>
      <c r="K126" s="8">
        <v>0.63450673620165154</v>
      </c>
      <c r="L126" s="8">
        <f t="shared" si="16"/>
        <v>3.7518037518037534E-2</v>
      </c>
      <c r="M126" s="18">
        <v>39172</v>
      </c>
      <c r="N126" s="16">
        <v>3</v>
      </c>
      <c r="O126" s="16">
        <v>97</v>
      </c>
      <c r="P126" s="16">
        <v>3.0927835051546393</v>
      </c>
      <c r="Q126" s="85">
        <f t="shared" si="21"/>
        <v>0</v>
      </c>
      <c r="R126" s="11">
        <v>39172</v>
      </c>
      <c r="S126" s="5">
        <v>5</v>
      </c>
      <c r="T126" s="6">
        <v>221</v>
      </c>
      <c r="U126" s="8">
        <v>2.2624434389140271</v>
      </c>
      <c r="V126" s="19">
        <f t="shared" si="20"/>
        <v>1.7160686427457099</v>
      </c>
      <c r="W126" s="58"/>
      <c r="X126" s="4">
        <v>39872</v>
      </c>
      <c r="Y126" s="5" t="e">
        <f t="shared" ca="1" si="12"/>
        <v>#N/A</v>
      </c>
      <c r="Z126" s="5" t="e">
        <f t="shared" ca="1" si="13"/>
        <v>#N/A</v>
      </c>
      <c r="AA126" s="19" t="e">
        <f t="shared" ca="1" si="17"/>
        <v>#N/A</v>
      </c>
      <c r="AB126" s="60">
        <v>39872</v>
      </c>
      <c r="AC126" s="61" t="e">
        <f t="shared" ca="1" si="14"/>
        <v>#N/A</v>
      </c>
      <c r="AD126" s="61" t="e">
        <f t="shared" ca="1" si="15"/>
        <v>#N/A</v>
      </c>
      <c r="AE126" s="61" t="e">
        <f t="shared" ca="1" si="18"/>
        <v>#N/A</v>
      </c>
      <c r="AF126" s="93" t="e">
        <f t="shared" ca="1" si="19"/>
        <v>#N/A</v>
      </c>
      <c r="AM126" s="11"/>
      <c r="AN126" s="5"/>
      <c r="AO126" s="18"/>
      <c r="AP126" s="16"/>
      <c r="AS126" s="18"/>
      <c r="AT126" s="16"/>
      <c r="AU126" s="11"/>
      <c r="AV126" s="5"/>
    </row>
    <row r="127" spans="1:52">
      <c r="H127" s="11">
        <v>39202</v>
      </c>
      <c r="I127" s="5">
        <v>-6</v>
      </c>
      <c r="J127" s="6">
        <v>758</v>
      </c>
      <c r="K127" s="8">
        <v>-0.79155672823219003</v>
      </c>
      <c r="L127" s="8">
        <f t="shared" si="16"/>
        <v>8.1336238198983307E-2</v>
      </c>
      <c r="M127" s="18">
        <v>39202</v>
      </c>
      <c r="N127" s="16">
        <v>0</v>
      </c>
      <c r="O127" s="16">
        <v>98</v>
      </c>
      <c r="P127" s="16">
        <v>0</v>
      </c>
      <c r="Q127" s="85">
        <f t="shared" si="21"/>
        <v>0.68027210884353739</v>
      </c>
      <c r="R127" s="11">
        <v>39202</v>
      </c>
      <c r="S127" s="5">
        <v>7</v>
      </c>
      <c r="T127" s="6">
        <v>230</v>
      </c>
      <c r="U127" s="8">
        <v>3.0434782608695654</v>
      </c>
      <c r="V127" s="19">
        <f t="shared" si="20"/>
        <v>3.0075187969924815</v>
      </c>
      <c r="W127" s="58"/>
      <c r="X127" s="4">
        <v>39903</v>
      </c>
      <c r="Y127" s="5" t="e">
        <f t="shared" ca="1" si="12"/>
        <v>#N/A</v>
      </c>
      <c r="Z127" s="5" t="e">
        <f t="shared" ca="1" si="13"/>
        <v>#N/A</v>
      </c>
      <c r="AA127" s="19" t="e">
        <f t="shared" ca="1" si="17"/>
        <v>#N/A</v>
      </c>
      <c r="AB127" s="60">
        <v>39903</v>
      </c>
      <c r="AC127" s="61" t="e">
        <f t="shared" ca="1" si="14"/>
        <v>#N/A</v>
      </c>
      <c r="AD127" s="61" t="e">
        <f t="shared" ca="1" si="15"/>
        <v>#N/A</v>
      </c>
      <c r="AE127" s="61" t="e">
        <f t="shared" ca="1" si="18"/>
        <v>#N/A</v>
      </c>
      <c r="AF127" s="93" t="e">
        <f t="shared" ca="1" si="19"/>
        <v>#N/A</v>
      </c>
      <c r="AM127" s="11"/>
      <c r="AN127" s="5"/>
      <c r="AO127" s="18"/>
      <c r="AP127" s="16"/>
      <c r="AS127" s="18"/>
      <c r="AT127" s="16"/>
      <c r="AU127" s="11"/>
      <c r="AV127" s="5"/>
    </row>
    <row r="128" spans="1:52">
      <c r="H128" s="11">
        <v>39233</v>
      </c>
      <c r="I128" s="5">
        <v>4</v>
      </c>
      <c r="J128" s="6">
        <v>767</v>
      </c>
      <c r="K128" s="8">
        <v>0.5215123859191656</v>
      </c>
      <c r="L128" s="8">
        <f t="shared" si="16"/>
        <v>0.12507271669575337</v>
      </c>
      <c r="M128" s="18">
        <v>39233</v>
      </c>
      <c r="N128" s="16">
        <v>2</v>
      </c>
      <c r="O128" s="16">
        <v>97</v>
      </c>
      <c r="P128" s="16">
        <v>2.0618556701030926</v>
      </c>
      <c r="Q128" s="85">
        <f t="shared" si="21"/>
        <v>1.7123287671232879</v>
      </c>
      <c r="R128" s="11">
        <v>39233</v>
      </c>
      <c r="S128" s="5">
        <v>19.5</v>
      </c>
      <c r="T128" s="6">
        <v>241</v>
      </c>
      <c r="U128" s="8">
        <v>8.0912863070539416</v>
      </c>
      <c r="V128" s="19">
        <f t="shared" si="20"/>
        <v>4.5520231213872835</v>
      </c>
      <c r="W128" s="58"/>
      <c r="X128" s="4">
        <v>39933</v>
      </c>
      <c r="Y128" s="5" t="e">
        <f t="shared" ca="1" si="12"/>
        <v>#N/A</v>
      </c>
      <c r="Z128" s="5" t="e">
        <f t="shared" ca="1" si="13"/>
        <v>#N/A</v>
      </c>
      <c r="AA128" s="19" t="e">
        <f t="shared" ca="1" si="17"/>
        <v>#N/A</v>
      </c>
      <c r="AB128" s="60">
        <v>39933</v>
      </c>
      <c r="AC128" s="61" t="e">
        <f t="shared" ca="1" si="14"/>
        <v>#N/A</v>
      </c>
      <c r="AD128" s="61" t="e">
        <f t="shared" ca="1" si="15"/>
        <v>#N/A</v>
      </c>
      <c r="AE128" s="61" t="e">
        <f t="shared" ca="1" si="18"/>
        <v>#N/A</v>
      </c>
      <c r="AF128" s="93" t="e">
        <f t="shared" ca="1" si="19"/>
        <v>#N/A</v>
      </c>
      <c r="AM128" s="11"/>
      <c r="AN128" s="5"/>
      <c r="AO128" s="18"/>
      <c r="AP128" s="16"/>
      <c r="AS128" s="18"/>
      <c r="AT128" s="16"/>
      <c r="AU128" s="11"/>
      <c r="AV128" s="5"/>
    </row>
    <row r="129" spans="8:48">
      <c r="H129" s="11">
        <v>39263</v>
      </c>
      <c r="I129" s="5">
        <v>4.7272727272727275</v>
      </c>
      <c r="J129" s="6">
        <v>760</v>
      </c>
      <c r="K129" s="8">
        <v>0.62200956937799046</v>
      </c>
      <c r="L129" s="8">
        <f t="shared" si="16"/>
        <v>0.11935548040580865</v>
      </c>
      <c r="M129" s="18">
        <v>39263</v>
      </c>
      <c r="N129" s="16">
        <v>4</v>
      </c>
      <c r="O129" s="16">
        <v>97</v>
      </c>
      <c r="P129" s="16">
        <v>4.1237113402061851</v>
      </c>
      <c r="Q129" s="85">
        <f t="shared" si="21"/>
        <v>2.0547945205479454</v>
      </c>
      <c r="R129" s="11">
        <v>39263</v>
      </c>
      <c r="S129" s="5">
        <v>-2</v>
      </c>
      <c r="T129" s="6">
        <v>247</v>
      </c>
      <c r="U129" s="8">
        <v>-0.80971659919028338</v>
      </c>
      <c r="V129" s="19">
        <f t="shared" si="20"/>
        <v>3.4122562674094707</v>
      </c>
      <c r="W129" s="58"/>
      <c r="X129" s="4">
        <v>39964</v>
      </c>
      <c r="Y129" s="5" t="e">
        <f t="shared" ca="1" si="12"/>
        <v>#N/A</v>
      </c>
      <c r="Z129" s="5" t="e">
        <f t="shared" ca="1" si="13"/>
        <v>#N/A</v>
      </c>
      <c r="AA129" s="19" t="e">
        <f t="shared" ca="1" si="17"/>
        <v>#N/A</v>
      </c>
      <c r="AB129" s="60">
        <v>39964</v>
      </c>
      <c r="AC129" s="61" t="e">
        <f t="shared" ca="1" si="14"/>
        <v>#N/A</v>
      </c>
      <c r="AD129" s="61" t="e">
        <f t="shared" ca="1" si="15"/>
        <v>#N/A</v>
      </c>
      <c r="AE129" s="61" t="e">
        <f t="shared" ca="1" si="18"/>
        <v>#N/A</v>
      </c>
      <c r="AF129" s="93" t="e">
        <f t="shared" ca="1" si="19"/>
        <v>#N/A</v>
      </c>
      <c r="AM129" s="11"/>
      <c r="AN129" s="5"/>
      <c r="AO129" s="18"/>
      <c r="AP129" s="16"/>
      <c r="AS129" s="18"/>
      <c r="AT129" s="16"/>
      <c r="AU129" s="11"/>
      <c r="AV129" s="5"/>
    </row>
    <row r="130" spans="8:48">
      <c r="H130" s="11">
        <v>39294</v>
      </c>
      <c r="I130" s="5">
        <v>-10.5</v>
      </c>
      <c r="J130" s="6">
        <v>752</v>
      </c>
      <c r="K130" s="8">
        <v>-1.3962765957446808</v>
      </c>
      <c r="L130" s="8">
        <f t="shared" si="16"/>
        <v>-7.7785312537396831E-2</v>
      </c>
      <c r="M130" s="18">
        <v>39294</v>
      </c>
      <c r="N130" s="16">
        <v>0</v>
      </c>
      <c r="O130" s="16">
        <v>94</v>
      </c>
      <c r="P130" s="16">
        <v>0</v>
      </c>
      <c r="Q130" s="85">
        <f t="shared" si="21"/>
        <v>2.083333333333333</v>
      </c>
      <c r="R130" s="11">
        <v>39294</v>
      </c>
      <c r="S130" s="5">
        <v>8.5</v>
      </c>
      <c r="T130" s="6">
        <v>246</v>
      </c>
      <c r="U130" s="8">
        <v>3.4552845528455287</v>
      </c>
      <c r="V130" s="19">
        <f t="shared" si="20"/>
        <v>3.5422343324250676</v>
      </c>
      <c r="W130" s="58"/>
      <c r="X130" s="4">
        <v>39994</v>
      </c>
      <c r="Y130" s="5" t="e">
        <f t="shared" ca="1" si="12"/>
        <v>#N/A</v>
      </c>
      <c r="Z130" s="5" t="e">
        <f t="shared" ca="1" si="13"/>
        <v>#N/A</v>
      </c>
      <c r="AA130" s="19" t="e">
        <f t="shared" ca="1" si="17"/>
        <v>#N/A</v>
      </c>
      <c r="AB130" s="60">
        <v>39994</v>
      </c>
      <c r="AC130" s="61" t="e">
        <f t="shared" ca="1" si="14"/>
        <v>#N/A</v>
      </c>
      <c r="AD130" s="61" t="e">
        <f t="shared" ca="1" si="15"/>
        <v>#N/A</v>
      </c>
      <c r="AE130" s="61" t="e">
        <f t="shared" ca="1" si="18"/>
        <v>#N/A</v>
      </c>
      <c r="AF130" s="93" t="e">
        <f t="shared" ca="1" si="19"/>
        <v>#N/A</v>
      </c>
      <c r="AM130" s="11"/>
      <c r="AN130" s="5"/>
      <c r="AO130" s="18"/>
      <c r="AP130" s="16"/>
      <c r="AS130" s="18"/>
      <c r="AT130" s="16"/>
      <c r="AU130" s="11"/>
      <c r="AV130" s="5"/>
    </row>
    <row r="131" spans="8:48">
      <c r="H131" s="11">
        <v>39325</v>
      </c>
      <c r="I131" s="5">
        <v>-8.5</v>
      </c>
      <c r="J131" s="6">
        <v>741</v>
      </c>
      <c r="K131" s="8">
        <v>-1.1470985155195683</v>
      </c>
      <c r="L131" s="8">
        <f t="shared" si="16"/>
        <v>-0.63349876931767746</v>
      </c>
      <c r="M131" s="18">
        <v>39325</v>
      </c>
      <c r="N131" s="16">
        <v>0</v>
      </c>
      <c r="O131" s="16">
        <v>92</v>
      </c>
      <c r="P131" s="16">
        <v>0</v>
      </c>
      <c r="Q131" s="85">
        <f t="shared" si="21"/>
        <v>1.4134275618374559</v>
      </c>
      <c r="R131" s="11">
        <v>39325</v>
      </c>
      <c r="S131" s="5">
        <v>0</v>
      </c>
      <c r="T131" s="6">
        <v>245</v>
      </c>
      <c r="U131" s="8">
        <v>0</v>
      </c>
      <c r="V131" s="19">
        <f t="shared" si="20"/>
        <v>0.88075880758807579</v>
      </c>
      <c r="W131" s="58"/>
      <c r="X131" s="4">
        <v>40025</v>
      </c>
      <c r="Y131" s="5" t="e">
        <f t="shared" ca="1" si="12"/>
        <v>#N/A</v>
      </c>
      <c r="Z131" s="5" t="e">
        <f t="shared" ca="1" si="13"/>
        <v>#N/A</v>
      </c>
      <c r="AA131" s="19" t="e">
        <f t="shared" ca="1" si="17"/>
        <v>#N/A</v>
      </c>
      <c r="AB131" s="60">
        <v>40025</v>
      </c>
      <c r="AC131" s="61" t="e">
        <f t="shared" ca="1" si="14"/>
        <v>#N/A</v>
      </c>
      <c r="AD131" s="61" t="e">
        <f t="shared" ca="1" si="15"/>
        <v>#N/A</v>
      </c>
      <c r="AE131" s="61" t="e">
        <f t="shared" ca="1" si="18"/>
        <v>#N/A</v>
      </c>
      <c r="AF131" s="93" t="e">
        <f t="shared" ca="1" si="19"/>
        <v>#N/A</v>
      </c>
      <c r="AM131" s="11"/>
      <c r="AN131" s="5"/>
      <c r="AO131" s="18"/>
      <c r="AP131" s="16"/>
      <c r="AS131" s="18"/>
      <c r="AT131" s="16"/>
      <c r="AU131" s="11"/>
      <c r="AV131" s="5"/>
    </row>
    <row r="132" spans="8:48">
      <c r="H132" s="11">
        <v>39355</v>
      </c>
      <c r="I132" s="5">
        <v>0</v>
      </c>
      <c r="J132" s="6">
        <v>739</v>
      </c>
      <c r="K132" s="8">
        <v>0</v>
      </c>
      <c r="L132" s="8">
        <f t="shared" si="16"/>
        <v>-0.85125448028673822</v>
      </c>
      <c r="M132" s="18">
        <v>39355</v>
      </c>
      <c r="N132" s="16"/>
      <c r="O132" s="16">
        <v>92</v>
      </c>
      <c r="P132" s="16"/>
      <c r="Q132" s="85">
        <f t="shared" si="21"/>
        <v>0</v>
      </c>
      <c r="R132" s="11">
        <v>39355</v>
      </c>
      <c r="S132" s="5">
        <v>6</v>
      </c>
      <c r="T132" s="6">
        <v>246</v>
      </c>
      <c r="U132" s="8">
        <v>2.4390243902439024</v>
      </c>
      <c r="V132" s="19">
        <f t="shared" si="20"/>
        <v>1.9674355495251019</v>
      </c>
      <c r="W132" s="58"/>
      <c r="X132" s="4">
        <v>40056</v>
      </c>
      <c r="Y132" s="5" t="e">
        <f t="shared" ca="1" si="12"/>
        <v>#N/A</v>
      </c>
      <c r="Z132" s="5" t="e">
        <f t="shared" ca="1" si="13"/>
        <v>#N/A</v>
      </c>
      <c r="AA132" s="19" t="e">
        <f t="shared" ca="1" si="17"/>
        <v>#N/A</v>
      </c>
      <c r="AB132" s="60">
        <v>40056</v>
      </c>
      <c r="AC132" s="61" t="e">
        <f t="shared" ca="1" si="14"/>
        <v>#N/A</v>
      </c>
      <c r="AD132" s="61" t="e">
        <f t="shared" ca="1" si="15"/>
        <v>#N/A</v>
      </c>
      <c r="AE132" s="61" t="e">
        <f t="shared" ca="1" si="18"/>
        <v>#N/A</v>
      </c>
      <c r="AF132" s="93" t="e">
        <f t="shared" ca="1" si="19"/>
        <v>#N/A</v>
      </c>
      <c r="AM132" s="11"/>
      <c r="AN132" s="5"/>
      <c r="AO132" s="18"/>
      <c r="AP132" s="16"/>
      <c r="AS132" s="18"/>
      <c r="AT132" s="16"/>
      <c r="AU132" s="11"/>
      <c r="AV132" s="5"/>
    </row>
    <row r="133" spans="8:48">
      <c r="H133" s="11">
        <v>39386</v>
      </c>
      <c r="I133" s="5">
        <v>-11</v>
      </c>
      <c r="J133" s="6">
        <v>740</v>
      </c>
      <c r="K133" s="8">
        <v>-1.4864864864864866</v>
      </c>
      <c r="L133" s="8">
        <f t="shared" si="16"/>
        <v>-0.8783783783783784</v>
      </c>
      <c r="M133" s="18">
        <v>39386</v>
      </c>
      <c r="N133" s="16">
        <v>-2</v>
      </c>
      <c r="O133" s="16">
        <v>89</v>
      </c>
      <c r="P133" s="16">
        <v>-2.2471910112359552</v>
      </c>
      <c r="Q133" s="85">
        <f t="shared" si="21"/>
        <v>-1.098901098901099</v>
      </c>
      <c r="R133" s="11">
        <v>39386</v>
      </c>
      <c r="S133" s="5">
        <v>3</v>
      </c>
      <c r="T133" s="6">
        <v>254</v>
      </c>
      <c r="U133" s="8">
        <v>1.1811023622047243</v>
      </c>
      <c r="V133" s="19">
        <f t="shared" si="20"/>
        <v>1.2080536912751678</v>
      </c>
      <c r="W133" s="58"/>
      <c r="X133" s="4">
        <v>40086</v>
      </c>
      <c r="Y133" s="5" t="e">
        <f t="shared" ref="Y133:Y196" ca="1" si="22">VLOOKUP(X133,AS:AT, 2)</f>
        <v>#N/A</v>
      </c>
      <c r="Z133" s="5" t="e">
        <f t="shared" ref="Z133:Z196" ca="1" si="23">VLOOKUP(X133,AU:AV, 2)</f>
        <v>#N/A</v>
      </c>
      <c r="AA133" s="19" t="e">
        <f t="shared" ca="1" si="17"/>
        <v>#N/A</v>
      </c>
      <c r="AB133" s="60">
        <v>40086</v>
      </c>
      <c r="AC133" s="61" t="e">
        <f t="shared" ref="AC133:AC196" ca="1" si="24">VLOOKUP(AB133,AM:AN, 2)</f>
        <v>#N/A</v>
      </c>
      <c r="AD133" s="61" t="e">
        <f t="shared" ref="AD133:AD196" ca="1" si="25">VLOOKUP(AB133,AO:AP, 2)</f>
        <v>#N/A</v>
      </c>
      <c r="AE133" s="61" t="e">
        <f t="shared" ca="1" si="18"/>
        <v>#N/A</v>
      </c>
      <c r="AF133" s="93" t="e">
        <f t="shared" ca="1" si="19"/>
        <v>#N/A</v>
      </c>
      <c r="AM133" s="11"/>
      <c r="AN133" s="5"/>
      <c r="AO133" s="18"/>
      <c r="AP133" s="16"/>
      <c r="AS133" s="18"/>
      <c r="AT133" s="16"/>
      <c r="AU133" s="11"/>
      <c r="AV133" s="5"/>
    </row>
    <row r="134" spans="8:48">
      <c r="H134" s="11">
        <v>39416</v>
      </c>
      <c r="I134" s="5">
        <v>-11.6</v>
      </c>
      <c r="J134" s="6">
        <v>747</v>
      </c>
      <c r="K134" s="8">
        <v>-1.5528781793842035</v>
      </c>
      <c r="L134" s="8">
        <f t="shared" si="16"/>
        <v>-1.0152740341419588</v>
      </c>
      <c r="M134" s="18">
        <v>39416</v>
      </c>
      <c r="N134" s="16">
        <v>-1</v>
      </c>
      <c r="O134" s="16">
        <v>90</v>
      </c>
      <c r="P134" s="16">
        <v>-1.1111111111111112</v>
      </c>
      <c r="Q134" s="85">
        <f t="shared" si="21"/>
        <v>-1.6605166051660518</v>
      </c>
      <c r="R134" s="11">
        <v>39416</v>
      </c>
      <c r="S134" s="5">
        <v>6</v>
      </c>
      <c r="T134" s="6">
        <v>252</v>
      </c>
      <c r="U134" s="8">
        <v>2.3809523809523809</v>
      </c>
      <c r="V134" s="19">
        <f t="shared" si="20"/>
        <v>1.9946808510638299</v>
      </c>
      <c r="W134" s="58"/>
      <c r="X134" s="4">
        <v>40117</v>
      </c>
      <c r="Y134" s="5" t="e">
        <f t="shared" ca="1" si="22"/>
        <v>#N/A</v>
      </c>
      <c r="Z134" s="5" t="e">
        <f t="shared" ca="1" si="23"/>
        <v>#N/A</v>
      </c>
      <c r="AA134" s="19" t="e">
        <f t="shared" ca="1" si="17"/>
        <v>#N/A</v>
      </c>
      <c r="AB134" s="60">
        <v>40117</v>
      </c>
      <c r="AC134" s="61" t="e">
        <f t="shared" ca="1" si="24"/>
        <v>#N/A</v>
      </c>
      <c r="AD134" s="61" t="e">
        <f t="shared" ca="1" si="25"/>
        <v>#N/A</v>
      </c>
      <c r="AE134" s="61" t="e">
        <f t="shared" ca="1" si="18"/>
        <v>#N/A</v>
      </c>
      <c r="AF134" s="93" t="e">
        <f t="shared" ca="1" si="19"/>
        <v>#N/A</v>
      </c>
      <c r="AM134" s="11"/>
      <c r="AN134" s="5"/>
      <c r="AO134" s="18"/>
      <c r="AP134" s="16"/>
      <c r="AS134" s="18"/>
      <c r="AT134" s="16"/>
      <c r="AU134" s="11"/>
      <c r="AV134" s="5"/>
    </row>
    <row r="135" spans="8:48">
      <c r="H135" s="11">
        <v>39447</v>
      </c>
      <c r="I135" s="5">
        <v>-20.333333333333336</v>
      </c>
      <c r="J135" s="6">
        <v>748</v>
      </c>
      <c r="K135" s="8">
        <v>-2.7183600713012481</v>
      </c>
      <c r="L135" s="8">
        <f t="shared" si="16"/>
        <v>-1.9209545115585387</v>
      </c>
      <c r="M135" s="18">
        <v>39447</v>
      </c>
      <c r="N135" s="16">
        <v>-2</v>
      </c>
      <c r="O135" s="16">
        <v>91</v>
      </c>
      <c r="P135" s="16">
        <v>-2.197802197802198</v>
      </c>
      <c r="Q135" s="85">
        <f t="shared" si="21"/>
        <v>-1.8518518518518521</v>
      </c>
      <c r="R135" s="11">
        <v>39447</v>
      </c>
      <c r="S135" s="5">
        <v>1</v>
      </c>
      <c r="T135" s="6">
        <v>251</v>
      </c>
      <c r="U135" s="8">
        <v>0.39840637450199201</v>
      </c>
      <c r="V135" s="19">
        <f t="shared" si="20"/>
        <v>1.321003963011889</v>
      </c>
      <c r="W135" s="58"/>
      <c r="X135" s="4">
        <v>40147</v>
      </c>
      <c r="Y135" s="5" t="e">
        <f t="shared" ca="1" si="22"/>
        <v>#N/A</v>
      </c>
      <c r="Z135" s="5" t="e">
        <f t="shared" ca="1" si="23"/>
        <v>#N/A</v>
      </c>
      <c r="AA135" s="19" t="e">
        <f t="shared" ca="1" si="17"/>
        <v>#N/A</v>
      </c>
      <c r="AB135" s="60">
        <v>40147</v>
      </c>
      <c r="AC135" s="61" t="e">
        <f t="shared" ca="1" si="24"/>
        <v>#N/A</v>
      </c>
      <c r="AD135" s="61" t="e">
        <f t="shared" ca="1" si="25"/>
        <v>#N/A</v>
      </c>
      <c r="AE135" s="61" t="e">
        <f t="shared" ca="1" si="18"/>
        <v>#N/A</v>
      </c>
      <c r="AF135" s="93" t="e">
        <f t="shared" ca="1" si="19"/>
        <v>#N/A</v>
      </c>
      <c r="AM135" s="11"/>
      <c r="AN135" s="5"/>
      <c r="AO135" s="18"/>
      <c r="AP135" s="16"/>
      <c r="AS135" s="18"/>
      <c r="AT135" s="16"/>
      <c r="AU135" s="11"/>
      <c r="AV135" s="5"/>
    </row>
    <row r="136" spans="8:48">
      <c r="H136" s="11">
        <v>39478</v>
      </c>
      <c r="I136" s="5">
        <v>-18.428571428571431</v>
      </c>
      <c r="J136" s="6">
        <v>744</v>
      </c>
      <c r="K136" s="8">
        <v>-2.4769585253456223</v>
      </c>
      <c r="L136" s="8">
        <f t="shared" ref="L136:L199" si="26">AVERAGE(I134:I136)/AVERAGE(J134:J136)*100</f>
        <v>-2.2493034730640802</v>
      </c>
      <c r="M136" s="18">
        <v>39478</v>
      </c>
      <c r="N136" s="16">
        <v>-4</v>
      </c>
      <c r="O136" s="16">
        <v>91</v>
      </c>
      <c r="P136" s="16">
        <v>-4.395604395604396</v>
      </c>
      <c r="Q136" s="85">
        <f t="shared" si="21"/>
        <v>-2.5735294117647056</v>
      </c>
      <c r="R136" s="11">
        <v>39478</v>
      </c>
      <c r="S136" s="5">
        <v>3</v>
      </c>
      <c r="T136" s="6">
        <v>248</v>
      </c>
      <c r="U136" s="8">
        <v>1.2096774193548387</v>
      </c>
      <c r="V136" s="19">
        <f t="shared" si="20"/>
        <v>1.3315579227696404</v>
      </c>
      <c r="W136" s="58"/>
      <c r="X136" s="4">
        <v>40178</v>
      </c>
      <c r="Y136" s="5" t="e">
        <f t="shared" ca="1" si="22"/>
        <v>#N/A</v>
      </c>
      <c r="Z136" s="5" t="e">
        <f t="shared" ca="1" si="23"/>
        <v>#N/A</v>
      </c>
      <c r="AA136" s="19" t="e">
        <f t="shared" ca="1" si="17"/>
        <v>#N/A</v>
      </c>
      <c r="AB136" s="60">
        <v>40178</v>
      </c>
      <c r="AC136" s="61" t="e">
        <f t="shared" ca="1" si="24"/>
        <v>#N/A</v>
      </c>
      <c r="AD136" s="61" t="e">
        <f t="shared" ca="1" si="25"/>
        <v>#N/A</v>
      </c>
      <c r="AE136" s="61" t="e">
        <f t="shared" ca="1" si="18"/>
        <v>#N/A</v>
      </c>
      <c r="AF136" s="93" t="e">
        <f t="shared" ca="1" si="19"/>
        <v>#N/A</v>
      </c>
      <c r="AM136" s="11"/>
      <c r="AN136" s="5"/>
      <c r="AO136" s="18"/>
      <c r="AP136" s="16"/>
      <c r="AS136" s="18"/>
      <c r="AT136" s="16"/>
      <c r="AU136" s="11"/>
      <c r="AV136" s="5"/>
    </row>
    <row r="137" spans="8:48">
      <c r="H137" s="11">
        <v>39507</v>
      </c>
      <c r="I137" s="5">
        <v>-5.5</v>
      </c>
      <c r="J137" s="6">
        <v>733</v>
      </c>
      <c r="K137" s="8">
        <v>-0.75034106412005463</v>
      </c>
      <c r="L137" s="8">
        <f t="shared" si="26"/>
        <v>-1.9892990904226864</v>
      </c>
      <c r="M137" s="18">
        <v>39507</v>
      </c>
      <c r="N137" s="16">
        <v>0</v>
      </c>
      <c r="O137" s="16">
        <v>90</v>
      </c>
      <c r="P137" s="16">
        <v>0</v>
      </c>
      <c r="Q137" s="85">
        <f t="shared" si="21"/>
        <v>-2.2058823529411762</v>
      </c>
      <c r="R137" s="11">
        <v>39507</v>
      </c>
      <c r="S137" s="5">
        <v>3</v>
      </c>
      <c r="T137" s="6">
        <v>247</v>
      </c>
      <c r="U137" s="8">
        <v>1.214574898785425</v>
      </c>
      <c r="V137" s="19">
        <f t="shared" si="20"/>
        <v>0.93833780160857916</v>
      </c>
      <c r="W137" s="58"/>
      <c r="X137" s="4">
        <v>40209</v>
      </c>
      <c r="Y137" s="5" t="e">
        <f t="shared" ca="1" si="22"/>
        <v>#N/A</v>
      </c>
      <c r="Z137" s="5" t="e">
        <f t="shared" ca="1" si="23"/>
        <v>#N/A</v>
      </c>
      <c r="AA137" s="19" t="e">
        <f t="shared" ca="1" si="17"/>
        <v>#N/A</v>
      </c>
      <c r="AB137" s="60">
        <v>40209</v>
      </c>
      <c r="AC137" s="61" t="e">
        <f t="shared" ca="1" si="24"/>
        <v>#N/A</v>
      </c>
      <c r="AD137" s="61" t="e">
        <f t="shared" ca="1" si="25"/>
        <v>#N/A</v>
      </c>
      <c r="AE137" s="61" t="e">
        <f t="shared" ca="1" si="18"/>
        <v>#N/A</v>
      </c>
      <c r="AF137" s="93" t="e">
        <f t="shared" ca="1" si="19"/>
        <v>#N/A</v>
      </c>
      <c r="AM137" s="11"/>
      <c r="AN137" s="5"/>
      <c r="AO137" s="18"/>
      <c r="AP137" s="16"/>
      <c r="AS137" s="18"/>
      <c r="AT137" s="16"/>
      <c r="AU137" s="11"/>
      <c r="AV137" s="5"/>
    </row>
    <row r="138" spans="8:48">
      <c r="H138" s="11">
        <v>39538</v>
      </c>
      <c r="I138" s="5"/>
      <c r="J138" s="6">
        <v>729</v>
      </c>
      <c r="K138" s="8"/>
      <c r="L138" s="8">
        <f t="shared" si="26"/>
        <v>-1.627056080818547</v>
      </c>
      <c r="M138" s="18">
        <v>39538</v>
      </c>
      <c r="N138" s="16">
        <v>7</v>
      </c>
      <c r="O138" s="16">
        <v>88</v>
      </c>
      <c r="P138" s="16">
        <v>7.9545454545454541</v>
      </c>
      <c r="Q138" s="85">
        <f t="shared" si="21"/>
        <v>1.1152416356877324</v>
      </c>
      <c r="R138" s="11">
        <v>39538</v>
      </c>
      <c r="S138" s="5"/>
      <c r="T138" s="6">
        <v>244</v>
      </c>
      <c r="U138" s="6"/>
      <c r="V138" s="19">
        <f t="shared" si="20"/>
        <v>1.2178619756427604</v>
      </c>
      <c r="W138" s="58"/>
      <c r="X138" s="4">
        <v>40237</v>
      </c>
      <c r="Y138" s="5" t="e">
        <f t="shared" ca="1" si="22"/>
        <v>#N/A</v>
      </c>
      <c r="Z138" s="5" t="e">
        <f t="shared" ca="1" si="23"/>
        <v>#N/A</v>
      </c>
      <c r="AA138" s="19" t="e">
        <f t="shared" ca="1" si="17"/>
        <v>#N/A</v>
      </c>
      <c r="AB138" s="60">
        <v>40237</v>
      </c>
      <c r="AC138" s="61" t="e">
        <f t="shared" ca="1" si="24"/>
        <v>#N/A</v>
      </c>
      <c r="AD138" s="61" t="e">
        <f t="shared" ca="1" si="25"/>
        <v>#N/A</v>
      </c>
      <c r="AE138" s="61" t="e">
        <f t="shared" ca="1" si="18"/>
        <v>#N/A</v>
      </c>
      <c r="AF138" s="93" t="e">
        <f t="shared" ca="1" si="19"/>
        <v>#N/A</v>
      </c>
      <c r="AM138" s="11"/>
      <c r="AN138" s="5"/>
      <c r="AO138" s="18"/>
      <c r="AP138" s="16"/>
      <c r="AS138" s="18"/>
      <c r="AT138" s="16"/>
      <c r="AU138" s="11"/>
      <c r="AV138" s="5"/>
    </row>
    <row r="139" spans="8:48">
      <c r="H139" s="11">
        <v>39568</v>
      </c>
      <c r="I139" s="117">
        <v>-11.5</v>
      </c>
      <c r="J139" s="6">
        <v>729</v>
      </c>
      <c r="K139" s="8">
        <v>-1.577503429355281</v>
      </c>
      <c r="L139" s="8">
        <f t="shared" si="26"/>
        <v>-1.1638521223185758</v>
      </c>
      <c r="M139" s="18">
        <v>39568</v>
      </c>
      <c r="N139" s="118">
        <v>-1</v>
      </c>
      <c r="O139" s="16">
        <v>87</v>
      </c>
      <c r="P139" s="16">
        <v>-1.1494252873563218</v>
      </c>
      <c r="Q139" s="85">
        <f t="shared" si="21"/>
        <v>2.2641509433962268</v>
      </c>
      <c r="R139" s="11">
        <v>39568</v>
      </c>
      <c r="S139" s="117">
        <v>-1</v>
      </c>
      <c r="T139" s="6">
        <v>242</v>
      </c>
      <c r="U139" s="6">
        <v>-0.41322314049586778</v>
      </c>
      <c r="V139" s="19">
        <f t="shared" si="20"/>
        <v>0.40927694406548432</v>
      </c>
      <c r="W139" s="58"/>
      <c r="X139" s="4">
        <v>40268</v>
      </c>
      <c r="Y139" s="5" t="e">
        <f t="shared" ca="1" si="22"/>
        <v>#N/A</v>
      </c>
      <c r="Z139" s="5" t="e">
        <f t="shared" ca="1" si="23"/>
        <v>#N/A</v>
      </c>
      <c r="AA139" s="19" t="e">
        <f t="shared" ca="1" si="17"/>
        <v>#N/A</v>
      </c>
      <c r="AB139" s="60">
        <v>40268</v>
      </c>
      <c r="AC139" s="61" t="e">
        <f t="shared" ca="1" si="24"/>
        <v>#N/A</v>
      </c>
      <c r="AD139" s="61" t="e">
        <f t="shared" ca="1" si="25"/>
        <v>#N/A</v>
      </c>
      <c r="AE139" s="61" t="e">
        <f t="shared" ca="1" si="18"/>
        <v>#N/A</v>
      </c>
      <c r="AF139" s="93" t="e">
        <f t="shared" ca="1" si="19"/>
        <v>#N/A</v>
      </c>
      <c r="AM139" s="11"/>
      <c r="AN139" s="5"/>
      <c r="AO139" s="18"/>
      <c r="AP139" s="16"/>
      <c r="AS139" s="18"/>
      <c r="AT139" s="16"/>
      <c r="AU139" s="11"/>
      <c r="AV139" s="5"/>
    </row>
    <row r="140" spans="8:48">
      <c r="H140" s="11">
        <v>39599</v>
      </c>
      <c r="I140" s="117">
        <v>-15.666666666666664</v>
      </c>
      <c r="J140" s="6">
        <v>733</v>
      </c>
      <c r="K140" s="8">
        <v>-2.1373351523419735</v>
      </c>
      <c r="L140" s="8">
        <f t="shared" si="26"/>
        <v>-1.8598813327247827</v>
      </c>
      <c r="M140" s="18">
        <v>39599</v>
      </c>
      <c r="N140" s="118">
        <v>1</v>
      </c>
      <c r="O140" s="16">
        <v>87</v>
      </c>
      <c r="P140" s="16">
        <v>1.1494252873563218</v>
      </c>
      <c r="Q140" s="85">
        <f t="shared" si="21"/>
        <v>2.6717557251908399</v>
      </c>
      <c r="R140" s="11">
        <v>39599</v>
      </c>
      <c r="S140" s="117">
        <v>1</v>
      </c>
      <c r="T140" s="6">
        <v>239</v>
      </c>
      <c r="U140" s="6">
        <v>0.41841004184100417</v>
      </c>
      <c r="V140" s="19">
        <f t="shared" si="20"/>
        <v>0</v>
      </c>
      <c r="W140" s="58"/>
      <c r="X140" s="4">
        <v>40298</v>
      </c>
      <c r="Y140" s="5" t="e">
        <f t="shared" ca="1" si="22"/>
        <v>#N/A</v>
      </c>
      <c r="Z140" s="5" t="e">
        <f t="shared" ca="1" si="23"/>
        <v>#N/A</v>
      </c>
      <c r="AA140" s="19" t="e">
        <f t="shared" ca="1" si="17"/>
        <v>#N/A</v>
      </c>
      <c r="AB140" s="60">
        <v>40298</v>
      </c>
      <c r="AC140" s="61" t="e">
        <f t="shared" ca="1" si="24"/>
        <v>#N/A</v>
      </c>
      <c r="AD140" s="61" t="e">
        <f t="shared" ca="1" si="25"/>
        <v>#N/A</v>
      </c>
      <c r="AE140" s="61" t="e">
        <f t="shared" ca="1" si="18"/>
        <v>#N/A</v>
      </c>
      <c r="AF140" s="93" t="e">
        <f t="shared" ca="1" si="19"/>
        <v>#N/A</v>
      </c>
      <c r="AM140" s="11"/>
      <c r="AN140" s="5"/>
      <c r="AO140" s="18"/>
      <c r="AP140" s="16"/>
      <c r="AS140" s="18"/>
      <c r="AT140" s="16"/>
      <c r="AU140" s="11"/>
      <c r="AV140" s="5"/>
    </row>
    <row r="141" spans="8:48">
      <c r="H141" s="11">
        <v>39629</v>
      </c>
      <c r="I141" s="117">
        <v>-11</v>
      </c>
      <c r="J141" s="6">
        <v>731</v>
      </c>
      <c r="K141" s="8">
        <v>-1.5047879616963065</v>
      </c>
      <c r="L141" s="8">
        <f t="shared" si="26"/>
        <v>-1.7403860769113846</v>
      </c>
      <c r="M141" s="18">
        <v>39629</v>
      </c>
      <c r="N141" s="118">
        <v>2</v>
      </c>
      <c r="O141" s="16">
        <v>86</v>
      </c>
      <c r="P141" s="16">
        <v>2.3255813953488373</v>
      </c>
      <c r="Q141" s="85">
        <f t="shared" si="21"/>
        <v>0.76923076923076916</v>
      </c>
      <c r="R141" s="11">
        <v>39629</v>
      </c>
      <c r="S141" s="117">
        <v>-3</v>
      </c>
      <c r="T141" s="6">
        <v>242</v>
      </c>
      <c r="U141" s="6">
        <v>-1.2396694214876034</v>
      </c>
      <c r="V141" s="19">
        <f t="shared" si="20"/>
        <v>-0.41493775933609961</v>
      </c>
      <c r="W141" s="58"/>
      <c r="X141" s="4">
        <v>40329</v>
      </c>
      <c r="Y141" s="5" t="e">
        <f t="shared" ca="1" si="22"/>
        <v>#N/A</v>
      </c>
      <c r="Z141" s="5" t="e">
        <f t="shared" ca="1" si="23"/>
        <v>#N/A</v>
      </c>
      <c r="AA141" s="19" t="e">
        <f t="shared" ca="1" si="17"/>
        <v>#N/A</v>
      </c>
      <c r="AB141" s="60">
        <v>40329</v>
      </c>
      <c r="AC141" s="61" t="e">
        <f t="shared" ca="1" si="24"/>
        <v>#N/A</v>
      </c>
      <c r="AD141" s="61" t="e">
        <f t="shared" ca="1" si="25"/>
        <v>#N/A</v>
      </c>
      <c r="AE141" s="61" t="e">
        <f t="shared" ca="1" si="18"/>
        <v>#N/A</v>
      </c>
      <c r="AF141" s="93" t="e">
        <f t="shared" ca="1" si="19"/>
        <v>#N/A</v>
      </c>
      <c r="AM141" s="11"/>
      <c r="AN141" s="5"/>
      <c r="AO141" s="18"/>
      <c r="AP141" s="16"/>
      <c r="AS141" s="18"/>
      <c r="AT141" s="16"/>
      <c r="AU141" s="11"/>
      <c r="AV141" s="5"/>
    </row>
    <row r="142" spans="8:48">
      <c r="H142" s="11">
        <v>39660</v>
      </c>
      <c r="I142" s="117">
        <v>-16.25</v>
      </c>
      <c r="J142" s="6">
        <v>731</v>
      </c>
      <c r="K142" s="8">
        <v>-2.2229822161422708</v>
      </c>
      <c r="L142" s="8">
        <f t="shared" si="26"/>
        <v>-1.9552012148823084</v>
      </c>
      <c r="M142" s="18">
        <v>39660</v>
      </c>
      <c r="N142" s="118">
        <v>-1</v>
      </c>
      <c r="O142" s="16">
        <v>86</v>
      </c>
      <c r="P142" s="16">
        <v>-1.1627906976744187</v>
      </c>
      <c r="Q142" s="85">
        <f t="shared" si="21"/>
        <v>0.77220077220077221</v>
      </c>
      <c r="R142" s="11">
        <v>39660</v>
      </c>
      <c r="S142" s="117">
        <v>-2</v>
      </c>
      <c r="T142" s="6">
        <v>239</v>
      </c>
      <c r="U142" s="6">
        <v>-0.83682008368200833</v>
      </c>
      <c r="V142" s="19">
        <f t="shared" si="20"/>
        <v>-0.55555555555555547</v>
      </c>
      <c r="W142" s="58"/>
      <c r="X142" s="4">
        <v>40359</v>
      </c>
      <c r="Y142" s="5" t="e">
        <f t="shared" ca="1" si="22"/>
        <v>#N/A</v>
      </c>
      <c r="Z142" s="5" t="e">
        <f t="shared" ca="1" si="23"/>
        <v>#N/A</v>
      </c>
      <c r="AA142" s="19" t="e">
        <f t="shared" ca="1" si="17"/>
        <v>#N/A</v>
      </c>
      <c r="AB142" s="60">
        <v>40359</v>
      </c>
      <c r="AC142" s="61" t="e">
        <f t="shared" ca="1" si="24"/>
        <v>#N/A</v>
      </c>
      <c r="AD142" s="61" t="e">
        <f t="shared" ca="1" si="25"/>
        <v>#N/A</v>
      </c>
      <c r="AE142" s="61" t="e">
        <f t="shared" ca="1" si="18"/>
        <v>#N/A</v>
      </c>
      <c r="AF142" s="93" t="e">
        <f t="shared" ca="1" si="19"/>
        <v>#N/A</v>
      </c>
      <c r="AM142" s="11"/>
      <c r="AN142" s="5"/>
      <c r="AO142" s="18"/>
      <c r="AP142" s="16"/>
      <c r="AS142" s="18"/>
      <c r="AT142" s="16"/>
      <c r="AU142" s="11"/>
      <c r="AV142" s="5"/>
    </row>
    <row r="143" spans="8:48">
      <c r="H143" s="11">
        <v>39691</v>
      </c>
      <c r="I143" s="117">
        <v>-42.25</v>
      </c>
      <c r="J143" s="6">
        <v>729</v>
      </c>
      <c r="K143" s="8">
        <v>-5.7956104252400547</v>
      </c>
      <c r="L143" s="8">
        <f t="shared" si="26"/>
        <v>-3.1720675490643542</v>
      </c>
      <c r="M143" s="18">
        <v>39691</v>
      </c>
      <c r="N143" s="118">
        <v>-2</v>
      </c>
      <c r="O143" s="16">
        <v>85</v>
      </c>
      <c r="P143" s="16">
        <v>-2.3529411764705883</v>
      </c>
      <c r="Q143" s="85">
        <f t="shared" si="21"/>
        <v>-0.3891050583657587</v>
      </c>
      <c r="R143" s="11">
        <v>39691</v>
      </c>
      <c r="S143" s="117">
        <v>-8</v>
      </c>
      <c r="T143" s="6">
        <v>241</v>
      </c>
      <c r="U143" s="6">
        <v>-3.3195020746887969</v>
      </c>
      <c r="V143" s="19">
        <f t="shared" si="20"/>
        <v>-1.8005540166204985</v>
      </c>
      <c r="W143" s="58"/>
      <c r="X143" s="4">
        <v>40390</v>
      </c>
      <c r="Y143" s="5" t="e">
        <f t="shared" ca="1" si="22"/>
        <v>#N/A</v>
      </c>
      <c r="Z143" s="5" t="e">
        <f t="shared" ca="1" si="23"/>
        <v>#N/A</v>
      </c>
      <c r="AA143" s="19" t="e">
        <f t="shared" ca="1" si="17"/>
        <v>#N/A</v>
      </c>
      <c r="AB143" s="60">
        <v>40390</v>
      </c>
      <c r="AC143" s="61" t="e">
        <f t="shared" ca="1" si="24"/>
        <v>#N/A</v>
      </c>
      <c r="AD143" s="61" t="e">
        <f t="shared" ca="1" si="25"/>
        <v>#N/A</v>
      </c>
      <c r="AE143" s="61" t="e">
        <f t="shared" ca="1" si="18"/>
        <v>#N/A</v>
      </c>
      <c r="AF143" s="93" t="e">
        <f t="shared" ca="1" si="19"/>
        <v>#N/A</v>
      </c>
      <c r="AM143" s="11"/>
      <c r="AN143" s="5"/>
      <c r="AO143" s="18"/>
      <c r="AP143" s="16"/>
      <c r="AS143" s="18"/>
      <c r="AT143" s="16"/>
      <c r="AU143" s="11"/>
      <c r="AV143" s="5"/>
    </row>
    <row r="144" spans="8:48">
      <c r="H144" s="11">
        <v>39721</v>
      </c>
      <c r="I144" s="117">
        <v>-24.25</v>
      </c>
      <c r="J144" s="6">
        <v>721</v>
      </c>
      <c r="K144" s="8">
        <v>-3.3633841886269069</v>
      </c>
      <c r="L144" s="8">
        <f t="shared" si="26"/>
        <v>-3.7941311325080238</v>
      </c>
      <c r="M144" s="18">
        <v>39721</v>
      </c>
      <c r="N144" s="118">
        <v>-2</v>
      </c>
      <c r="O144" s="16">
        <v>85</v>
      </c>
      <c r="P144" s="16">
        <v>-2.3529411764705883</v>
      </c>
      <c r="Q144" s="85">
        <f t="shared" si="21"/>
        <v>-1.9531250000000004</v>
      </c>
      <c r="R144" s="11">
        <v>39721</v>
      </c>
      <c r="S144" s="117">
        <v>-5</v>
      </c>
      <c r="T144" s="6">
        <v>237</v>
      </c>
      <c r="U144" s="6">
        <v>-2.109704641350211</v>
      </c>
      <c r="V144" s="19">
        <f t="shared" si="20"/>
        <v>-2.0920502092050208</v>
      </c>
      <c r="W144" s="58"/>
      <c r="X144" s="4">
        <v>40421</v>
      </c>
      <c r="Y144" s="5" t="e">
        <f t="shared" ca="1" si="22"/>
        <v>#N/A</v>
      </c>
      <c r="Z144" s="5" t="e">
        <f t="shared" ca="1" si="23"/>
        <v>#N/A</v>
      </c>
      <c r="AA144" s="19" t="e">
        <f t="shared" ca="1" si="17"/>
        <v>#N/A</v>
      </c>
      <c r="AB144" s="60">
        <v>40421</v>
      </c>
      <c r="AC144" s="61" t="e">
        <f t="shared" ca="1" si="24"/>
        <v>#N/A</v>
      </c>
      <c r="AD144" s="61" t="e">
        <f t="shared" ca="1" si="25"/>
        <v>#N/A</v>
      </c>
      <c r="AE144" s="61" t="e">
        <f t="shared" ca="1" si="18"/>
        <v>#N/A</v>
      </c>
      <c r="AF144" s="93" t="e">
        <f t="shared" ca="1" si="19"/>
        <v>#N/A</v>
      </c>
      <c r="AM144" s="11"/>
      <c r="AN144" s="5"/>
      <c r="AO144" s="18"/>
      <c r="AP144" s="16"/>
      <c r="AS144" s="18"/>
      <c r="AT144" s="16"/>
      <c r="AU144" s="11"/>
      <c r="AV144" s="5"/>
    </row>
    <row r="145" spans="8:48">
      <c r="H145" s="11">
        <v>39752</v>
      </c>
      <c r="I145" s="117">
        <v>-55.166666666666671</v>
      </c>
      <c r="J145" s="6">
        <v>722</v>
      </c>
      <c r="K145" s="8">
        <v>-7.6408125577100652</v>
      </c>
      <c r="L145" s="8">
        <f t="shared" si="26"/>
        <v>-5.6015960712093316</v>
      </c>
      <c r="M145" s="18">
        <v>39752</v>
      </c>
      <c r="N145" s="118">
        <v>-5</v>
      </c>
      <c r="O145" s="16">
        <v>95</v>
      </c>
      <c r="P145" s="16">
        <v>-5.2631578947368416</v>
      </c>
      <c r="Q145" s="85">
        <f t="shared" si="21"/>
        <v>-3.3962264150943398</v>
      </c>
      <c r="R145" s="11">
        <v>39752</v>
      </c>
      <c r="S145" s="117">
        <v>-13</v>
      </c>
      <c r="T145" s="6">
        <v>231</v>
      </c>
      <c r="U145" s="6">
        <v>-5.6277056277056277</v>
      </c>
      <c r="V145" s="19">
        <f t="shared" si="20"/>
        <v>-3.6671368124118473</v>
      </c>
      <c r="W145" s="58"/>
      <c r="X145" s="4">
        <v>40451</v>
      </c>
      <c r="Y145" s="5" t="e">
        <f t="shared" ca="1" si="22"/>
        <v>#N/A</v>
      </c>
      <c r="Z145" s="5" t="e">
        <f t="shared" ca="1" si="23"/>
        <v>#N/A</v>
      </c>
      <c r="AA145" s="19" t="e">
        <f t="shared" ref="AA145:AA210" ca="1" si="27">Y145-(Z145/Z133-1)*100</f>
        <v>#N/A</v>
      </c>
      <c r="AB145" s="60">
        <v>40451</v>
      </c>
      <c r="AC145" s="61" t="e">
        <f t="shared" ca="1" si="24"/>
        <v>#N/A</v>
      </c>
      <c r="AD145" s="61" t="e">
        <f t="shared" ca="1" si="25"/>
        <v>#N/A</v>
      </c>
      <c r="AE145" s="61" t="e">
        <f t="shared" ref="AE145:AE209" ca="1" si="28">(AD145/AD133-1)*100</f>
        <v>#N/A</v>
      </c>
      <c r="AF145" s="93" t="e">
        <f t="shared" ref="AF145:AF209" ca="1" si="29">AC145-AE145</f>
        <v>#N/A</v>
      </c>
      <c r="AM145" s="11"/>
      <c r="AN145" s="5"/>
      <c r="AO145" s="18"/>
      <c r="AP145" s="16"/>
      <c r="AS145" s="18"/>
      <c r="AT145" s="16"/>
      <c r="AU145" s="11"/>
      <c r="AV145" s="5"/>
    </row>
    <row r="146" spans="8:48">
      <c r="H146" s="11">
        <v>39782</v>
      </c>
      <c r="I146" s="117">
        <v>-84.041666666666657</v>
      </c>
      <c r="J146" s="6">
        <v>722</v>
      </c>
      <c r="K146" s="8">
        <v>-11.640120036934439</v>
      </c>
      <c r="L146" s="8">
        <f t="shared" si="26"/>
        <v>-7.5500384911470357</v>
      </c>
      <c r="M146" s="18">
        <v>39782</v>
      </c>
      <c r="N146" s="118">
        <v>-17</v>
      </c>
      <c r="O146" s="16">
        <v>95</v>
      </c>
      <c r="P146" s="16">
        <v>-17.894736842105264</v>
      </c>
      <c r="Q146" s="85">
        <f t="shared" si="21"/>
        <v>-8.7272727272727266</v>
      </c>
      <c r="R146" s="11">
        <v>39782</v>
      </c>
      <c r="S146" s="117">
        <v>-31</v>
      </c>
      <c r="T146" s="6">
        <v>229</v>
      </c>
      <c r="U146" s="6">
        <v>-13.537117903930133</v>
      </c>
      <c r="V146" s="19">
        <f t="shared" si="20"/>
        <v>-7.0301291248206592</v>
      </c>
      <c r="W146" s="58"/>
      <c r="X146" s="4">
        <v>40482</v>
      </c>
      <c r="Y146" s="5" t="e">
        <f t="shared" ca="1" si="22"/>
        <v>#N/A</v>
      </c>
      <c r="Z146" s="5" t="e">
        <f t="shared" ca="1" si="23"/>
        <v>#N/A</v>
      </c>
      <c r="AA146" s="19" t="e">
        <f t="shared" ca="1" si="27"/>
        <v>#N/A</v>
      </c>
      <c r="AB146" s="60">
        <v>40482</v>
      </c>
      <c r="AC146" s="61" t="e">
        <f t="shared" ca="1" si="24"/>
        <v>#N/A</v>
      </c>
      <c r="AD146" s="61" t="e">
        <f t="shared" ca="1" si="25"/>
        <v>#N/A</v>
      </c>
      <c r="AE146" s="61" t="e">
        <f t="shared" ca="1" si="28"/>
        <v>#N/A</v>
      </c>
      <c r="AF146" s="93" t="e">
        <f t="shared" ca="1" si="29"/>
        <v>#N/A</v>
      </c>
      <c r="AM146" s="11"/>
      <c r="AN146" s="5"/>
      <c r="AO146" s="18"/>
      <c r="AP146" s="16"/>
      <c r="AS146" s="18"/>
      <c r="AT146" s="16"/>
      <c r="AU146" s="11"/>
      <c r="AV146" s="5"/>
    </row>
    <row r="147" spans="8:48">
      <c r="H147" s="11">
        <v>39813</v>
      </c>
      <c r="I147" s="117">
        <v>-72.400000000000006</v>
      </c>
      <c r="J147" s="6">
        <v>714</v>
      </c>
      <c r="K147" s="8">
        <v>-10.140056022408965</v>
      </c>
      <c r="L147" s="8">
        <f t="shared" si="26"/>
        <v>-9.8057615075687359</v>
      </c>
      <c r="M147" s="18">
        <v>39813</v>
      </c>
      <c r="N147" s="118">
        <v>-21</v>
      </c>
      <c r="O147" s="16">
        <v>91</v>
      </c>
      <c r="P147" s="16">
        <v>-23.076923076923077</v>
      </c>
      <c r="Q147" s="85">
        <f t="shared" si="21"/>
        <v>-15.302491103202847</v>
      </c>
      <c r="R147" s="11">
        <v>39813</v>
      </c>
      <c r="S147" s="117">
        <v>-41.5</v>
      </c>
      <c r="T147" s="6">
        <v>225</v>
      </c>
      <c r="U147" s="6">
        <v>-18.444444444444443</v>
      </c>
      <c r="V147" s="19">
        <f t="shared" si="20"/>
        <v>-12.481751824817518</v>
      </c>
      <c r="W147" s="58"/>
      <c r="X147" s="4">
        <v>40512</v>
      </c>
      <c r="Y147" s="5" t="e">
        <f t="shared" ca="1" si="22"/>
        <v>#N/A</v>
      </c>
      <c r="Z147" s="5" t="e">
        <f t="shared" ca="1" si="23"/>
        <v>#N/A</v>
      </c>
      <c r="AA147" s="19" t="e">
        <f t="shared" ca="1" si="27"/>
        <v>#N/A</v>
      </c>
      <c r="AB147" s="60">
        <v>40512</v>
      </c>
      <c r="AC147" s="61" t="e">
        <f t="shared" ca="1" si="24"/>
        <v>#N/A</v>
      </c>
      <c r="AD147" s="61" t="e">
        <f t="shared" ca="1" si="25"/>
        <v>#N/A</v>
      </c>
      <c r="AE147" s="61" t="e">
        <f t="shared" ca="1" si="28"/>
        <v>#N/A</v>
      </c>
      <c r="AF147" s="93" t="e">
        <f t="shared" ca="1" si="29"/>
        <v>#N/A</v>
      </c>
      <c r="AM147" s="11"/>
      <c r="AN147" s="5"/>
      <c r="AO147" s="18"/>
      <c r="AP147" s="16"/>
      <c r="AS147" s="18"/>
      <c r="AT147" s="16"/>
      <c r="AU147" s="11"/>
      <c r="AV147" s="5"/>
    </row>
    <row r="148" spans="8:48">
      <c r="H148" s="11">
        <v>39844</v>
      </c>
      <c r="I148" s="117">
        <v>-51.266666666666666</v>
      </c>
      <c r="J148" s="6">
        <v>709</v>
      </c>
      <c r="K148" s="8">
        <v>-7.2308415608838743</v>
      </c>
      <c r="L148" s="8">
        <f t="shared" si="26"/>
        <v>-9.6833721833721818</v>
      </c>
      <c r="M148" s="18">
        <v>39844</v>
      </c>
      <c r="N148" s="118">
        <v>-9</v>
      </c>
      <c r="O148" s="16">
        <v>93</v>
      </c>
      <c r="P148" s="16">
        <v>-9.67741935483871</v>
      </c>
      <c r="Q148" s="85">
        <f t="shared" si="21"/>
        <v>-16.845878136200714</v>
      </c>
      <c r="R148" s="11">
        <v>39844</v>
      </c>
      <c r="S148" s="117">
        <v>-9</v>
      </c>
      <c r="T148" s="6">
        <v>223</v>
      </c>
      <c r="U148" s="6">
        <v>-4.0358744394618835</v>
      </c>
      <c r="V148" s="19">
        <f t="shared" si="20"/>
        <v>-12.0384047267356</v>
      </c>
      <c r="W148" s="58"/>
      <c r="X148" s="4">
        <v>40543</v>
      </c>
      <c r="Y148" s="5" t="e">
        <f t="shared" ca="1" si="22"/>
        <v>#N/A</v>
      </c>
      <c r="Z148" s="5" t="e">
        <f t="shared" ca="1" si="23"/>
        <v>#N/A</v>
      </c>
      <c r="AA148" s="19" t="e">
        <f t="shared" ca="1" si="27"/>
        <v>#N/A</v>
      </c>
      <c r="AB148" s="60">
        <v>40543</v>
      </c>
      <c r="AC148" s="61" t="e">
        <f t="shared" ca="1" si="24"/>
        <v>#N/A</v>
      </c>
      <c r="AD148" s="61" t="e">
        <f t="shared" ca="1" si="25"/>
        <v>#N/A</v>
      </c>
      <c r="AE148" s="61" t="e">
        <f t="shared" ca="1" si="28"/>
        <v>#N/A</v>
      </c>
      <c r="AF148" s="93" t="e">
        <f t="shared" ca="1" si="29"/>
        <v>#N/A</v>
      </c>
      <c r="AM148" s="11"/>
      <c r="AN148" s="5"/>
      <c r="AO148" s="18"/>
      <c r="AP148" s="16"/>
      <c r="AS148" s="18"/>
      <c r="AT148" s="16"/>
      <c r="AU148" s="11"/>
      <c r="AV148" s="5"/>
    </row>
    <row r="149" spans="8:48">
      <c r="H149" s="11">
        <v>39872</v>
      </c>
      <c r="I149" s="117">
        <v>-93.515151515151501</v>
      </c>
      <c r="J149" s="6">
        <v>700</v>
      </c>
      <c r="K149" s="8">
        <v>-13.359307359307357</v>
      </c>
      <c r="L149" s="8">
        <f t="shared" si="26"/>
        <v>-10.229949042949514</v>
      </c>
      <c r="M149" s="18">
        <v>39872</v>
      </c>
      <c r="N149" s="118">
        <v>-13</v>
      </c>
      <c r="O149" s="16">
        <v>96</v>
      </c>
      <c r="P149" s="16">
        <v>-13.541666666666666</v>
      </c>
      <c r="Q149" s="85">
        <f t="shared" si="21"/>
        <v>-15.357142857142858</v>
      </c>
      <c r="R149" s="11">
        <v>39872</v>
      </c>
      <c r="S149" s="117">
        <v>-35</v>
      </c>
      <c r="T149" s="6">
        <v>218</v>
      </c>
      <c r="U149" s="6">
        <v>-16.055045871559635</v>
      </c>
      <c r="V149" s="19">
        <f t="shared" si="20"/>
        <v>-12.837837837837837</v>
      </c>
      <c r="W149" s="58"/>
      <c r="X149" s="4">
        <v>40574</v>
      </c>
      <c r="Y149" s="5" t="e">
        <f t="shared" ca="1" si="22"/>
        <v>#N/A</v>
      </c>
      <c r="Z149" s="5" t="e">
        <f t="shared" ca="1" si="23"/>
        <v>#N/A</v>
      </c>
      <c r="AA149" s="19" t="e">
        <f t="shared" ca="1" si="27"/>
        <v>#N/A</v>
      </c>
      <c r="AB149" s="60">
        <v>40574</v>
      </c>
      <c r="AC149" s="61" t="e">
        <f t="shared" ca="1" si="24"/>
        <v>#N/A</v>
      </c>
      <c r="AD149" s="61" t="e">
        <f t="shared" ca="1" si="25"/>
        <v>#N/A</v>
      </c>
      <c r="AE149" s="61" t="e">
        <f t="shared" ca="1" si="28"/>
        <v>#N/A</v>
      </c>
      <c r="AF149" s="93" t="e">
        <f t="shared" ca="1" si="29"/>
        <v>#N/A</v>
      </c>
      <c r="AM149" s="11"/>
      <c r="AN149" s="5"/>
      <c r="AO149" s="18"/>
      <c r="AP149" s="16"/>
      <c r="AS149" s="18"/>
      <c r="AT149" s="16"/>
      <c r="AU149" s="11"/>
      <c r="AV149" s="5"/>
    </row>
    <row r="150" spans="8:48">
      <c r="H150" s="11">
        <v>39903</v>
      </c>
      <c r="I150" s="117">
        <v>-119.31538461538462</v>
      </c>
      <c r="J150" s="6">
        <v>705</v>
      </c>
      <c r="K150" s="8">
        <v>-16.924168030551009</v>
      </c>
      <c r="L150" s="8">
        <f t="shared" si="26"/>
        <v>-12.492772128533719</v>
      </c>
      <c r="M150" s="18">
        <v>39903</v>
      </c>
      <c r="N150" s="118">
        <v>-22</v>
      </c>
      <c r="O150" s="16">
        <v>100</v>
      </c>
      <c r="P150" s="16">
        <v>-22</v>
      </c>
      <c r="Q150" s="85">
        <f t="shared" si="21"/>
        <v>-15.224913494809689</v>
      </c>
      <c r="R150" s="11">
        <v>39903</v>
      </c>
      <c r="S150" s="117">
        <v>-39</v>
      </c>
      <c r="T150" s="6">
        <v>219</v>
      </c>
      <c r="U150" s="6">
        <v>-17.80821917808219</v>
      </c>
      <c r="V150" s="19">
        <f t="shared" si="20"/>
        <v>-12.575757575757576</v>
      </c>
      <c r="W150" s="58"/>
      <c r="X150" s="4">
        <v>40602</v>
      </c>
      <c r="Y150" s="5" t="e">
        <f t="shared" ca="1" si="22"/>
        <v>#N/A</v>
      </c>
      <c r="Z150" s="5" t="e">
        <f t="shared" ca="1" si="23"/>
        <v>#N/A</v>
      </c>
      <c r="AA150" s="19" t="e">
        <f t="shared" ca="1" si="27"/>
        <v>#N/A</v>
      </c>
      <c r="AB150" s="60">
        <v>40602</v>
      </c>
      <c r="AC150" s="61" t="e">
        <f t="shared" ca="1" si="24"/>
        <v>#N/A</v>
      </c>
      <c r="AD150" s="61" t="e">
        <f t="shared" ca="1" si="25"/>
        <v>#N/A</v>
      </c>
      <c r="AE150" s="61" t="e">
        <f t="shared" ca="1" si="28"/>
        <v>#N/A</v>
      </c>
      <c r="AF150" s="93" t="e">
        <f t="shared" ca="1" si="29"/>
        <v>#N/A</v>
      </c>
      <c r="AM150" s="11"/>
      <c r="AN150" s="5"/>
      <c r="AO150" s="18"/>
      <c r="AP150" s="16"/>
      <c r="AS150" s="18"/>
      <c r="AT150" s="16"/>
      <c r="AU150" s="11"/>
      <c r="AV150" s="5"/>
    </row>
    <row r="151" spans="8:48">
      <c r="H151" s="11">
        <v>39933</v>
      </c>
      <c r="I151" s="117">
        <v>-66.75</v>
      </c>
      <c r="J151" s="6">
        <v>700</v>
      </c>
      <c r="K151" s="8">
        <v>-9.5357142857142865</v>
      </c>
      <c r="L151" s="8">
        <f t="shared" si="26"/>
        <v>-13.281735683160861</v>
      </c>
      <c r="M151" s="18">
        <v>39933</v>
      </c>
      <c r="N151" s="118">
        <v>-8</v>
      </c>
      <c r="O151" s="16">
        <v>107</v>
      </c>
      <c r="P151" s="16">
        <v>-7.4766355140186906</v>
      </c>
      <c r="Q151" s="85">
        <f t="shared" si="21"/>
        <v>-14.19141914191419</v>
      </c>
      <c r="R151" s="11">
        <v>39933</v>
      </c>
      <c r="S151" s="117">
        <v>-26</v>
      </c>
      <c r="T151" s="6">
        <v>214</v>
      </c>
      <c r="U151" s="6">
        <v>-12.149532710280374</v>
      </c>
      <c r="V151" s="19">
        <f t="shared" si="20"/>
        <v>-15.360983102918588</v>
      </c>
      <c r="W151" s="58"/>
      <c r="X151" s="4">
        <v>40633</v>
      </c>
      <c r="Y151" s="5" t="e">
        <f t="shared" ca="1" si="22"/>
        <v>#N/A</v>
      </c>
      <c r="Z151" s="5" t="e">
        <f t="shared" ca="1" si="23"/>
        <v>#N/A</v>
      </c>
      <c r="AA151" s="19" t="e">
        <f t="shared" ca="1" si="27"/>
        <v>#N/A</v>
      </c>
      <c r="AB151" s="60">
        <v>40633</v>
      </c>
      <c r="AC151" s="61" t="e">
        <f t="shared" ca="1" si="24"/>
        <v>#N/A</v>
      </c>
      <c r="AD151" s="61" t="e">
        <f t="shared" ca="1" si="25"/>
        <v>#N/A</v>
      </c>
      <c r="AE151" s="61" t="e">
        <f t="shared" ca="1" si="28"/>
        <v>#N/A</v>
      </c>
      <c r="AF151" s="93" t="e">
        <f t="shared" ca="1" si="29"/>
        <v>#N/A</v>
      </c>
      <c r="AM151" s="11"/>
      <c r="AN151" s="5"/>
      <c r="AO151" s="18"/>
      <c r="AP151" s="16"/>
      <c r="AS151" s="18"/>
      <c r="AT151" s="16"/>
      <c r="AU151" s="11"/>
      <c r="AV151" s="5"/>
    </row>
    <row r="152" spans="8:48">
      <c r="H152" s="11">
        <v>39964</v>
      </c>
      <c r="I152" s="117">
        <v>-67.566666666666663</v>
      </c>
      <c r="J152" s="6">
        <v>694</v>
      </c>
      <c r="K152" s="8">
        <v>-9.7358309317963485</v>
      </c>
      <c r="L152" s="8">
        <f t="shared" si="26"/>
        <v>-12.083470761412638</v>
      </c>
      <c r="M152" s="18">
        <v>39964</v>
      </c>
      <c r="N152" s="118">
        <v>-29.25</v>
      </c>
      <c r="O152" s="16">
        <v>106</v>
      </c>
      <c r="P152" s="16">
        <v>-27.594339622641513</v>
      </c>
      <c r="Q152" s="85">
        <f t="shared" si="21"/>
        <v>-18.9297124600639</v>
      </c>
      <c r="R152" s="11">
        <v>39964</v>
      </c>
      <c r="S152" s="117">
        <v>-37.166666666666664</v>
      </c>
      <c r="T152" s="6">
        <v>208</v>
      </c>
      <c r="U152" s="6">
        <v>-17.868589743589741</v>
      </c>
      <c r="V152" s="19">
        <f t="shared" si="20"/>
        <v>-15.938637545501818</v>
      </c>
      <c r="W152" s="58"/>
      <c r="X152" s="4">
        <v>40663</v>
      </c>
      <c r="Y152" s="5" t="e">
        <f t="shared" ca="1" si="22"/>
        <v>#N/A</v>
      </c>
      <c r="Z152" s="5" t="e">
        <f t="shared" ca="1" si="23"/>
        <v>#N/A</v>
      </c>
      <c r="AA152" s="19" t="e">
        <f t="shared" ca="1" si="27"/>
        <v>#N/A</v>
      </c>
      <c r="AB152" s="60">
        <v>40663</v>
      </c>
      <c r="AC152" s="61" t="e">
        <f t="shared" ca="1" si="24"/>
        <v>#N/A</v>
      </c>
      <c r="AD152" s="61" t="e">
        <f t="shared" ca="1" si="25"/>
        <v>#N/A</v>
      </c>
      <c r="AE152" s="61" t="e">
        <f t="shared" ca="1" si="28"/>
        <v>#N/A</v>
      </c>
      <c r="AF152" s="93" t="e">
        <f t="shared" ca="1" si="29"/>
        <v>#N/A</v>
      </c>
      <c r="AM152" s="11"/>
      <c r="AN152" s="5"/>
      <c r="AO152" s="18"/>
      <c r="AP152" s="16"/>
      <c r="AS152" s="18"/>
      <c r="AT152" s="16"/>
      <c r="AU152" s="11"/>
      <c r="AV152" s="5"/>
    </row>
    <row r="153" spans="8:48">
      <c r="H153" s="11">
        <v>39994</v>
      </c>
      <c r="I153" s="117">
        <v>-60.295787545787547</v>
      </c>
      <c r="J153" s="6">
        <v>701</v>
      </c>
      <c r="K153" s="8">
        <v>-8.6013962262179096</v>
      </c>
      <c r="L153" s="8">
        <f t="shared" si="26"/>
        <v>-9.2893772893772883</v>
      </c>
      <c r="M153" s="18">
        <v>39994</v>
      </c>
      <c r="N153" s="118">
        <v>-21.95</v>
      </c>
      <c r="O153" s="16">
        <v>106</v>
      </c>
      <c r="P153" s="16">
        <v>-20.70754716981132</v>
      </c>
      <c r="Q153" s="85">
        <f t="shared" si="21"/>
        <v>-18.557993730407528</v>
      </c>
      <c r="R153" s="11">
        <v>39994</v>
      </c>
      <c r="S153" s="117">
        <v>-17</v>
      </c>
      <c r="T153" s="6">
        <v>201</v>
      </c>
      <c r="U153" s="6">
        <v>-8.4577114427860707</v>
      </c>
      <c r="V153" s="19">
        <f t="shared" si="20"/>
        <v>-12.867843766720169</v>
      </c>
      <c r="W153" s="58"/>
      <c r="X153" s="4">
        <v>40694</v>
      </c>
      <c r="Y153" s="5" t="e">
        <f t="shared" ca="1" si="22"/>
        <v>#N/A</v>
      </c>
      <c r="Z153" s="5" t="e">
        <f t="shared" ca="1" si="23"/>
        <v>#N/A</v>
      </c>
      <c r="AA153" s="19" t="e">
        <f t="shared" ca="1" si="27"/>
        <v>#N/A</v>
      </c>
      <c r="AB153" s="60">
        <v>40694</v>
      </c>
      <c r="AC153" s="61" t="e">
        <f t="shared" ca="1" si="24"/>
        <v>#N/A</v>
      </c>
      <c r="AD153" s="61" t="e">
        <f t="shared" ca="1" si="25"/>
        <v>#N/A</v>
      </c>
      <c r="AE153" s="61" t="e">
        <f t="shared" ca="1" si="28"/>
        <v>#N/A</v>
      </c>
      <c r="AF153" s="93" t="e">
        <f t="shared" ca="1" si="29"/>
        <v>#N/A</v>
      </c>
      <c r="AM153" s="11"/>
      <c r="AN153" s="5"/>
      <c r="AO153" s="18"/>
      <c r="AP153" s="16"/>
      <c r="AS153" s="18"/>
      <c r="AT153" s="16"/>
      <c r="AU153" s="11"/>
      <c r="AV153" s="5"/>
    </row>
    <row r="154" spans="8:48">
      <c r="H154" s="11">
        <v>40025</v>
      </c>
      <c r="I154" s="117">
        <v>-30.016666666666666</v>
      </c>
      <c r="J154" s="6">
        <v>704</v>
      </c>
      <c r="K154" s="8">
        <v>-4.2637310606060606</v>
      </c>
      <c r="L154" s="8">
        <f t="shared" si="26"/>
        <v>-7.5216351061991844</v>
      </c>
      <c r="M154" s="18">
        <v>40025</v>
      </c>
      <c r="N154" s="118">
        <v>-1</v>
      </c>
      <c r="O154" s="16">
        <v>105</v>
      </c>
      <c r="P154" s="16">
        <v>-0.95238095238095244</v>
      </c>
      <c r="Q154" s="85">
        <f t="shared" si="21"/>
        <v>-16.466876971608833</v>
      </c>
      <c r="R154" s="11">
        <v>40025</v>
      </c>
      <c r="S154" s="117">
        <v>-7</v>
      </c>
      <c r="T154" s="6">
        <v>195</v>
      </c>
      <c r="U154" s="6">
        <v>-3.5897435897435894</v>
      </c>
      <c r="V154" s="19">
        <f t="shared" si="20"/>
        <v>-10.126931567328919</v>
      </c>
      <c r="W154" s="58"/>
      <c r="X154" s="4">
        <v>40724</v>
      </c>
      <c r="Y154" s="5" t="e">
        <f t="shared" ca="1" si="22"/>
        <v>#N/A</v>
      </c>
      <c r="Z154" s="5" t="e">
        <f t="shared" ca="1" si="23"/>
        <v>#N/A</v>
      </c>
      <c r="AA154" s="19" t="e">
        <f t="shared" ca="1" si="27"/>
        <v>#N/A</v>
      </c>
      <c r="AB154" s="60">
        <v>40724</v>
      </c>
      <c r="AC154" s="61" t="e">
        <f t="shared" ca="1" si="24"/>
        <v>#N/A</v>
      </c>
      <c r="AD154" s="61" t="e">
        <f t="shared" ca="1" si="25"/>
        <v>#N/A</v>
      </c>
      <c r="AE154" s="61" t="e">
        <f t="shared" ca="1" si="28"/>
        <v>#N/A</v>
      </c>
      <c r="AF154" s="93" t="e">
        <f t="shared" ca="1" si="29"/>
        <v>#N/A</v>
      </c>
      <c r="AM154" s="11"/>
      <c r="AN154" s="5"/>
      <c r="AO154" s="18"/>
      <c r="AP154" s="16"/>
      <c r="AS154" s="18"/>
      <c r="AT154" s="16"/>
      <c r="AU154" s="11"/>
      <c r="AV154" s="5"/>
    </row>
    <row r="155" spans="8:48">
      <c r="H155" s="11">
        <v>40056</v>
      </c>
      <c r="I155" s="117">
        <v>-29.5</v>
      </c>
      <c r="J155" s="6">
        <v>701</v>
      </c>
      <c r="K155" s="8">
        <v>-4.2082738944365188</v>
      </c>
      <c r="L155" s="8">
        <f t="shared" si="26"/>
        <v>-5.6891003899550912</v>
      </c>
      <c r="M155" s="18">
        <v>40056</v>
      </c>
      <c r="N155" s="118">
        <v>-14</v>
      </c>
      <c r="O155" s="16">
        <v>107</v>
      </c>
      <c r="P155" s="16">
        <v>-13.084112149532709</v>
      </c>
      <c r="Q155" s="85">
        <f t="shared" si="21"/>
        <v>-11.619496855345913</v>
      </c>
      <c r="R155" s="11">
        <v>40056</v>
      </c>
      <c r="S155" s="117">
        <v>-6</v>
      </c>
      <c r="T155" s="6">
        <v>198</v>
      </c>
      <c r="U155" s="6">
        <v>-3.0303030303030303</v>
      </c>
      <c r="V155" s="19">
        <f t="shared" si="20"/>
        <v>-5.0505050505050502</v>
      </c>
      <c r="W155" s="58"/>
      <c r="X155" s="4">
        <v>40755</v>
      </c>
      <c r="Y155" s="5" t="e">
        <f t="shared" ca="1" si="22"/>
        <v>#N/A</v>
      </c>
      <c r="Z155" s="5" t="e">
        <f t="shared" ca="1" si="23"/>
        <v>#N/A</v>
      </c>
      <c r="AA155" s="19" t="e">
        <f t="shared" ca="1" si="27"/>
        <v>#N/A</v>
      </c>
      <c r="AB155" s="60">
        <v>40755</v>
      </c>
      <c r="AC155" s="61" t="e">
        <f t="shared" ca="1" si="24"/>
        <v>#N/A</v>
      </c>
      <c r="AD155" s="61" t="e">
        <f t="shared" ca="1" si="25"/>
        <v>#N/A</v>
      </c>
      <c r="AE155" s="61" t="e">
        <f t="shared" ca="1" si="28"/>
        <v>#N/A</v>
      </c>
      <c r="AF155" s="93" t="e">
        <f t="shared" ca="1" si="29"/>
        <v>#N/A</v>
      </c>
      <c r="AM155" s="11"/>
      <c r="AN155" s="5"/>
      <c r="AO155" s="18"/>
      <c r="AP155" s="16"/>
      <c r="AS155" s="18"/>
      <c r="AT155" s="16"/>
      <c r="AU155" s="11"/>
      <c r="AV155" s="5"/>
    </row>
    <row r="156" spans="8:48">
      <c r="H156" s="11">
        <v>40086</v>
      </c>
      <c r="I156" s="117">
        <v>-12</v>
      </c>
      <c r="J156" s="6">
        <v>703</v>
      </c>
      <c r="K156" s="8">
        <v>-1.7069701280227598</v>
      </c>
      <c r="L156" s="8">
        <f t="shared" si="26"/>
        <v>-3.3926312460468058</v>
      </c>
      <c r="M156" s="18">
        <v>40086</v>
      </c>
      <c r="N156" s="118">
        <v>-17</v>
      </c>
      <c r="O156" s="16">
        <v>110</v>
      </c>
      <c r="P156" s="16">
        <v>-15.454545454545453</v>
      </c>
      <c r="Q156" s="85">
        <f t="shared" si="21"/>
        <v>-9.9378881987577632</v>
      </c>
      <c r="R156" s="11">
        <v>40086</v>
      </c>
      <c r="S156" s="117">
        <v>-5</v>
      </c>
      <c r="T156" s="6">
        <v>199</v>
      </c>
      <c r="U156" s="6">
        <v>-2.512562814070352</v>
      </c>
      <c r="V156" s="19">
        <f t="shared" si="20"/>
        <v>-3.0405405405405403</v>
      </c>
      <c r="W156" s="58"/>
      <c r="X156" s="4">
        <v>40786</v>
      </c>
      <c r="Y156" s="5" t="e">
        <f t="shared" ca="1" si="22"/>
        <v>#N/A</v>
      </c>
      <c r="Z156" s="5" t="e">
        <f t="shared" ca="1" si="23"/>
        <v>#N/A</v>
      </c>
      <c r="AA156" s="19" t="e">
        <f t="shared" ca="1" si="27"/>
        <v>#N/A</v>
      </c>
      <c r="AB156" s="60">
        <v>40786</v>
      </c>
      <c r="AC156" s="61" t="e">
        <f t="shared" ca="1" si="24"/>
        <v>#N/A</v>
      </c>
      <c r="AD156" s="61" t="e">
        <f t="shared" ca="1" si="25"/>
        <v>#N/A</v>
      </c>
      <c r="AE156" s="61" t="e">
        <f t="shared" ca="1" si="28"/>
        <v>#N/A</v>
      </c>
      <c r="AF156" s="93" t="e">
        <f t="shared" ca="1" si="29"/>
        <v>#N/A</v>
      </c>
      <c r="AM156" s="11"/>
      <c r="AN156" s="5"/>
      <c r="AO156" s="18"/>
      <c r="AP156" s="16"/>
      <c r="AS156" s="18"/>
      <c r="AT156" s="16"/>
      <c r="AU156" s="11"/>
      <c r="AV156" s="5"/>
    </row>
    <row r="157" spans="8:48">
      <c r="H157" s="11">
        <v>40117</v>
      </c>
      <c r="I157" s="117">
        <v>5.75</v>
      </c>
      <c r="J157" s="6">
        <v>705</v>
      </c>
      <c r="K157" s="8">
        <v>0.81560283687943258</v>
      </c>
      <c r="L157" s="8">
        <f t="shared" si="26"/>
        <v>-1.6951161688003793</v>
      </c>
      <c r="M157" s="18">
        <v>40117</v>
      </c>
      <c r="N157" s="118">
        <v>0</v>
      </c>
      <c r="O157" s="16">
        <v>108</v>
      </c>
      <c r="P157" s="16">
        <v>0</v>
      </c>
      <c r="Q157" s="85">
        <f t="shared" si="21"/>
        <v>-9.5384615384615401</v>
      </c>
      <c r="R157" s="11">
        <v>40117</v>
      </c>
      <c r="S157" s="117">
        <v>3</v>
      </c>
      <c r="T157" s="6">
        <v>200</v>
      </c>
      <c r="U157" s="6">
        <v>1.5</v>
      </c>
      <c r="V157" s="19">
        <f t="shared" ref="V157:V220" si="30">AVERAGE(S155:S157)/AVERAGE(T155:T157)*100</f>
        <v>-1.3400335008375208</v>
      </c>
      <c r="W157" s="58"/>
      <c r="X157" s="4">
        <v>40816</v>
      </c>
      <c r="Y157" s="5" t="e">
        <f t="shared" ca="1" si="22"/>
        <v>#N/A</v>
      </c>
      <c r="Z157" s="5" t="e">
        <f t="shared" ca="1" si="23"/>
        <v>#N/A</v>
      </c>
      <c r="AA157" s="19" t="e">
        <f t="shared" ca="1" si="27"/>
        <v>#N/A</v>
      </c>
      <c r="AB157" s="60">
        <v>40816</v>
      </c>
      <c r="AC157" s="61" t="e">
        <f t="shared" ca="1" si="24"/>
        <v>#N/A</v>
      </c>
      <c r="AD157" s="61" t="e">
        <f t="shared" ca="1" si="25"/>
        <v>#N/A</v>
      </c>
      <c r="AE157" s="61" t="e">
        <f t="shared" ca="1" si="28"/>
        <v>#N/A</v>
      </c>
      <c r="AF157" s="93" t="e">
        <f t="shared" ca="1" si="29"/>
        <v>#N/A</v>
      </c>
      <c r="AM157" s="11"/>
      <c r="AN157" s="5"/>
      <c r="AO157" s="18"/>
      <c r="AP157" s="16"/>
      <c r="AS157" s="18"/>
      <c r="AT157" s="16"/>
      <c r="AU157" s="11"/>
      <c r="AV157" s="5"/>
    </row>
    <row r="158" spans="8:48">
      <c r="H158" s="11">
        <v>40147</v>
      </c>
      <c r="I158" s="117">
        <v>-1</v>
      </c>
      <c r="J158" s="6">
        <v>717</v>
      </c>
      <c r="K158" s="8">
        <v>-0.1394700139470014</v>
      </c>
      <c r="L158" s="8">
        <f t="shared" si="26"/>
        <v>-0.34117647058823525</v>
      </c>
      <c r="M158" s="18">
        <v>40147</v>
      </c>
      <c r="N158" s="118">
        <v>-1</v>
      </c>
      <c r="O158" s="16">
        <v>110</v>
      </c>
      <c r="P158" s="16">
        <v>-0.90909090909090906</v>
      </c>
      <c r="Q158" s="85">
        <f t="shared" si="21"/>
        <v>-5.4878048780487809</v>
      </c>
      <c r="R158" s="11">
        <v>40147</v>
      </c>
      <c r="S158" s="117">
        <v>-11</v>
      </c>
      <c r="T158" s="6">
        <v>204</v>
      </c>
      <c r="U158" s="6">
        <v>-5.3921568627450984</v>
      </c>
      <c r="V158" s="19">
        <f t="shared" si="30"/>
        <v>-2.1558872305140961</v>
      </c>
      <c r="W158" s="58"/>
      <c r="X158" s="4">
        <v>40847</v>
      </c>
      <c r="Y158" s="5" t="e">
        <f t="shared" ca="1" si="22"/>
        <v>#N/A</v>
      </c>
      <c r="Z158" s="5" t="e">
        <f t="shared" ca="1" si="23"/>
        <v>#N/A</v>
      </c>
      <c r="AA158" s="19" t="e">
        <f t="shared" ca="1" si="27"/>
        <v>#N/A</v>
      </c>
      <c r="AB158" s="60">
        <v>40847</v>
      </c>
      <c r="AC158" s="61" t="e">
        <f t="shared" ca="1" si="24"/>
        <v>#N/A</v>
      </c>
      <c r="AD158" s="61" t="e">
        <f t="shared" ca="1" si="25"/>
        <v>#N/A</v>
      </c>
      <c r="AE158" s="61" t="e">
        <f t="shared" ca="1" si="28"/>
        <v>#N/A</v>
      </c>
      <c r="AF158" s="93" t="e">
        <f t="shared" ca="1" si="29"/>
        <v>#N/A</v>
      </c>
      <c r="AM158" s="11"/>
      <c r="AN158" s="5"/>
      <c r="AO158" s="18"/>
      <c r="AP158" s="16"/>
      <c r="AS158" s="18"/>
      <c r="AT158" s="16"/>
      <c r="AU158" s="11"/>
      <c r="AV158" s="5"/>
    </row>
    <row r="159" spans="8:48">
      <c r="H159" s="11">
        <v>40178</v>
      </c>
      <c r="I159" s="117">
        <v>7.0833333333333339</v>
      </c>
      <c r="J159" s="6">
        <v>728</v>
      </c>
      <c r="K159" s="8">
        <v>0.97298534798534797</v>
      </c>
      <c r="L159" s="8">
        <f t="shared" si="26"/>
        <v>0.5503875968992249</v>
      </c>
      <c r="M159" s="18">
        <v>40178</v>
      </c>
      <c r="N159" s="118">
        <v>-3</v>
      </c>
      <c r="O159" s="16">
        <v>108</v>
      </c>
      <c r="P159" s="16">
        <v>-2.7777777777777777</v>
      </c>
      <c r="Q159" s="85">
        <f t="shared" ref="Q159:Q222" si="31">AVERAGE(N157:N159)/AVERAGE(O157:O159)*100</f>
        <v>-1.2269938650306746</v>
      </c>
      <c r="R159" s="11">
        <v>40178</v>
      </c>
      <c r="S159" s="117">
        <v>2</v>
      </c>
      <c r="T159" s="6">
        <v>200</v>
      </c>
      <c r="U159" s="6">
        <v>1</v>
      </c>
      <c r="V159" s="19">
        <f t="shared" si="30"/>
        <v>-0.99337748344370846</v>
      </c>
      <c r="W159" s="58"/>
      <c r="X159" s="4">
        <v>40877</v>
      </c>
      <c r="Y159" s="5" t="e">
        <f t="shared" ca="1" si="22"/>
        <v>#N/A</v>
      </c>
      <c r="Z159" s="5" t="e">
        <f t="shared" ca="1" si="23"/>
        <v>#N/A</v>
      </c>
      <c r="AA159" s="19" t="e">
        <f t="shared" ca="1" si="27"/>
        <v>#N/A</v>
      </c>
      <c r="AB159" s="60">
        <v>40877</v>
      </c>
      <c r="AC159" s="61" t="e">
        <f t="shared" ca="1" si="24"/>
        <v>#N/A</v>
      </c>
      <c r="AD159" s="61" t="e">
        <f t="shared" ca="1" si="25"/>
        <v>#N/A</v>
      </c>
      <c r="AE159" s="61" t="e">
        <f t="shared" ca="1" si="28"/>
        <v>#N/A</v>
      </c>
      <c r="AF159" s="93" t="e">
        <f t="shared" ca="1" si="29"/>
        <v>#N/A</v>
      </c>
      <c r="AM159" s="11"/>
      <c r="AN159" s="5"/>
      <c r="AO159" s="18"/>
      <c r="AP159" s="16"/>
      <c r="AS159" s="18"/>
      <c r="AT159" s="16"/>
      <c r="AU159" s="11"/>
      <c r="AV159" s="5"/>
    </row>
    <row r="160" spans="8:48">
      <c r="H160" s="11">
        <v>40209</v>
      </c>
      <c r="I160" s="117">
        <v>-0.5</v>
      </c>
      <c r="J160" s="6">
        <v>730</v>
      </c>
      <c r="K160" s="8">
        <v>-6.8493150684931503E-2</v>
      </c>
      <c r="L160" s="8">
        <f t="shared" si="26"/>
        <v>0.25670498084291193</v>
      </c>
      <c r="M160" s="18">
        <v>40209</v>
      </c>
      <c r="N160" s="118">
        <v>1</v>
      </c>
      <c r="O160" s="16">
        <v>110</v>
      </c>
      <c r="P160" s="16">
        <v>0.90909090909090906</v>
      </c>
      <c r="Q160" s="85">
        <f t="shared" si="31"/>
        <v>-0.91463414634146356</v>
      </c>
      <c r="R160" s="11">
        <v>40209</v>
      </c>
      <c r="S160" s="117">
        <v>-4</v>
      </c>
      <c r="T160" s="6">
        <v>201</v>
      </c>
      <c r="U160" s="6">
        <v>-1.9900497512437811</v>
      </c>
      <c r="V160" s="19">
        <f t="shared" si="30"/>
        <v>-2.1487603305785123</v>
      </c>
      <c r="W160" s="58"/>
      <c r="X160" s="4">
        <v>40908</v>
      </c>
      <c r="Y160" s="5" t="e">
        <f t="shared" ca="1" si="22"/>
        <v>#N/A</v>
      </c>
      <c r="Z160" s="5" t="e">
        <f t="shared" ca="1" si="23"/>
        <v>#N/A</v>
      </c>
      <c r="AA160" s="19" t="e">
        <f t="shared" ca="1" si="27"/>
        <v>#N/A</v>
      </c>
      <c r="AB160" s="60">
        <v>40908</v>
      </c>
      <c r="AC160" s="61" t="e">
        <f t="shared" ca="1" si="24"/>
        <v>#N/A</v>
      </c>
      <c r="AD160" s="61" t="e">
        <f t="shared" ca="1" si="25"/>
        <v>#N/A</v>
      </c>
      <c r="AE160" s="61" t="e">
        <f t="shared" ca="1" si="28"/>
        <v>#N/A</v>
      </c>
      <c r="AF160" s="93" t="e">
        <f t="shared" ca="1" si="29"/>
        <v>#N/A</v>
      </c>
      <c r="AM160" s="11"/>
      <c r="AN160" s="5"/>
      <c r="AO160" s="18"/>
      <c r="AP160" s="16"/>
      <c r="AS160" s="18"/>
      <c r="AT160" s="16"/>
      <c r="AU160" s="11"/>
      <c r="AV160" s="5"/>
    </row>
    <row r="161" spans="8:48">
      <c r="H161" s="11">
        <v>40237</v>
      </c>
      <c r="I161" s="117">
        <v>6.3916666666666675</v>
      </c>
      <c r="J161" s="6">
        <v>737</v>
      </c>
      <c r="K161" s="8">
        <v>0.86725463591135254</v>
      </c>
      <c r="L161" s="8">
        <f t="shared" si="26"/>
        <v>0.59111617312072895</v>
      </c>
      <c r="M161" s="18">
        <v>40237</v>
      </c>
      <c r="N161" s="118">
        <v>-3</v>
      </c>
      <c r="O161" s="16">
        <v>116</v>
      </c>
      <c r="P161" s="16">
        <v>-2.5862068965517242</v>
      </c>
      <c r="Q161" s="85">
        <f t="shared" si="31"/>
        <v>-1.4970059880239523</v>
      </c>
      <c r="R161" s="11">
        <v>40237</v>
      </c>
      <c r="S161" s="117">
        <v>-8</v>
      </c>
      <c r="T161" s="6">
        <v>215</v>
      </c>
      <c r="U161" s="6">
        <v>-3.7209302325581395</v>
      </c>
      <c r="V161" s="19">
        <f t="shared" si="30"/>
        <v>-1.6233766233766231</v>
      </c>
      <c r="W161" s="58"/>
      <c r="X161" s="4">
        <v>40939</v>
      </c>
      <c r="Y161" s="5" t="e">
        <f t="shared" ca="1" si="22"/>
        <v>#N/A</v>
      </c>
      <c r="Z161" s="5" t="e">
        <f t="shared" ca="1" si="23"/>
        <v>#N/A</v>
      </c>
      <c r="AA161" s="19" t="e">
        <f t="shared" ca="1" si="27"/>
        <v>#N/A</v>
      </c>
      <c r="AB161" s="60">
        <v>40939</v>
      </c>
      <c r="AC161" s="61" t="e">
        <f t="shared" ca="1" si="24"/>
        <v>#N/A</v>
      </c>
      <c r="AD161" s="61" t="e">
        <f t="shared" ca="1" si="25"/>
        <v>#N/A</v>
      </c>
      <c r="AE161" s="61" t="e">
        <f t="shared" ca="1" si="28"/>
        <v>#N/A</v>
      </c>
      <c r="AF161" s="93" t="e">
        <f t="shared" ca="1" si="29"/>
        <v>#N/A</v>
      </c>
      <c r="AM161" s="11"/>
      <c r="AN161" s="5"/>
      <c r="AO161" s="18"/>
      <c r="AP161" s="16"/>
      <c r="AS161" s="18"/>
      <c r="AT161" s="16"/>
      <c r="AU161" s="11"/>
      <c r="AV161" s="5"/>
    </row>
    <row r="162" spans="8:48">
      <c r="H162" s="11">
        <v>40268</v>
      </c>
      <c r="I162" s="117">
        <v>4.5</v>
      </c>
      <c r="J162" s="6">
        <v>749</v>
      </c>
      <c r="K162" s="8">
        <v>0.6008010680907877</v>
      </c>
      <c r="L162" s="8">
        <f t="shared" si="26"/>
        <v>0.46893802647412758</v>
      </c>
      <c r="M162" s="18">
        <v>40268</v>
      </c>
      <c r="N162" s="118">
        <v>3</v>
      </c>
      <c r="O162" s="16">
        <v>118</v>
      </c>
      <c r="P162" s="16">
        <v>2.5423728813559325</v>
      </c>
      <c r="Q162" s="85">
        <f t="shared" si="31"/>
        <v>0.29069767441860461</v>
      </c>
      <c r="R162" s="11">
        <v>40268</v>
      </c>
      <c r="S162" s="117">
        <v>-2</v>
      </c>
      <c r="T162" s="6">
        <v>215</v>
      </c>
      <c r="U162" s="6">
        <v>-0.93023255813953487</v>
      </c>
      <c r="V162" s="19">
        <f t="shared" si="30"/>
        <v>-2.2187004754358162</v>
      </c>
      <c r="W162" s="58"/>
      <c r="X162" s="4">
        <v>40968</v>
      </c>
      <c r="Y162" s="5" t="e">
        <f t="shared" ca="1" si="22"/>
        <v>#N/A</v>
      </c>
      <c r="Z162" s="5" t="e">
        <f t="shared" ca="1" si="23"/>
        <v>#N/A</v>
      </c>
      <c r="AA162" s="19" t="e">
        <f t="shared" ca="1" si="27"/>
        <v>#N/A</v>
      </c>
      <c r="AB162" s="60">
        <v>40968</v>
      </c>
      <c r="AC162" s="61" t="e">
        <f t="shared" ca="1" si="24"/>
        <v>#N/A</v>
      </c>
      <c r="AD162" s="61" t="e">
        <f t="shared" ca="1" si="25"/>
        <v>#N/A</v>
      </c>
      <c r="AE162" s="61" t="e">
        <f t="shared" ca="1" si="28"/>
        <v>#N/A</v>
      </c>
      <c r="AF162" s="93" t="e">
        <f t="shared" ca="1" si="29"/>
        <v>#N/A</v>
      </c>
      <c r="AM162" s="11"/>
      <c r="AN162" s="5"/>
      <c r="AO162" s="18"/>
      <c r="AP162" s="16"/>
      <c r="AS162" s="18"/>
      <c r="AT162" s="16"/>
      <c r="AU162" s="11"/>
      <c r="AV162" s="5"/>
    </row>
    <row r="163" spans="8:48">
      <c r="H163" s="11">
        <v>40298</v>
      </c>
      <c r="I163" s="117">
        <v>10.75</v>
      </c>
      <c r="J163" s="6">
        <v>773</v>
      </c>
      <c r="K163" s="8">
        <v>1.390685640362225</v>
      </c>
      <c r="L163" s="8">
        <f t="shared" si="26"/>
        <v>0.95801977276080852</v>
      </c>
      <c r="M163" s="18">
        <v>40298</v>
      </c>
      <c r="N163" s="118">
        <v>-3</v>
      </c>
      <c r="O163" s="16">
        <v>119</v>
      </c>
      <c r="P163" s="16">
        <v>-2.5210084033613445</v>
      </c>
      <c r="Q163" s="85">
        <f t="shared" si="31"/>
        <v>-0.84985835694050982</v>
      </c>
      <c r="R163" s="11">
        <v>40298</v>
      </c>
      <c r="S163" s="117">
        <v>1</v>
      </c>
      <c r="T163" s="6">
        <v>224</v>
      </c>
      <c r="U163" s="6">
        <v>0.4464285714285714</v>
      </c>
      <c r="V163" s="19">
        <f t="shared" si="30"/>
        <v>-1.3761467889908259</v>
      </c>
      <c r="W163" s="58"/>
      <c r="X163" s="4">
        <v>40999</v>
      </c>
      <c r="Y163" s="5" t="e">
        <f t="shared" ca="1" si="22"/>
        <v>#N/A</v>
      </c>
      <c r="Z163" s="5" t="e">
        <f t="shared" ca="1" si="23"/>
        <v>#N/A</v>
      </c>
      <c r="AA163" s="19" t="e">
        <f t="shared" ca="1" si="27"/>
        <v>#N/A</v>
      </c>
      <c r="AB163" s="60">
        <v>40999</v>
      </c>
      <c r="AC163" s="61" t="e">
        <f t="shared" ca="1" si="24"/>
        <v>#N/A</v>
      </c>
      <c r="AD163" s="61" t="e">
        <f t="shared" ca="1" si="25"/>
        <v>#N/A</v>
      </c>
      <c r="AE163" s="61" t="e">
        <f t="shared" ca="1" si="28"/>
        <v>#N/A</v>
      </c>
      <c r="AF163" s="93" t="e">
        <f t="shared" ca="1" si="29"/>
        <v>#N/A</v>
      </c>
      <c r="AM163" s="11"/>
      <c r="AN163" s="5"/>
      <c r="AO163" s="18"/>
      <c r="AP163" s="16"/>
      <c r="AS163" s="18"/>
      <c r="AT163" s="16"/>
      <c r="AU163" s="11"/>
      <c r="AV163" s="5"/>
    </row>
    <row r="164" spans="8:48">
      <c r="H164" s="11">
        <v>40329</v>
      </c>
      <c r="I164" s="117">
        <v>26.575757575757578</v>
      </c>
      <c r="J164" s="6">
        <v>789</v>
      </c>
      <c r="K164" s="8">
        <v>3.3682835964204787</v>
      </c>
      <c r="L164" s="8">
        <f t="shared" si="26"/>
        <v>1.8098553689207084</v>
      </c>
      <c r="M164" s="18">
        <v>40329</v>
      </c>
      <c r="N164" s="118">
        <v>2</v>
      </c>
      <c r="O164" s="16">
        <v>124</v>
      </c>
      <c r="P164" s="16">
        <v>1.6129032258064515</v>
      </c>
      <c r="Q164" s="85">
        <f t="shared" si="31"/>
        <v>0.554016620498615</v>
      </c>
      <c r="R164" s="11">
        <v>40329</v>
      </c>
      <c r="S164" s="117">
        <v>0</v>
      </c>
      <c r="T164" s="6">
        <v>227</v>
      </c>
      <c r="U164" s="6">
        <v>0</v>
      </c>
      <c r="V164" s="19">
        <f t="shared" si="30"/>
        <v>-0.15015015015015015</v>
      </c>
      <c r="W164" s="58"/>
      <c r="X164" s="4">
        <v>41029</v>
      </c>
      <c r="Y164" s="5" t="e">
        <f t="shared" ca="1" si="22"/>
        <v>#N/A</v>
      </c>
      <c r="Z164" s="5" t="e">
        <f t="shared" ca="1" si="23"/>
        <v>#N/A</v>
      </c>
      <c r="AA164" s="19" t="e">
        <f t="shared" ca="1" si="27"/>
        <v>#N/A</v>
      </c>
      <c r="AB164" s="60">
        <v>41029</v>
      </c>
      <c r="AC164" s="61" t="e">
        <f t="shared" ca="1" si="24"/>
        <v>#N/A</v>
      </c>
      <c r="AD164" s="61" t="e">
        <f t="shared" ca="1" si="25"/>
        <v>#N/A</v>
      </c>
      <c r="AE164" s="61" t="e">
        <f t="shared" ca="1" si="28"/>
        <v>#N/A</v>
      </c>
      <c r="AF164" s="93" t="e">
        <f t="shared" ca="1" si="29"/>
        <v>#N/A</v>
      </c>
      <c r="AM164" s="11"/>
      <c r="AN164" s="5"/>
      <c r="AO164" s="18"/>
      <c r="AP164" s="16"/>
      <c r="AS164" s="18"/>
      <c r="AT164" s="16"/>
      <c r="AU164" s="11"/>
      <c r="AV164" s="5"/>
    </row>
    <row r="165" spans="8:48">
      <c r="H165" s="11">
        <v>40359</v>
      </c>
      <c r="I165" s="117">
        <v>4</v>
      </c>
      <c r="J165" s="6">
        <v>788</v>
      </c>
      <c r="K165" s="8">
        <v>0.50761421319796951</v>
      </c>
      <c r="L165" s="8">
        <f t="shared" si="26"/>
        <v>1.7585428755641521</v>
      </c>
      <c r="M165" s="18">
        <v>40359</v>
      </c>
      <c r="N165" s="118">
        <v>-1</v>
      </c>
      <c r="O165" s="16">
        <v>120</v>
      </c>
      <c r="P165" s="16">
        <v>-0.83333333333333337</v>
      </c>
      <c r="Q165" s="85">
        <f t="shared" si="31"/>
        <v>-0.5509641873278236</v>
      </c>
      <c r="R165" s="11">
        <v>40359</v>
      </c>
      <c r="S165" s="117">
        <v>-1.5</v>
      </c>
      <c r="T165" s="6">
        <v>222</v>
      </c>
      <c r="U165" s="6">
        <v>-0.67567567567567566</v>
      </c>
      <c r="V165" s="19">
        <f t="shared" si="30"/>
        <v>-7.4294205052005943E-2</v>
      </c>
      <c r="W165" s="58"/>
      <c r="X165" s="4">
        <v>41060</v>
      </c>
      <c r="Y165" s="5" t="e">
        <f t="shared" ca="1" si="22"/>
        <v>#N/A</v>
      </c>
      <c r="Z165" s="5" t="e">
        <f t="shared" ca="1" si="23"/>
        <v>#N/A</v>
      </c>
      <c r="AA165" s="19" t="e">
        <f t="shared" ca="1" si="27"/>
        <v>#N/A</v>
      </c>
      <c r="AB165" s="60">
        <v>41060</v>
      </c>
      <c r="AC165" s="61" t="e">
        <f t="shared" ca="1" si="24"/>
        <v>#N/A</v>
      </c>
      <c r="AD165" s="61" t="e">
        <f t="shared" ca="1" si="25"/>
        <v>#N/A</v>
      </c>
      <c r="AE165" s="61" t="e">
        <f t="shared" ca="1" si="28"/>
        <v>#N/A</v>
      </c>
      <c r="AF165" s="93" t="e">
        <f t="shared" ca="1" si="29"/>
        <v>#N/A</v>
      </c>
      <c r="AM165" s="11"/>
      <c r="AN165" s="5"/>
      <c r="AO165" s="18"/>
      <c r="AP165" s="16"/>
      <c r="AS165" s="18"/>
      <c r="AT165" s="16"/>
      <c r="AU165" s="11"/>
      <c r="AV165" s="5"/>
    </row>
    <row r="166" spans="8:48">
      <c r="H166" s="11">
        <v>40390</v>
      </c>
      <c r="I166" s="117">
        <v>5</v>
      </c>
      <c r="J166" s="6">
        <v>798</v>
      </c>
      <c r="K166" s="8">
        <v>0.62656641604010022</v>
      </c>
      <c r="L166" s="8">
        <f t="shared" si="26"/>
        <v>1.4979266347687403</v>
      </c>
      <c r="M166" s="18">
        <v>40390</v>
      </c>
      <c r="N166" s="118">
        <v>-1</v>
      </c>
      <c r="O166" s="16">
        <v>125</v>
      </c>
      <c r="P166" s="16">
        <v>-0.8</v>
      </c>
      <c r="Q166" s="85">
        <f t="shared" si="31"/>
        <v>0</v>
      </c>
      <c r="R166" s="11">
        <v>40390</v>
      </c>
      <c r="S166" s="117">
        <v>4</v>
      </c>
      <c r="T166" s="6">
        <v>223</v>
      </c>
      <c r="U166" s="6">
        <v>1.7937219730941705</v>
      </c>
      <c r="V166" s="19">
        <f t="shared" si="30"/>
        <v>0.37202380952380953</v>
      </c>
      <c r="W166" s="58"/>
      <c r="X166" s="4">
        <v>41090</v>
      </c>
      <c r="Y166" s="5" t="e">
        <f t="shared" ca="1" si="22"/>
        <v>#N/A</v>
      </c>
      <c r="Z166" s="5" t="e">
        <f t="shared" ca="1" si="23"/>
        <v>#N/A</v>
      </c>
      <c r="AA166" s="19" t="e">
        <f t="shared" ca="1" si="27"/>
        <v>#N/A</v>
      </c>
      <c r="AB166" s="60">
        <v>41090</v>
      </c>
      <c r="AC166" s="61" t="e">
        <f t="shared" ca="1" si="24"/>
        <v>#N/A</v>
      </c>
      <c r="AD166" s="61" t="e">
        <f t="shared" ca="1" si="25"/>
        <v>#N/A</v>
      </c>
      <c r="AE166" s="61" t="e">
        <f t="shared" ca="1" si="28"/>
        <v>#N/A</v>
      </c>
      <c r="AF166" s="93" t="e">
        <f t="shared" ca="1" si="29"/>
        <v>#N/A</v>
      </c>
      <c r="AM166" s="11"/>
      <c r="AN166" s="5"/>
      <c r="AO166" s="18"/>
      <c r="AP166" s="16"/>
      <c r="AS166" s="18"/>
      <c r="AT166" s="16"/>
      <c r="AU166" s="11"/>
      <c r="AV166" s="5"/>
    </row>
    <row r="167" spans="8:48">
      <c r="H167" s="11">
        <v>40421</v>
      </c>
      <c r="I167" s="117">
        <v>10.1</v>
      </c>
      <c r="J167" s="6">
        <v>805</v>
      </c>
      <c r="K167" s="8">
        <v>1.2546583850931676</v>
      </c>
      <c r="L167" s="8">
        <f t="shared" si="26"/>
        <v>0.79882894186532827</v>
      </c>
      <c r="M167" s="18">
        <v>40421</v>
      </c>
      <c r="N167" s="118">
        <v>4</v>
      </c>
      <c r="O167" s="16">
        <v>124</v>
      </c>
      <c r="P167" s="16">
        <v>3.225806451612903</v>
      </c>
      <c r="Q167" s="85">
        <f t="shared" si="31"/>
        <v>0.54200542005420049</v>
      </c>
      <c r="R167" s="11">
        <v>40421</v>
      </c>
      <c r="S167" s="117">
        <v>5</v>
      </c>
      <c r="T167" s="6">
        <v>223</v>
      </c>
      <c r="U167" s="6">
        <v>2.2421524663677128</v>
      </c>
      <c r="V167" s="19">
        <f t="shared" si="30"/>
        <v>1.1227544910179641</v>
      </c>
      <c r="W167" s="58"/>
      <c r="X167" s="4">
        <v>41121</v>
      </c>
      <c r="Y167" s="5" t="e">
        <f t="shared" ca="1" si="22"/>
        <v>#N/A</v>
      </c>
      <c r="Z167" s="5" t="e">
        <f t="shared" ca="1" si="23"/>
        <v>#N/A</v>
      </c>
      <c r="AA167" s="19" t="e">
        <f t="shared" ca="1" si="27"/>
        <v>#N/A</v>
      </c>
      <c r="AB167" s="60">
        <v>41121</v>
      </c>
      <c r="AC167" s="61" t="e">
        <f t="shared" ca="1" si="24"/>
        <v>#N/A</v>
      </c>
      <c r="AD167" s="61" t="e">
        <f t="shared" ca="1" si="25"/>
        <v>#N/A</v>
      </c>
      <c r="AE167" s="61" t="e">
        <f t="shared" ca="1" si="28"/>
        <v>#N/A</v>
      </c>
      <c r="AF167" s="93" t="e">
        <f t="shared" ca="1" si="29"/>
        <v>#N/A</v>
      </c>
      <c r="AM167" s="11"/>
      <c r="AN167" s="5"/>
      <c r="AO167" s="18"/>
      <c r="AP167" s="16"/>
      <c r="AS167" s="18"/>
      <c r="AT167" s="16"/>
      <c r="AU167" s="11"/>
      <c r="AV167" s="5"/>
    </row>
    <row r="168" spans="8:48">
      <c r="H168" s="11">
        <v>40451</v>
      </c>
      <c r="I168" s="117">
        <v>14</v>
      </c>
      <c r="J168" s="6">
        <v>808</v>
      </c>
      <c r="K168" s="8">
        <v>1.7326732673267329</v>
      </c>
      <c r="L168" s="8">
        <f t="shared" si="26"/>
        <v>1.20696806304438</v>
      </c>
      <c r="M168" s="18">
        <v>40451</v>
      </c>
      <c r="N168" s="118">
        <v>3</v>
      </c>
      <c r="O168" s="16">
        <v>125</v>
      </c>
      <c r="P168" s="16">
        <v>2.4</v>
      </c>
      <c r="Q168" s="85">
        <f t="shared" si="31"/>
        <v>1.6042780748663099</v>
      </c>
      <c r="R168" s="11">
        <v>40451</v>
      </c>
      <c r="S168" s="117">
        <v>4</v>
      </c>
      <c r="T168" s="6">
        <v>220</v>
      </c>
      <c r="U168" s="6">
        <v>1.8181818181818181</v>
      </c>
      <c r="V168" s="19">
        <f t="shared" si="30"/>
        <v>1.9519519519519517</v>
      </c>
      <c r="W168" s="58"/>
      <c r="X168" s="4">
        <v>41152</v>
      </c>
      <c r="Y168" s="5" t="e">
        <f t="shared" ca="1" si="22"/>
        <v>#N/A</v>
      </c>
      <c r="Z168" s="5" t="e">
        <f t="shared" ca="1" si="23"/>
        <v>#N/A</v>
      </c>
      <c r="AA168" s="19" t="e">
        <f t="shared" ca="1" si="27"/>
        <v>#N/A</v>
      </c>
      <c r="AB168" s="60">
        <v>41152</v>
      </c>
      <c r="AC168" s="61" t="e">
        <f t="shared" ca="1" si="24"/>
        <v>#N/A</v>
      </c>
      <c r="AD168" s="61" t="e">
        <f t="shared" ca="1" si="25"/>
        <v>#N/A</v>
      </c>
      <c r="AE168" s="61" t="e">
        <f t="shared" ca="1" si="28"/>
        <v>#N/A</v>
      </c>
      <c r="AF168" s="93" t="e">
        <f t="shared" ca="1" si="29"/>
        <v>#N/A</v>
      </c>
      <c r="AM168" s="11"/>
      <c r="AN168" s="5"/>
      <c r="AO168" s="18"/>
      <c r="AP168" s="16"/>
      <c r="AS168" s="18"/>
      <c r="AT168" s="16"/>
      <c r="AU168" s="11"/>
      <c r="AV168" s="5"/>
    </row>
    <row r="169" spans="8:48">
      <c r="H169" s="11">
        <v>40482</v>
      </c>
      <c r="I169" s="117">
        <v>8.1666666666666679</v>
      </c>
      <c r="J169" s="6">
        <v>814</v>
      </c>
      <c r="K169" s="8">
        <v>1.0032760032760035</v>
      </c>
      <c r="L169" s="8">
        <f t="shared" si="26"/>
        <v>1.3294877077324543</v>
      </c>
      <c r="M169" s="18">
        <v>40482</v>
      </c>
      <c r="N169" s="118">
        <v>3</v>
      </c>
      <c r="O169" s="16">
        <v>130</v>
      </c>
      <c r="P169" s="16">
        <v>2.3076923076923079</v>
      </c>
      <c r="Q169" s="85">
        <f t="shared" si="31"/>
        <v>2.6385224274406331</v>
      </c>
      <c r="R169" s="11">
        <v>40482</v>
      </c>
      <c r="S169" s="117">
        <v>-1</v>
      </c>
      <c r="T169" s="6">
        <v>226</v>
      </c>
      <c r="U169" s="6">
        <v>-0.44247787610619471</v>
      </c>
      <c r="V169" s="19">
        <f t="shared" si="30"/>
        <v>1.1958146487294468</v>
      </c>
      <c r="W169" s="58"/>
      <c r="X169" s="4">
        <v>41182</v>
      </c>
      <c r="Y169" s="5" t="e">
        <f t="shared" ca="1" si="22"/>
        <v>#N/A</v>
      </c>
      <c r="Z169" s="5" t="e">
        <f t="shared" ca="1" si="23"/>
        <v>#N/A</v>
      </c>
      <c r="AA169" s="19" t="e">
        <f t="shared" ca="1" si="27"/>
        <v>#N/A</v>
      </c>
      <c r="AB169" s="60">
        <v>41182</v>
      </c>
      <c r="AC169" s="61" t="e">
        <f t="shared" ca="1" si="24"/>
        <v>#N/A</v>
      </c>
      <c r="AD169" s="61" t="e">
        <f t="shared" ca="1" si="25"/>
        <v>#N/A</v>
      </c>
      <c r="AE169" s="61" t="e">
        <f t="shared" ca="1" si="28"/>
        <v>#N/A</v>
      </c>
      <c r="AF169" s="93" t="e">
        <f t="shared" ca="1" si="29"/>
        <v>#N/A</v>
      </c>
      <c r="AM169" s="11"/>
      <c r="AN169" s="5"/>
      <c r="AO169" s="18"/>
      <c r="AP169" s="16"/>
      <c r="AS169" s="18"/>
      <c r="AT169" s="16"/>
      <c r="AU169" s="11"/>
      <c r="AV169" s="5"/>
    </row>
    <row r="170" spans="8:48">
      <c r="H170" s="11">
        <v>40512</v>
      </c>
      <c r="I170" s="117">
        <v>2.5999999999999996</v>
      </c>
      <c r="J170" s="6">
        <v>830</v>
      </c>
      <c r="K170" s="8">
        <v>0.31325301204819272</v>
      </c>
      <c r="L170" s="8">
        <f t="shared" si="26"/>
        <v>1.0100598151169113</v>
      </c>
      <c r="M170" s="18">
        <v>40512</v>
      </c>
      <c r="N170" s="118">
        <v>4</v>
      </c>
      <c r="O170" s="16">
        <v>132</v>
      </c>
      <c r="P170" s="16">
        <v>3.0303030303030303</v>
      </c>
      <c r="Q170" s="85">
        <f t="shared" si="31"/>
        <v>2.5839793281653747</v>
      </c>
      <c r="R170" s="11">
        <v>40512</v>
      </c>
      <c r="S170" s="117">
        <v>1</v>
      </c>
      <c r="T170" s="6">
        <v>234</v>
      </c>
      <c r="U170" s="6">
        <v>0.42735042735042739</v>
      </c>
      <c r="V170" s="19">
        <f t="shared" si="30"/>
        <v>0.58823529411764708</v>
      </c>
      <c r="W170" s="58"/>
      <c r="X170" s="4">
        <v>41213</v>
      </c>
      <c r="Y170" s="5" t="e">
        <f t="shared" ca="1" si="22"/>
        <v>#N/A</v>
      </c>
      <c r="Z170" s="5" t="e">
        <f t="shared" ca="1" si="23"/>
        <v>#N/A</v>
      </c>
      <c r="AA170" s="19" t="e">
        <f t="shared" ca="1" si="27"/>
        <v>#N/A</v>
      </c>
      <c r="AB170" s="60">
        <v>41213</v>
      </c>
      <c r="AC170" s="61" t="e">
        <f t="shared" ca="1" si="24"/>
        <v>#N/A</v>
      </c>
      <c r="AD170" s="61" t="e">
        <f t="shared" ca="1" si="25"/>
        <v>#N/A</v>
      </c>
      <c r="AE170" s="61" t="e">
        <f t="shared" ca="1" si="28"/>
        <v>#N/A</v>
      </c>
      <c r="AF170" s="93" t="e">
        <f t="shared" ca="1" si="29"/>
        <v>#N/A</v>
      </c>
      <c r="AM170" s="11"/>
      <c r="AN170" s="5"/>
      <c r="AO170" s="18"/>
      <c r="AP170" s="16"/>
      <c r="AS170" s="18"/>
      <c r="AT170" s="16"/>
      <c r="AU170" s="11"/>
      <c r="AV170" s="5"/>
    </row>
    <row r="171" spans="8:48">
      <c r="H171" s="11">
        <v>40543</v>
      </c>
      <c r="I171" s="117">
        <v>2.0714285714285707</v>
      </c>
      <c r="J171" s="6">
        <v>833</v>
      </c>
      <c r="K171" s="8">
        <v>0.24867089693020056</v>
      </c>
      <c r="L171" s="8">
        <f t="shared" si="26"/>
        <v>0.51829209681450306</v>
      </c>
      <c r="M171" s="18">
        <v>40543</v>
      </c>
      <c r="N171" s="118">
        <v>-17.5</v>
      </c>
      <c r="O171" s="16">
        <v>129</v>
      </c>
      <c r="P171" s="16">
        <v>-13.565891472868216</v>
      </c>
      <c r="Q171" s="85">
        <f t="shared" si="31"/>
        <v>-2.6854219948849103</v>
      </c>
      <c r="R171" s="11">
        <v>40543</v>
      </c>
      <c r="S171" s="117">
        <v>0</v>
      </c>
      <c r="T171" s="6">
        <v>235</v>
      </c>
      <c r="U171" s="6">
        <v>0</v>
      </c>
      <c r="V171" s="19">
        <f t="shared" si="30"/>
        <v>0</v>
      </c>
      <c r="W171" s="58"/>
      <c r="X171" s="4">
        <v>41243</v>
      </c>
      <c r="Y171" s="5" t="e">
        <f t="shared" ca="1" si="22"/>
        <v>#N/A</v>
      </c>
      <c r="Z171" s="5" t="e">
        <f t="shared" ca="1" si="23"/>
        <v>#N/A</v>
      </c>
      <c r="AA171" s="19" t="e">
        <f t="shared" ca="1" si="27"/>
        <v>#N/A</v>
      </c>
      <c r="AB171" s="60">
        <v>41243</v>
      </c>
      <c r="AC171" s="61" t="e">
        <f t="shared" ca="1" si="24"/>
        <v>#N/A</v>
      </c>
      <c r="AD171" s="61" t="e">
        <f t="shared" ca="1" si="25"/>
        <v>#N/A</v>
      </c>
      <c r="AE171" s="61" t="e">
        <f t="shared" ca="1" si="28"/>
        <v>#N/A</v>
      </c>
      <c r="AF171" s="93" t="e">
        <f t="shared" ca="1" si="29"/>
        <v>#N/A</v>
      </c>
      <c r="AM171" s="11"/>
      <c r="AN171" s="5"/>
      <c r="AO171" s="18"/>
      <c r="AP171" s="16"/>
      <c r="AS171" s="18"/>
      <c r="AT171" s="16"/>
      <c r="AU171" s="11"/>
      <c r="AV171" s="5"/>
    </row>
    <row r="172" spans="8:48">
      <c r="H172" s="11">
        <v>40574</v>
      </c>
      <c r="I172" s="117">
        <v>-1</v>
      </c>
      <c r="J172" s="6">
        <v>841</v>
      </c>
      <c r="K172" s="8">
        <v>-0.11890606420927466</v>
      </c>
      <c r="L172" s="8">
        <f t="shared" si="26"/>
        <v>0.14662254678229117</v>
      </c>
      <c r="M172" s="18">
        <v>40574</v>
      </c>
      <c r="N172" s="118">
        <v>1.5</v>
      </c>
      <c r="O172" s="16">
        <v>127</v>
      </c>
      <c r="P172" s="16">
        <v>1.1811023622047243</v>
      </c>
      <c r="Q172" s="85">
        <f t="shared" si="31"/>
        <v>-3.0927835051546388</v>
      </c>
      <c r="R172" s="11">
        <v>40574</v>
      </c>
      <c r="S172" s="117">
        <v>4</v>
      </c>
      <c r="T172" s="6">
        <v>240</v>
      </c>
      <c r="U172" s="6">
        <v>1.6666666666666667</v>
      </c>
      <c r="V172" s="19">
        <f t="shared" si="30"/>
        <v>0.70521861777150918</v>
      </c>
      <c r="W172" s="58"/>
      <c r="X172" s="4">
        <v>41274</v>
      </c>
      <c r="Y172" s="5" t="e">
        <f t="shared" ca="1" si="22"/>
        <v>#N/A</v>
      </c>
      <c r="Z172" s="5" t="e">
        <f t="shared" ca="1" si="23"/>
        <v>#N/A</v>
      </c>
      <c r="AA172" s="19" t="e">
        <f t="shared" ca="1" si="27"/>
        <v>#N/A</v>
      </c>
      <c r="AB172" s="60">
        <v>41274</v>
      </c>
      <c r="AC172" s="61" t="e">
        <f t="shared" ca="1" si="24"/>
        <v>#N/A</v>
      </c>
      <c r="AD172" s="61" t="e">
        <f t="shared" ca="1" si="25"/>
        <v>#N/A</v>
      </c>
      <c r="AE172" s="61" t="e">
        <f t="shared" ca="1" si="28"/>
        <v>#N/A</v>
      </c>
      <c r="AF172" s="93" t="e">
        <f t="shared" ca="1" si="29"/>
        <v>#N/A</v>
      </c>
      <c r="AM172" s="11"/>
      <c r="AN172" s="5"/>
      <c r="AO172" s="18"/>
      <c r="AP172" s="16"/>
      <c r="AS172" s="18"/>
      <c r="AT172" s="16"/>
      <c r="AU172" s="11"/>
      <c r="AV172" s="5"/>
    </row>
    <row r="173" spans="8:48">
      <c r="H173" s="11">
        <v>40602</v>
      </c>
      <c r="I173" s="117">
        <v>11.729166666666666</v>
      </c>
      <c r="J173" s="6">
        <v>848</v>
      </c>
      <c r="K173" s="8">
        <v>1.3831564465408805</v>
      </c>
      <c r="L173" s="8">
        <f t="shared" si="26"/>
        <v>0.50755730523771758</v>
      </c>
      <c r="M173" s="18">
        <v>40602</v>
      </c>
      <c r="N173" s="118">
        <v>2.333333333333333</v>
      </c>
      <c r="O173" s="16">
        <v>123</v>
      </c>
      <c r="P173" s="16">
        <v>1.8970189701897018</v>
      </c>
      <c r="Q173" s="85">
        <f t="shared" si="31"/>
        <v>-3.6059806508355328</v>
      </c>
      <c r="R173" s="11">
        <v>40602</v>
      </c>
      <c r="S173" s="117">
        <v>-2</v>
      </c>
      <c r="T173" s="6">
        <v>240</v>
      </c>
      <c r="U173" s="6">
        <v>-0.83333333333333337</v>
      </c>
      <c r="V173" s="19">
        <f t="shared" si="30"/>
        <v>0.27972027972027969</v>
      </c>
      <c r="W173" s="58"/>
      <c r="X173" s="4">
        <v>41305</v>
      </c>
      <c r="Y173" s="5" t="e">
        <f t="shared" ca="1" si="22"/>
        <v>#N/A</v>
      </c>
      <c r="Z173" s="5" t="e">
        <f t="shared" ca="1" si="23"/>
        <v>#N/A</v>
      </c>
      <c r="AA173" s="19" t="e">
        <f t="shared" ca="1" si="27"/>
        <v>#N/A</v>
      </c>
      <c r="AB173" s="60">
        <v>41305</v>
      </c>
      <c r="AC173" s="61" t="e">
        <f t="shared" ca="1" si="24"/>
        <v>#N/A</v>
      </c>
      <c r="AD173" s="61" t="e">
        <f t="shared" ca="1" si="25"/>
        <v>#N/A</v>
      </c>
      <c r="AE173" s="61" t="e">
        <f t="shared" ca="1" si="28"/>
        <v>#N/A</v>
      </c>
      <c r="AF173" s="93" t="e">
        <f t="shared" ca="1" si="29"/>
        <v>#N/A</v>
      </c>
      <c r="AM173" s="11"/>
      <c r="AN173" s="5"/>
      <c r="AO173" s="18"/>
      <c r="AP173" s="16"/>
      <c r="AS173" s="18"/>
      <c r="AT173" s="16"/>
      <c r="AU173" s="11"/>
      <c r="AV173" s="5"/>
    </row>
    <row r="174" spans="8:48">
      <c r="H174" s="11">
        <v>40633</v>
      </c>
      <c r="I174" s="117">
        <v>11.619047619047619</v>
      </c>
      <c r="J174" s="6">
        <v>854</v>
      </c>
      <c r="K174" s="8">
        <v>1.3605442176870748</v>
      </c>
      <c r="L174" s="8">
        <f t="shared" si="26"/>
        <v>0.87881298803438013</v>
      </c>
      <c r="M174" s="18">
        <v>40633</v>
      </c>
      <c r="N174" s="118">
        <v>0</v>
      </c>
      <c r="O174" s="16">
        <v>123</v>
      </c>
      <c r="P174" s="16">
        <v>0</v>
      </c>
      <c r="Q174" s="85">
        <f t="shared" si="31"/>
        <v>1.0277033065236818</v>
      </c>
      <c r="R174" s="11">
        <v>40633</v>
      </c>
      <c r="S174" s="117">
        <v>-2</v>
      </c>
      <c r="T174" s="6">
        <v>243</v>
      </c>
      <c r="U174" s="6">
        <v>-0.82304526748971196</v>
      </c>
      <c r="V174" s="19">
        <f t="shared" si="30"/>
        <v>0</v>
      </c>
      <c r="W174" s="58"/>
      <c r="X174" s="4">
        <v>41333</v>
      </c>
      <c r="Y174" s="5" t="e">
        <f t="shared" ca="1" si="22"/>
        <v>#N/A</v>
      </c>
      <c r="Z174" s="5" t="e">
        <f t="shared" ca="1" si="23"/>
        <v>#N/A</v>
      </c>
      <c r="AA174" s="19" t="e">
        <f t="shared" ca="1" si="27"/>
        <v>#N/A</v>
      </c>
      <c r="AB174" s="60">
        <v>41333</v>
      </c>
      <c r="AC174" s="61" t="e">
        <f t="shared" ca="1" si="24"/>
        <v>#N/A</v>
      </c>
      <c r="AD174" s="61" t="e">
        <f t="shared" ca="1" si="25"/>
        <v>#N/A</v>
      </c>
      <c r="AE174" s="61" t="e">
        <f t="shared" ca="1" si="28"/>
        <v>#N/A</v>
      </c>
      <c r="AF174" s="93" t="e">
        <f t="shared" ca="1" si="29"/>
        <v>#N/A</v>
      </c>
      <c r="AM174" s="11"/>
      <c r="AN174" s="5"/>
      <c r="AO174" s="18"/>
      <c r="AP174" s="16"/>
      <c r="AS174" s="18"/>
      <c r="AT174" s="16"/>
      <c r="AU174" s="11"/>
      <c r="AV174" s="5"/>
    </row>
    <row r="175" spans="8:48">
      <c r="H175" s="11">
        <v>40663</v>
      </c>
      <c r="I175" s="117">
        <v>13.178571428571429</v>
      </c>
      <c r="J175" s="6">
        <v>865</v>
      </c>
      <c r="K175" s="8">
        <v>1.523534269199009</v>
      </c>
      <c r="L175" s="8">
        <f t="shared" si="26"/>
        <v>1.422936724358618</v>
      </c>
      <c r="M175" s="18">
        <v>40663</v>
      </c>
      <c r="N175" s="118">
        <v>-11.666666666666668</v>
      </c>
      <c r="O175" s="16">
        <v>131</v>
      </c>
      <c r="P175" s="16">
        <v>-8.9058524173027998</v>
      </c>
      <c r="Q175" s="85">
        <f t="shared" si="31"/>
        <v>-2.4756852343059248</v>
      </c>
      <c r="R175" s="11">
        <v>40663</v>
      </c>
      <c r="S175" s="117">
        <v>4</v>
      </c>
      <c r="T175" s="6">
        <v>254</v>
      </c>
      <c r="U175" s="6">
        <v>1.5748031496062991</v>
      </c>
      <c r="V175" s="19">
        <f t="shared" si="30"/>
        <v>0</v>
      </c>
      <c r="W175" s="58"/>
      <c r="X175" s="4">
        <v>41364</v>
      </c>
      <c r="Y175" s="5" t="e">
        <f t="shared" ca="1" si="22"/>
        <v>#N/A</v>
      </c>
      <c r="Z175" s="5" t="e">
        <f t="shared" ca="1" si="23"/>
        <v>#N/A</v>
      </c>
      <c r="AA175" s="19" t="e">
        <f t="shared" ca="1" si="27"/>
        <v>#N/A</v>
      </c>
      <c r="AB175" s="60">
        <v>41364</v>
      </c>
      <c r="AC175" s="61" t="e">
        <f t="shared" ca="1" si="24"/>
        <v>#N/A</v>
      </c>
      <c r="AD175" s="61" t="e">
        <f t="shared" ca="1" si="25"/>
        <v>#N/A</v>
      </c>
      <c r="AE175" s="61" t="e">
        <f t="shared" ca="1" si="28"/>
        <v>#N/A</v>
      </c>
      <c r="AF175" s="93" t="e">
        <f t="shared" ca="1" si="29"/>
        <v>#N/A</v>
      </c>
      <c r="AM175" s="11"/>
      <c r="AN175" s="5"/>
      <c r="AO175" s="18"/>
      <c r="AP175" s="16"/>
      <c r="AS175" s="18"/>
      <c r="AT175" s="16"/>
      <c r="AU175" s="11"/>
      <c r="AV175" s="5"/>
    </row>
    <row r="176" spans="8:48">
      <c r="H176" s="11">
        <v>40694</v>
      </c>
      <c r="I176" s="117">
        <v>9</v>
      </c>
      <c r="J176" s="6">
        <v>877</v>
      </c>
      <c r="K176" s="8">
        <v>1.0262257696693273</v>
      </c>
      <c r="L176" s="8">
        <f t="shared" si="26"/>
        <v>1.3019113654706875</v>
      </c>
      <c r="M176" s="18">
        <v>40694</v>
      </c>
      <c r="N176" s="118">
        <v>-4</v>
      </c>
      <c r="O176" s="16">
        <v>134</v>
      </c>
      <c r="P176" s="16">
        <v>-2.9850746268656714</v>
      </c>
      <c r="Q176" s="85">
        <f t="shared" si="31"/>
        <v>-4.0378006872852232</v>
      </c>
      <c r="R176" s="11">
        <v>40694</v>
      </c>
      <c r="S176" s="117">
        <v>-4</v>
      </c>
      <c r="T176" s="6">
        <v>264</v>
      </c>
      <c r="U176" s="6">
        <v>-1.5151515151515151</v>
      </c>
      <c r="V176" s="19">
        <f t="shared" si="30"/>
        <v>-0.26281208935611039</v>
      </c>
      <c r="W176" s="58"/>
      <c r="X176" s="4">
        <v>41394</v>
      </c>
      <c r="Y176" s="5" t="e">
        <f t="shared" ca="1" si="22"/>
        <v>#N/A</v>
      </c>
      <c r="Z176" s="5" t="e">
        <f t="shared" ca="1" si="23"/>
        <v>#N/A</v>
      </c>
      <c r="AA176" s="19" t="e">
        <f t="shared" ca="1" si="27"/>
        <v>#N/A</v>
      </c>
      <c r="AB176" s="60">
        <v>41394</v>
      </c>
      <c r="AC176" s="61" t="e">
        <f t="shared" ca="1" si="24"/>
        <v>#N/A</v>
      </c>
      <c r="AD176" s="61" t="e">
        <f t="shared" ca="1" si="25"/>
        <v>#N/A</v>
      </c>
      <c r="AE176" s="61" t="e">
        <f t="shared" ca="1" si="28"/>
        <v>#N/A</v>
      </c>
      <c r="AF176" s="93" t="e">
        <f t="shared" ca="1" si="29"/>
        <v>#N/A</v>
      </c>
      <c r="AM176" s="11"/>
      <c r="AN176" s="5"/>
      <c r="AO176" s="18"/>
      <c r="AP176" s="16"/>
      <c r="AS176" s="18"/>
      <c r="AT176" s="16"/>
      <c r="AU176" s="11"/>
      <c r="AV176" s="5"/>
    </row>
    <row r="177" spans="8:48">
      <c r="H177" s="11">
        <v>40724</v>
      </c>
      <c r="I177" s="117">
        <v>7.6666666666666679</v>
      </c>
      <c r="J177" s="6">
        <v>879</v>
      </c>
      <c r="K177" s="8">
        <v>0.87220326128175962</v>
      </c>
      <c r="L177" s="8">
        <f t="shared" si="26"/>
        <v>1.13869660798314</v>
      </c>
      <c r="M177" s="18">
        <v>40724</v>
      </c>
      <c r="N177" s="118">
        <v>-4</v>
      </c>
      <c r="O177" s="16">
        <v>136</v>
      </c>
      <c r="P177" s="16">
        <v>-2.9411764705882351</v>
      </c>
      <c r="Q177" s="85">
        <f t="shared" si="31"/>
        <v>-4.9044056525353295</v>
      </c>
      <c r="R177" s="11">
        <v>40724</v>
      </c>
      <c r="S177" s="117">
        <v>3</v>
      </c>
      <c r="T177" s="6">
        <v>264</v>
      </c>
      <c r="U177" s="6">
        <v>1.1363636363636365</v>
      </c>
      <c r="V177" s="19">
        <f t="shared" si="30"/>
        <v>0.38363171355498715</v>
      </c>
      <c r="W177" s="58"/>
      <c r="X177" s="4">
        <v>41425</v>
      </c>
      <c r="Y177" s="5" t="e">
        <f t="shared" ca="1" si="22"/>
        <v>#N/A</v>
      </c>
      <c r="Z177" s="5" t="e">
        <f t="shared" ca="1" si="23"/>
        <v>#N/A</v>
      </c>
      <c r="AA177" s="19" t="e">
        <f t="shared" ca="1" si="27"/>
        <v>#N/A</v>
      </c>
      <c r="AB177" s="60">
        <v>41425</v>
      </c>
      <c r="AC177" s="61" t="e">
        <f t="shared" ca="1" si="24"/>
        <v>#N/A</v>
      </c>
      <c r="AD177" s="61" t="e">
        <f t="shared" ca="1" si="25"/>
        <v>#N/A</v>
      </c>
      <c r="AE177" s="61" t="e">
        <f t="shared" ca="1" si="28"/>
        <v>#N/A</v>
      </c>
      <c r="AF177" s="93" t="e">
        <f t="shared" ca="1" si="29"/>
        <v>#N/A</v>
      </c>
      <c r="AM177" s="11"/>
      <c r="AN177" s="5"/>
      <c r="AO177" s="18"/>
      <c r="AP177" s="16"/>
      <c r="AS177" s="18"/>
      <c r="AT177" s="16"/>
      <c r="AU177" s="11"/>
      <c r="AV177" s="5"/>
    </row>
    <row r="178" spans="8:48">
      <c r="H178" s="11">
        <v>40755</v>
      </c>
      <c r="I178" s="117">
        <v>-1</v>
      </c>
      <c r="J178" s="6">
        <v>886</v>
      </c>
      <c r="K178" s="8">
        <v>-0.11286681715575619</v>
      </c>
      <c r="L178" s="8">
        <f t="shared" si="26"/>
        <v>0.59298511228867024</v>
      </c>
      <c r="M178" s="18">
        <v>40755</v>
      </c>
      <c r="N178" s="118">
        <v>5</v>
      </c>
      <c r="O178" s="16">
        <v>131</v>
      </c>
      <c r="P178" s="16">
        <v>3.8167938931297711</v>
      </c>
      <c r="Q178" s="85">
        <f t="shared" si="31"/>
        <v>-0.74812967581047385</v>
      </c>
      <c r="R178" s="11">
        <v>40755</v>
      </c>
      <c r="S178" s="117">
        <v>1</v>
      </c>
      <c r="T178" s="6">
        <v>258</v>
      </c>
      <c r="U178" s="6">
        <v>0.38759689922480622</v>
      </c>
      <c r="V178" s="19">
        <f t="shared" si="30"/>
        <v>0</v>
      </c>
      <c r="W178" s="58"/>
      <c r="X178" s="4">
        <v>41455</v>
      </c>
      <c r="Y178" s="5" t="e">
        <f t="shared" ca="1" si="22"/>
        <v>#N/A</v>
      </c>
      <c r="Z178" s="5" t="e">
        <f t="shared" ca="1" si="23"/>
        <v>#N/A</v>
      </c>
      <c r="AA178" s="19" t="e">
        <f t="shared" ca="1" si="27"/>
        <v>#N/A</v>
      </c>
      <c r="AB178" s="60">
        <v>41455</v>
      </c>
      <c r="AC178" s="61" t="e">
        <f t="shared" ca="1" si="24"/>
        <v>#N/A</v>
      </c>
      <c r="AD178" s="61" t="e">
        <f t="shared" ca="1" si="25"/>
        <v>#N/A</v>
      </c>
      <c r="AE178" s="61" t="e">
        <f t="shared" ca="1" si="28"/>
        <v>#N/A</v>
      </c>
      <c r="AF178" s="93" t="e">
        <f t="shared" ca="1" si="29"/>
        <v>#N/A</v>
      </c>
      <c r="AM178" s="11"/>
      <c r="AN178" s="5"/>
      <c r="AO178" s="18"/>
      <c r="AP178" s="16"/>
      <c r="AS178" s="18"/>
      <c r="AT178" s="16"/>
      <c r="AU178" s="11"/>
      <c r="AV178" s="5"/>
    </row>
    <row r="179" spans="8:48">
      <c r="H179" s="11">
        <v>40786</v>
      </c>
      <c r="I179" s="117">
        <v>-10.142857142857142</v>
      </c>
      <c r="J179" s="6">
        <v>888</v>
      </c>
      <c r="K179" s="8">
        <v>-1.142213642213642</v>
      </c>
      <c r="L179" s="8">
        <f t="shared" si="26"/>
        <v>-0.13102866476405858</v>
      </c>
      <c r="M179" s="18">
        <v>40786</v>
      </c>
      <c r="N179" s="118">
        <v>-1</v>
      </c>
      <c r="O179" s="16">
        <v>135</v>
      </c>
      <c r="P179" s="16">
        <v>-0.74074074074074081</v>
      </c>
      <c r="Q179" s="85">
        <f t="shared" si="31"/>
        <v>0</v>
      </c>
      <c r="R179" s="11">
        <v>40786</v>
      </c>
      <c r="S179" s="117">
        <v>-1</v>
      </c>
      <c r="T179" s="6">
        <v>257</v>
      </c>
      <c r="U179" s="6">
        <v>-0.38910505836575876</v>
      </c>
      <c r="V179" s="19">
        <f t="shared" si="30"/>
        <v>0.38510911424903721</v>
      </c>
      <c r="W179" s="58"/>
      <c r="X179" s="4">
        <v>41486</v>
      </c>
      <c r="Y179" s="5" t="e">
        <f t="shared" ca="1" si="22"/>
        <v>#N/A</v>
      </c>
      <c r="Z179" s="5" t="e">
        <f t="shared" ca="1" si="23"/>
        <v>#N/A</v>
      </c>
      <c r="AA179" s="19" t="e">
        <f t="shared" ca="1" si="27"/>
        <v>#N/A</v>
      </c>
      <c r="AB179" s="60">
        <v>41486</v>
      </c>
      <c r="AC179" s="61" t="e">
        <f t="shared" ca="1" si="24"/>
        <v>#N/A</v>
      </c>
      <c r="AD179" s="61" t="e">
        <f t="shared" ca="1" si="25"/>
        <v>#N/A</v>
      </c>
      <c r="AE179" s="61" t="e">
        <f t="shared" ca="1" si="28"/>
        <v>#N/A</v>
      </c>
      <c r="AF179" s="93" t="e">
        <f t="shared" ca="1" si="29"/>
        <v>#N/A</v>
      </c>
      <c r="AM179" s="11"/>
      <c r="AN179" s="5"/>
      <c r="AO179" s="18"/>
      <c r="AP179" s="16"/>
      <c r="AS179" s="18"/>
      <c r="AT179" s="16"/>
      <c r="AU179" s="11"/>
      <c r="AV179" s="5"/>
    </row>
    <row r="180" spans="8:48">
      <c r="H180" s="11">
        <v>40816</v>
      </c>
      <c r="I180" s="117">
        <v>-2.8333333333333339</v>
      </c>
      <c r="J180" s="6">
        <v>881</v>
      </c>
      <c r="K180" s="8">
        <v>-0.32160423760877793</v>
      </c>
      <c r="L180" s="8">
        <f t="shared" si="26"/>
        <v>-0.52641018742713663</v>
      </c>
      <c r="M180" s="18">
        <v>40816</v>
      </c>
      <c r="N180" s="118">
        <v>2</v>
      </c>
      <c r="O180" s="16">
        <v>135</v>
      </c>
      <c r="P180" s="16">
        <v>1.4814814814814816</v>
      </c>
      <c r="Q180" s="85">
        <f t="shared" si="31"/>
        <v>1.4962593516209477</v>
      </c>
      <c r="R180" s="11">
        <v>40816</v>
      </c>
      <c r="S180" s="117">
        <v>-2</v>
      </c>
      <c r="T180" s="6">
        <v>257</v>
      </c>
      <c r="U180" s="6">
        <v>-0.77821011673151752</v>
      </c>
      <c r="V180" s="19">
        <f t="shared" si="30"/>
        <v>-0.2590673575129534</v>
      </c>
      <c r="W180" s="58"/>
      <c r="X180" s="4">
        <v>41517</v>
      </c>
      <c r="Y180" s="5" t="e">
        <f t="shared" ca="1" si="22"/>
        <v>#N/A</v>
      </c>
      <c r="Z180" s="5" t="e">
        <f t="shared" ca="1" si="23"/>
        <v>#N/A</v>
      </c>
      <c r="AA180" s="19" t="e">
        <f t="shared" ca="1" si="27"/>
        <v>#N/A</v>
      </c>
      <c r="AB180" s="60">
        <v>41517</v>
      </c>
      <c r="AC180" s="61" t="e">
        <f t="shared" ca="1" si="24"/>
        <v>#N/A</v>
      </c>
      <c r="AD180" s="61" t="e">
        <f t="shared" ca="1" si="25"/>
        <v>#N/A</v>
      </c>
      <c r="AE180" s="61" t="e">
        <f t="shared" ca="1" si="28"/>
        <v>#N/A</v>
      </c>
      <c r="AF180" s="93" t="e">
        <f t="shared" ca="1" si="29"/>
        <v>#N/A</v>
      </c>
      <c r="AM180" s="11"/>
      <c r="AN180" s="5"/>
      <c r="AO180" s="18"/>
      <c r="AP180" s="16"/>
      <c r="AS180" s="18"/>
      <c r="AT180" s="16"/>
      <c r="AU180" s="11"/>
      <c r="AV180" s="5"/>
    </row>
    <row r="181" spans="8:48">
      <c r="H181" s="11">
        <v>40847</v>
      </c>
      <c r="I181" s="117">
        <v>0.58974358974359009</v>
      </c>
      <c r="J181" s="6">
        <v>874</v>
      </c>
      <c r="K181" s="8">
        <v>6.747638326585699E-2</v>
      </c>
      <c r="L181" s="8">
        <f t="shared" si="26"/>
        <v>-0.46865103618792614</v>
      </c>
      <c r="M181" s="18">
        <v>40847</v>
      </c>
      <c r="N181" s="118">
        <v>-3.5</v>
      </c>
      <c r="O181" s="16">
        <v>135</v>
      </c>
      <c r="P181" s="16">
        <v>-2.5925925925925926</v>
      </c>
      <c r="Q181" s="85">
        <f t="shared" si="31"/>
        <v>-0.61728395061728403</v>
      </c>
      <c r="R181" s="11">
        <v>40847</v>
      </c>
      <c r="S181" s="117">
        <v>-2</v>
      </c>
      <c r="T181" s="6">
        <v>260</v>
      </c>
      <c r="U181" s="6">
        <v>-0.76923076923076927</v>
      </c>
      <c r="V181" s="19">
        <f t="shared" si="30"/>
        <v>-0.64599483204134367</v>
      </c>
      <c r="W181" s="58"/>
      <c r="X181" s="4">
        <v>41547</v>
      </c>
      <c r="Y181" s="5" t="e">
        <f t="shared" ca="1" si="22"/>
        <v>#N/A</v>
      </c>
      <c r="Z181" s="5" t="e">
        <f t="shared" ca="1" si="23"/>
        <v>#N/A</v>
      </c>
      <c r="AA181" s="19" t="e">
        <f t="shared" ca="1" si="27"/>
        <v>#N/A</v>
      </c>
      <c r="AB181" s="60">
        <v>41547</v>
      </c>
      <c r="AC181" s="61" t="e">
        <f t="shared" ca="1" si="24"/>
        <v>#N/A</v>
      </c>
      <c r="AD181" s="61" t="e">
        <f t="shared" ca="1" si="25"/>
        <v>#N/A</v>
      </c>
      <c r="AE181" s="61" t="e">
        <f t="shared" ca="1" si="28"/>
        <v>#N/A</v>
      </c>
      <c r="AF181" s="93" t="e">
        <f t="shared" ca="1" si="29"/>
        <v>#N/A</v>
      </c>
      <c r="AM181" s="11"/>
      <c r="AN181" s="5"/>
      <c r="AO181" s="18"/>
      <c r="AP181" s="16"/>
      <c r="AS181" s="18"/>
      <c r="AT181" s="16"/>
      <c r="AU181" s="11"/>
      <c r="AV181" s="5"/>
    </row>
    <row r="182" spans="8:48">
      <c r="H182" s="11">
        <v>40877</v>
      </c>
      <c r="I182" s="117">
        <v>-11.5</v>
      </c>
      <c r="J182" s="6">
        <v>875</v>
      </c>
      <c r="K182" s="8">
        <v>-1.3142857142857143</v>
      </c>
      <c r="L182" s="8">
        <f t="shared" si="26"/>
        <v>-0.52256995222774694</v>
      </c>
      <c r="M182" s="18">
        <v>40877</v>
      </c>
      <c r="N182" s="118">
        <v>-7</v>
      </c>
      <c r="O182" s="16">
        <v>139</v>
      </c>
      <c r="P182" s="16">
        <v>-5.0359712230215825</v>
      </c>
      <c r="Q182" s="85">
        <f t="shared" si="31"/>
        <v>-2.0782396088019559</v>
      </c>
      <c r="R182" s="11">
        <v>40877</v>
      </c>
      <c r="S182" s="117">
        <v>-8</v>
      </c>
      <c r="T182" s="6">
        <v>264</v>
      </c>
      <c r="U182" s="6">
        <v>-3.0303030303030303</v>
      </c>
      <c r="V182" s="19">
        <f t="shared" si="30"/>
        <v>-1.5364916773367479</v>
      </c>
      <c r="W182" s="58"/>
      <c r="X182" s="4">
        <v>41578</v>
      </c>
      <c r="Y182" s="5" t="e">
        <f t="shared" ca="1" si="22"/>
        <v>#N/A</v>
      </c>
      <c r="Z182" s="5" t="e">
        <f t="shared" ca="1" si="23"/>
        <v>#N/A</v>
      </c>
      <c r="AA182" s="19" t="e">
        <f t="shared" ca="1" si="27"/>
        <v>#N/A</v>
      </c>
      <c r="AB182" s="60">
        <v>41578</v>
      </c>
      <c r="AC182" s="61" t="e">
        <f t="shared" ca="1" si="24"/>
        <v>#N/A</v>
      </c>
      <c r="AD182" s="61" t="e">
        <f t="shared" ca="1" si="25"/>
        <v>#N/A</v>
      </c>
      <c r="AE182" s="61" t="e">
        <f t="shared" ca="1" si="28"/>
        <v>#N/A</v>
      </c>
      <c r="AF182" s="93" t="e">
        <f t="shared" ca="1" si="29"/>
        <v>#N/A</v>
      </c>
      <c r="AM182" s="11"/>
      <c r="AN182" s="5"/>
      <c r="AO182" s="18"/>
      <c r="AP182" s="16"/>
      <c r="AS182" s="18"/>
      <c r="AT182" s="16"/>
      <c r="AU182" s="11"/>
      <c r="AV182" s="5"/>
    </row>
    <row r="183" spans="8:48">
      <c r="H183" s="11">
        <v>40908</v>
      </c>
      <c r="I183" s="117">
        <v>-11.5</v>
      </c>
      <c r="J183" s="6">
        <v>875</v>
      </c>
      <c r="K183" s="8">
        <v>-1.3142857142857143</v>
      </c>
      <c r="L183" s="8">
        <f t="shared" si="26"/>
        <v>-0.85404940587867417</v>
      </c>
      <c r="M183" s="18">
        <v>40908</v>
      </c>
      <c r="N183" s="118">
        <v>-1.5</v>
      </c>
      <c r="O183" s="16">
        <v>153</v>
      </c>
      <c r="P183" s="16">
        <v>-0.98039215686274506</v>
      </c>
      <c r="Q183" s="85">
        <f t="shared" si="31"/>
        <v>-2.8103044496487115</v>
      </c>
      <c r="R183" s="11">
        <v>40908</v>
      </c>
      <c r="S183" s="117">
        <v>-13.5</v>
      </c>
      <c r="T183" s="6">
        <v>261</v>
      </c>
      <c r="U183" s="6">
        <v>-5.1724137931034484</v>
      </c>
      <c r="V183" s="19">
        <f t="shared" si="30"/>
        <v>-2.9936305732484074</v>
      </c>
      <c r="W183" s="58"/>
      <c r="X183" s="4">
        <v>41608</v>
      </c>
      <c r="Y183" s="5" t="e">
        <f t="shared" ca="1" si="22"/>
        <v>#N/A</v>
      </c>
      <c r="Z183" s="5" t="e">
        <f t="shared" ca="1" si="23"/>
        <v>#N/A</v>
      </c>
      <c r="AA183" s="19" t="e">
        <f t="shared" ca="1" si="27"/>
        <v>#N/A</v>
      </c>
      <c r="AB183" s="60">
        <v>41608</v>
      </c>
      <c r="AC183" s="61" t="e">
        <f t="shared" ca="1" si="24"/>
        <v>#N/A</v>
      </c>
      <c r="AD183" s="61" t="e">
        <f t="shared" ca="1" si="25"/>
        <v>#N/A</v>
      </c>
      <c r="AE183" s="61" t="e">
        <f t="shared" ca="1" si="28"/>
        <v>#N/A</v>
      </c>
      <c r="AF183" s="93" t="e">
        <f t="shared" ca="1" si="29"/>
        <v>#N/A</v>
      </c>
      <c r="AM183" s="11"/>
      <c r="AN183" s="5"/>
      <c r="AO183" s="18"/>
      <c r="AP183" s="16"/>
      <c r="AS183" s="18"/>
      <c r="AT183" s="16"/>
      <c r="AU183" s="11"/>
      <c r="AV183" s="5"/>
    </row>
    <row r="184" spans="8:48">
      <c r="H184" s="11">
        <v>40939</v>
      </c>
      <c r="I184" s="117">
        <v>-1.5</v>
      </c>
      <c r="J184" s="6">
        <v>878</v>
      </c>
      <c r="K184" s="8">
        <v>-0.17084282460136674</v>
      </c>
      <c r="L184" s="8">
        <f t="shared" si="26"/>
        <v>-0.93226788432267882</v>
      </c>
      <c r="M184" s="18">
        <v>40939</v>
      </c>
      <c r="N184" s="118">
        <v>4</v>
      </c>
      <c r="O184" s="16">
        <v>152</v>
      </c>
      <c r="P184" s="16">
        <v>2.6315789473684208</v>
      </c>
      <c r="Q184" s="85">
        <f t="shared" si="31"/>
        <v>-1.0135135135135136</v>
      </c>
      <c r="R184" s="11">
        <v>40939</v>
      </c>
      <c r="S184" s="117">
        <v>0</v>
      </c>
      <c r="T184" s="6">
        <v>261</v>
      </c>
      <c r="U184" s="6">
        <v>0</v>
      </c>
      <c r="V184" s="19">
        <f t="shared" si="30"/>
        <v>-2.7353689567430028</v>
      </c>
      <c r="W184" s="58"/>
      <c r="X184" s="4">
        <v>41639</v>
      </c>
      <c r="Y184" s="5" t="e">
        <f t="shared" ca="1" si="22"/>
        <v>#N/A</v>
      </c>
      <c r="Z184" s="5" t="e">
        <f t="shared" ca="1" si="23"/>
        <v>#N/A</v>
      </c>
      <c r="AA184" s="19" t="e">
        <f t="shared" ca="1" si="27"/>
        <v>#N/A</v>
      </c>
      <c r="AB184" s="60">
        <v>41639</v>
      </c>
      <c r="AC184" s="61" t="e">
        <f t="shared" ca="1" si="24"/>
        <v>#N/A</v>
      </c>
      <c r="AD184" s="61" t="e">
        <f t="shared" ca="1" si="25"/>
        <v>#N/A</v>
      </c>
      <c r="AE184" s="61" t="e">
        <f t="shared" ca="1" si="28"/>
        <v>#N/A</v>
      </c>
      <c r="AF184" s="93" t="e">
        <f t="shared" ca="1" si="29"/>
        <v>#N/A</v>
      </c>
      <c r="AM184" s="11"/>
      <c r="AN184" s="5"/>
      <c r="AO184" s="18"/>
      <c r="AP184" s="16"/>
      <c r="AS184" s="18"/>
      <c r="AT184" s="16"/>
      <c r="AU184" s="11"/>
      <c r="AV184" s="5"/>
    </row>
    <row r="185" spans="8:48">
      <c r="H185" s="11">
        <v>40968</v>
      </c>
      <c r="I185" s="117">
        <v>3.5</v>
      </c>
      <c r="J185" s="6">
        <v>879</v>
      </c>
      <c r="K185" s="8">
        <v>0.39817974971558584</v>
      </c>
      <c r="L185" s="8">
        <f t="shared" si="26"/>
        <v>-0.36094224924012153</v>
      </c>
      <c r="M185" s="18">
        <v>40968</v>
      </c>
      <c r="N185" s="118">
        <v>-9.6666666666666679</v>
      </c>
      <c r="O185" s="16">
        <v>158</v>
      </c>
      <c r="P185" s="16">
        <v>-6.118143459915613</v>
      </c>
      <c r="Q185" s="85">
        <f t="shared" si="31"/>
        <v>-1.5478761699064076</v>
      </c>
      <c r="R185" s="11">
        <v>40968</v>
      </c>
      <c r="S185" s="117">
        <v>-1</v>
      </c>
      <c r="T185" s="6">
        <v>262</v>
      </c>
      <c r="U185" s="6">
        <v>-0.38167938931297707</v>
      </c>
      <c r="V185" s="19">
        <f t="shared" si="30"/>
        <v>-1.8494897959183674</v>
      </c>
      <c r="W185" s="58"/>
      <c r="X185" s="4">
        <v>41670</v>
      </c>
      <c r="Y185" s="5" t="e">
        <f t="shared" ca="1" si="22"/>
        <v>#N/A</v>
      </c>
      <c r="Z185" s="5" t="e">
        <f t="shared" ca="1" si="23"/>
        <v>#N/A</v>
      </c>
      <c r="AA185" s="19" t="e">
        <f t="shared" ca="1" si="27"/>
        <v>#N/A</v>
      </c>
      <c r="AB185" s="60">
        <v>41670</v>
      </c>
      <c r="AC185" s="61" t="e">
        <f t="shared" ca="1" si="24"/>
        <v>#N/A</v>
      </c>
      <c r="AD185" s="61" t="e">
        <f t="shared" ca="1" si="25"/>
        <v>#N/A</v>
      </c>
      <c r="AE185" s="61" t="e">
        <f t="shared" ca="1" si="28"/>
        <v>#N/A</v>
      </c>
      <c r="AF185" s="93" t="e">
        <f t="shared" ca="1" si="29"/>
        <v>#N/A</v>
      </c>
      <c r="AM185" s="11"/>
      <c r="AN185" s="5"/>
      <c r="AO185" s="18"/>
      <c r="AP185" s="16"/>
      <c r="AS185" s="18"/>
      <c r="AT185" s="16"/>
      <c r="AU185" s="11"/>
      <c r="AV185" s="5"/>
    </row>
    <row r="186" spans="8:48">
      <c r="H186" s="11">
        <v>40999</v>
      </c>
      <c r="I186" s="117">
        <v>3.333333333333333</v>
      </c>
      <c r="J186" s="6">
        <v>880</v>
      </c>
      <c r="K186" s="8">
        <v>0.37878787878787873</v>
      </c>
      <c r="L186" s="8">
        <f t="shared" si="26"/>
        <v>0.2022500316015674</v>
      </c>
      <c r="M186" s="18">
        <v>40999</v>
      </c>
      <c r="N186" s="118">
        <v>-4.5</v>
      </c>
      <c r="O186" s="16">
        <v>160</v>
      </c>
      <c r="P186" s="16">
        <v>-2.8125</v>
      </c>
      <c r="Q186" s="85">
        <f t="shared" si="31"/>
        <v>-2.1631205673758869</v>
      </c>
      <c r="R186" s="11">
        <v>40999</v>
      </c>
      <c r="S186" s="117">
        <v>-11</v>
      </c>
      <c r="T186" s="6">
        <v>264</v>
      </c>
      <c r="U186" s="6">
        <v>-4.1666666666666661</v>
      </c>
      <c r="V186" s="19">
        <f t="shared" si="30"/>
        <v>-1.5247776365946633</v>
      </c>
      <c r="W186" s="58"/>
      <c r="X186" s="4">
        <v>41698</v>
      </c>
      <c r="Y186" s="5" t="e">
        <f t="shared" ca="1" si="22"/>
        <v>#N/A</v>
      </c>
      <c r="Z186" s="5" t="e">
        <f t="shared" ca="1" si="23"/>
        <v>#N/A</v>
      </c>
      <c r="AA186" s="19" t="e">
        <f t="shared" ca="1" si="27"/>
        <v>#N/A</v>
      </c>
      <c r="AB186" s="60">
        <v>41698</v>
      </c>
      <c r="AC186" s="61" t="e">
        <f t="shared" ca="1" si="24"/>
        <v>#N/A</v>
      </c>
      <c r="AD186" s="61" t="e">
        <f t="shared" ca="1" si="25"/>
        <v>#N/A</v>
      </c>
      <c r="AE186" s="61" t="e">
        <f t="shared" ca="1" si="28"/>
        <v>#N/A</v>
      </c>
      <c r="AF186" s="93" t="e">
        <f t="shared" ca="1" si="29"/>
        <v>#N/A</v>
      </c>
      <c r="AM186" s="11"/>
      <c r="AN186" s="5"/>
      <c r="AO186" s="18"/>
      <c r="AP186" s="16"/>
      <c r="AS186" s="18"/>
      <c r="AT186" s="16"/>
      <c r="AU186" s="11"/>
      <c r="AV186" s="5"/>
    </row>
    <row r="187" spans="8:48">
      <c r="H187" s="11">
        <v>41029</v>
      </c>
      <c r="I187" s="117">
        <v>-0.45833333333333304</v>
      </c>
      <c r="J187" s="6">
        <v>886</v>
      </c>
      <c r="K187" s="8">
        <v>-5.1730624529721561E-2</v>
      </c>
      <c r="L187" s="8">
        <f t="shared" si="26"/>
        <v>0.24102079395085069</v>
      </c>
      <c r="M187" s="18">
        <v>41029</v>
      </c>
      <c r="N187" s="118">
        <v>0</v>
      </c>
      <c r="O187" s="16">
        <v>160</v>
      </c>
      <c r="P187" s="16">
        <v>0</v>
      </c>
      <c r="Q187" s="85">
        <f t="shared" si="31"/>
        <v>-2.9637377963737794</v>
      </c>
      <c r="R187" s="11">
        <v>41029</v>
      </c>
      <c r="S187" s="117">
        <v>-6.166666666666667</v>
      </c>
      <c r="T187" s="6">
        <v>263</v>
      </c>
      <c r="U187" s="6">
        <v>-2.3447401774397973</v>
      </c>
      <c r="V187" s="19">
        <f t="shared" si="30"/>
        <v>-2.3024926066751163</v>
      </c>
      <c r="W187" s="58"/>
      <c r="X187" s="4">
        <v>41729</v>
      </c>
      <c r="Y187" s="5" t="e">
        <f t="shared" ca="1" si="22"/>
        <v>#N/A</v>
      </c>
      <c r="Z187" s="5" t="e">
        <f t="shared" ca="1" si="23"/>
        <v>#N/A</v>
      </c>
      <c r="AA187" s="19" t="e">
        <f t="shared" ca="1" si="27"/>
        <v>#N/A</v>
      </c>
      <c r="AB187" s="60">
        <v>41729</v>
      </c>
      <c r="AC187" s="61" t="e">
        <f t="shared" ca="1" si="24"/>
        <v>#N/A</v>
      </c>
      <c r="AD187" s="61" t="e">
        <f t="shared" ca="1" si="25"/>
        <v>#N/A</v>
      </c>
      <c r="AE187" s="61" t="e">
        <f t="shared" ca="1" si="28"/>
        <v>#N/A</v>
      </c>
      <c r="AF187" s="93" t="e">
        <f t="shared" ca="1" si="29"/>
        <v>#N/A</v>
      </c>
      <c r="AM187" s="11"/>
      <c r="AN187" s="5"/>
      <c r="AO187" s="18"/>
      <c r="AP187" s="16"/>
      <c r="AS187" s="18"/>
      <c r="AT187" s="16"/>
      <c r="AU187" s="11"/>
      <c r="AV187" s="5"/>
    </row>
    <row r="188" spans="8:48">
      <c r="H188" s="11">
        <v>41060</v>
      </c>
      <c r="I188" s="117">
        <v>-16</v>
      </c>
      <c r="J188" s="6">
        <v>883</v>
      </c>
      <c r="K188" s="8">
        <v>-1.8120045300113252</v>
      </c>
      <c r="L188" s="8">
        <f t="shared" si="26"/>
        <v>-0.49546998867497172</v>
      </c>
      <c r="M188" s="18">
        <v>41060</v>
      </c>
      <c r="N188" s="118">
        <v>-10.166666666666668</v>
      </c>
      <c r="O188" s="16">
        <v>164</v>
      </c>
      <c r="P188" s="16">
        <v>-6.1991869918699187</v>
      </c>
      <c r="Q188" s="85">
        <f t="shared" si="31"/>
        <v>-3.0303030303030303</v>
      </c>
      <c r="R188" s="11">
        <v>41060</v>
      </c>
      <c r="S188" s="117">
        <v>-4</v>
      </c>
      <c r="T188" s="6">
        <v>266</v>
      </c>
      <c r="U188" s="6">
        <v>-1.5037593984962405</v>
      </c>
      <c r="V188" s="19">
        <f t="shared" si="30"/>
        <v>-2.6691887347625056</v>
      </c>
      <c r="W188" s="58"/>
      <c r="X188" s="4">
        <v>41759</v>
      </c>
      <c r="Y188" s="5" t="e">
        <f t="shared" ca="1" si="22"/>
        <v>#N/A</v>
      </c>
      <c r="Z188" s="5" t="e">
        <f t="shared" ca="1" si="23"/>
        <v>#N/A</v>
      </c>
      <c r="AA188" s="19" t="e">
        <f t="shared" ca="1" si="27"/>
        <v>#N/A</v>
      </c>
      <c r="AB188" s="60">
        <v>41759</v>
      </c>
      <c r="AC188" s="61" t="e">
        <f t="shared" ca="1" si="24"/>
        <v>#N/A</v>
      </c>
      <c r="AD188" s="61" t="e">
        <f t="shared" ca="1" si="25"/>
        <v>#N/A</v>
      </c>
      <c r="AE188" s="61" t="e">
        <f t="shared" ca="1" si="28"/>
        <v>#N/A</v>
      </c>
      <c r="AF188" s="93" t="e">
        <f t="shared" ca="1" si="29"/>
        <v>#N/A</v>
      </c>
      <c r="AM188" s="11"/>
      <c r="AN188" s="5"/>
      <c r="AO188" s="18"/>
      <c r="AP188" s="16"/>
      <c r="AS188" s="18"/>
      <c r="AT188" s="16"/>
      <c r="AU188" s="11"/>
      <c r="AV188" s="5"/>
    </row>
    <row r="189" spans="8:48">
      <c r="H189" s="11">
        <v>41090</v>
      </c>
      <c r="I189" s="117">
        <v>-20</v>
      </c>
      <c r="J189" s="6">
        <v>883</v>
      </c>
      <c r="K189" s="8">
        <v>-2.2650056625141564</v>
      </c>
      <c r="L189" s="8">
        <f t="shared" si="26"/>
        <v>-1.3747486173956762</v>
      </c>
      <c r="M189" s="18">
        <v>41090</v>
      </c>
      <c r="N189" s="118">
        <v>-24</v>
      </c>
      <c r="O189" s="16">
        <v>167</v>
      </c>
      <c r="P189" s="16">
        <v>-14.37125748502994</v>
      </c>
      <c r="Q189" s="85">
        <f t="shared" si="31"/>
        <v>-6.9585879158180592</v>
      </c>
      <c r="R189" s="11">
        <v>41090</v>
      </c>
      <c r="S189" s="117">
        <v>-4.6666666666666661</v>
      </c>
      <c r="T189" s="6">
        <v>267</v>
      </c>
      <c r="U189" s="6">
        <v>-1.7478152309612982</v>
      </c>
      <c r="V189" s="19">
        <f t="shared" si="30"/>
        <v>-1.8634840871021778</v>
      </c>
      <c r="W189" s="58"/>
      <c r="X189" s="4">
        <v>41790</v>
      </c>
      <c r="Y189" s="5" t="e">
        <f t="shared" ca="1" si="22"/>
        <v>#N/A</v>
      </c>
      <c r="Z189" s="5" t="e">
        <f t="shared" ca="1" si="23"/>
        <v>#N/A</v>
      </c>
      <c r="AA189" s="19" t="e">
        <f t="shared" ca="1" si="27"/>
        <v>#N/A</v>
      </c>
      <c r="AB189" s="60">
        <v>41790</v>
      </c>
      <c r="AC189" s="61" t="e">
        <f t="shared" ca="1" si="24"/>
        <v>#N/A</v>
      </c>
      <c r="AD189" s="61" t="e">
        <f t="shared" ca="1" si="25"/>
        <v>#N/A</v>
      </c>
      <c r="AE189" s="61" t="e">
        <f t="shared" ca="1" si="28"/>
        <v>#N/A</v>
      </c>
      <c r="AF189" s="93" t="e">
        <f t="shared" ca="1" si="29"/>
        <v>#N/A</v>
      </c>
      <c r="AM189" s="11"/>
      <c r="AN189" s="5"/>
      <c r="AO189" s="18"/>
      <c r="AP189" s="16"/>
      <c r="AS189" s="18"/>
      <c r="AT189" s="16"/>
      <c r="AU189" s="11"/>
      <c r="AV189" s="5"/>
    </row>
    <row r="190" spans="8:48">
      <c r="H190" s="11">
        <v>41121</v>
      </c>
      <c r="I190" s="117">
        <v>-6.7777777777777777</v>
      </c>
      <c r="J190" s="6">
        <v>884</v>
      </c>
      <c r="K190" s="8">
        <v>-0.76671694318753136</v>
      </c>
      <c r="L190" s="8">
        <f t="shared" si="26"/>
        <v>-1.6142557651991616</v>
      </c>
      <c r="M190" s="18">
        <v>41121</v>
      </c>
      <c r="N190" s="118">
        <v>-3.5</v>
      </c>
      <c r="O190" s="16">
        <v>169</v>
      </c>
      <c r="P190" s="16">
        <v>-2.0710059171597637</v>
      </c>
      <c r="Q190" s="85">
        <f t="shared" si="31"/>
        <v>-7.533333333333335</v>
      </c>
      <c r="R190" s="11">
        <v>41121</v>
      </c>
      <c r="S190" s="117">
        <v>6</v>
      </c>
      <c r="T190" s="6">
        <v>264</v>
      </c>
      <c r="U190" s="6">
        <v>2.2727272727272729</v>
      </c>
      <c r="V190" s="19">
        <f t="shared" si="30"/>
        <v>-0.33458803847762431</v>
      </c>
      <c r="W190" s="58"/>
      <c r="X190" s="4">
        <v>41820</v>
      </c>
      <c r="Y190" s="5" t="e">
        <f t="shared" ca="1" si="22"/>
        <v>#N/A</v>
      </c>
      <c r="Z190" s="5" t="e">
        <f t="shared" ca="1" si="23"/>
        <v>#N/A</v>
      </c>
      <c r="AA190" s="19" t="e">
        <f t="shared" ca="1" si="27"/>
        <v>#N/A</v>
      </c>
      <c r="AB190" s="60">
        <v>41820</v>
      </c>
      <c r="AC190" s="61" t="e">
        <f t="shared" ca="1" si="24"/>
        <v>#N/A</v>
      </c>
      <c r="AD190" s="61" t="e">
        <f t="shared" ca="1" si="25"/>
        <v>#N/A</v>
      </c>
      <c r="AE190" s="61" t="e">
        <f t="shared" ca="1" si="28"/>
        <v>#N/A</v>
      </c>
      <c r="AF190" s="93" t="e">
        <f t="shared" ca="1" si="29"/>
        <v>#N/A</v>
      </c>
      <c r="AM190" s="11"/>
      <c r="AN190" s="5"/>
      <c r="AO190" s="18"/>
      <c r="AP190" s="16"/>
      <c r="AS190" s="18"/>
      <c r="AT190" s="16"/>
      <c r="AU190" s="11"/>
      <c r="AV190" s="5"/>
    </row>
    <row r="191" spans="8:48">
      <c r="H191" s="11">
        <v>41152</v>
      </c>
      <c r="I191" s="117">
        <v>-19.5</v>
      </c>
      <c r="J191" s="6">
        <v>888</v>
      </c>
      <c r="K191" s="8">
        <v>-2.1959459459459461</v>
      </c>
      <c r="L191" s="8">
        <f t="shared" si="26"/>
        <v>-1.7430424775057543</v>
      </c>
      <c r="M191" s="18">
        <v>41152</v>
      </c>
      <c r="N191" s="118">
        <v>-6</v>
      </c>
      <c r="O191" s="16">
        <v>174</v>
      </c>
      <c r="P191" s="16">
        <v>-3.4482758620689653</v>
      </c>
      <c r="Q191" s="85">
        <f t="shared" si="31"/>
        <v>-6.5686274509803928</v>
      </c>
      <c r="R191" s="11">
        <v>41152</v>
      </c>
      <c r="S191" s="117">
        <v>-2.3333333333333335</v>
      </c>
      <c r="T191" s="6">
        <v>263</v>
      </c>
      <c r="U191" s="6">
        <v>-0.88719898605830161</v>
      </c>
      <c r="V191" s="19">
        <f t="shared" si="30"/>
        <v>-0.12594458438287146</v>
      </c>
      <c r="W191" s="58"/>
      <c r="X191" s="4">
        <v>41851</v>
      </c>
      <c r="Y191" s="5" t="e">
        <f t="shared" ca="1" si="22"/>
        <v>#N/A</v>
      </c>
      <c r="Z191" s="5" t="e">
        <f t="shared" ca="1" si="23"/>
        <v>#N/A</v>
      </c>
      <c r="AA191" s="19" t="e">
        <f t="shared" ca="1" si="27"/>
        <v>#N/A</v>
      </c>
      <c r="AB191" s="60">
        <v>41851</v>
      </c>
      <c r="AC191" s="61" t="e">
        <f t="shared" ca="1" si="24"/>
        <v>#N/A</v>
      </c>
      <c r="AD191" s="61" t="e">
        <f t="shared" ca="1" si="25"/>
        <v>#N/A</v>
      </c>
      <c r="AE191" s="61" t="e">
        <f t="shared" ca="1" si="28"/>
        <v>#N/A</v>
      </c>
      <c r="AF191" s="93" t="e">
        <f t="shared" ca="1" si="29"/>
        <v>#N/A</v>
      </c>
      <c r="AM191" s="11"/>
      <c r="AN191" s="5"/>
      <c r="AO191" s="18"/>
      <c r="AP191" s="16"/>
      <c r="AS191" s="18"/>
      <c r="AT191" s="16"/>
      <c r="AU191" s="11"/>
      <c r="AV191" s="5"/>
    </row>
    <row r="192" spans="8:48">
      <c r="H192" s="11">
        <v>41182</v>
      </c>
      <c r="I192" s="117">
        <v>0</v>
      </c>
      <c r="J192" s="6">
        <v>892</v>
      </c>
      <c r="K192" s="8">
        <v>0</v>
      </c>
      <c r="L192" s="8">
        <f t="shared" si="26"/>
        <v>-0.98640306973640302</v>
      </c>
      <c r="M192" s="18">
        <v>41182</v>
      </c>
      <c r="N192" s="118">
        <v>-3</v>
      </c>
      <c r="O192" s="16">
        <v>176</v>
      </c>
      <c r="P192" s="16">
        <v>-1.7045454545454544</v>
      </c>
      <c r="Q192" s="85">
        <f t="shared" si="31"/>
        <v>-2.4084778420038537</v>
      </c>
      <c r="R192" s="11">
        <v>41182</v>
      </c>
      <c r="S192" s="117">
        <v>-1</v>
      </c>
      <c r="T192" s="6">
        <v>264</v>
      </c>
      <c r="U192" s="6">
        <v>-0.37878787878787878</v>
      </c>
      <c r="V192" s="19">
        <f t="shared" si="30"/>
        <v>0.33712600084281497</v>
      </c>
      <c r="W192" s="58"/>
      <c r="X192" s="4">
        <v>41882</v>
      </c>
      <c r="Y192" s="5" t="e">
        <f t="shared" ca="1" si="22"/>
        <v>#N/A</v>
      </c>
      <c r="Z192" s="5" t="e">
        <f t="shared" ca="1" si="23"/>
        <v>#N/A</v>
      </c>
      <c r="AA192" s="19" t="e">
        <f t="shared" ca="1" si="27"/>
        <v>#N/A</v>
      </c>
      <c r="AB192" s="60">
        <v>41882</v>
      </c>
      <c r="AC192" s="61" t="e">
        <f t="shared" ca="1" si="24"/>
        <v>#N/A</v>
      </c>
      <c r="AD192" s="61" t="e">
        <f t="shared" ca="1" si="25"/>
        <v>#N/A</v>
      </c>
      <c r="AE192" s="61" t="e">
        <f t="shared" ca="1" si="28"/>
        <v>#N/A</v>
      </c>
      <c r="AF192" s="93" t="e">
        <f t="shared" ca="1" si="29"/>
        <v>#N/A</v>
      </c>
      <c r="AM192" s="11"/>
      <c r="AN192" s="5"/>
      <c r="AO192" s="18"/>
      <c r="AP192" s="16"/>
      <c r="AS192" s="18"/>
      <c r="AT192" s="16"/>
      <c r="AU192" s="11"/>
      <c r="AV192" s="5"/>
    </row>
    <row r="193" spans="8:48">
      <c r="H193" s="11">
        <v>41213</v>
      </c>
      <c r="I193" s="117">
        <v>0.5</v>
      </c>
      <c r="J193" s="6">
        <v>899</v>
      </c>
      <c r="K193" s="8">
        <v>5.5617352614015569E-2</v>
      </c>
      <c r="L193" s="8">
        <f t="shared" si="26"/>
        <v>-0.70921985815602839</v>
      </c>
      <c r="M193" s="18">
        <v>41213</v>
      </c>
      <c r="N193" s="118">
        <v>-7.4166666666666661</v>
      </c>
      <c r="O193" s="16">
        <v>177</v>
      </c>
      <c r="P193" s="16">
        <v>-4.1902071563088503</v>
      </c>
      <c r="Q193" s="85">
        <f t="shared" si="31"/>
        <v>-3.1151170145477542</v>
      </c>
      <c r="R193" s="11">
        <v>41213</v>
      </c>
      <c r="S193" s="117">
        <v>-6</v>
      </c>
      <c r="T193" s="6">
        <v>266</v>
      </c>
      <c r="U193" s="6">
        <v>-2.2556390977443606</v>
      </c>
      <c r="V193" s="19">
        <f t="shared" si="30"/>
        <v>-1.1769651113913411</v>
      </c>
      <c r="W193" s="58"/>
      <c r="X193" s="4">
        <v>41912</v>
      </c>
      <c r="Y193" s="5" t="e">
        <f t="shared" ca="1" si="22"/>
        <v>#N/A</v>
      </c>
      <c r="Z193" s="5" t="e">
        <f t="shared" ca="1" si="23"/>
        <v>#N/A</v>
      </c>
      <c r="AA193" s="19" t="e">
        <f t="shared" ca="1" si="27"/>
        <v>#N/A</v>
      </c>
      <c r="AB193" s="60">
        <v>41912</v>
      </c>
      <c r="AC193" s="61" t="e">
        <f t="shared" ca="1" si="24"/>
        <v>#N/A</v>
      </c>
      <c r="AD193" s="61" t="e">
        <f t="shared" ca="1" si="25"/>
        <v>#N/A</v>
      </c>
      <c r="AE193" s="61" t="e">
        <f t="shared" ca="1" si="28"/>
        <v>#N/A</v>
      </c>
      <c r="AF193" s="93" t="e">
        <f t="shared" ca="1" si="29"/>
        <v>#N/A</v>
      </c>
      <c r="AM193" s="11"/>
      <c r="AN193" s="5"/>
      <c r="AO193" s="18"/>
      <c r="AP193" s="16"/>
      <c r="AS193" s="18"/>
      <c r="AT193" s="16"/>
      <c r="AU193" s="11"/>
      <c r="AV193" s="5"/>
    </row>
    <row r="194" spans="8:48">
      <c r="H194" s="11">
        <v>41243</v>
      </c>
      <c r="I194" s="117">
        <v>-4.5</v>
      </c>
      <c r="J194" s="6">
        <v>899</v>
      </c>
      <c r="K194" s="8">
        <v>-0.50055617352614012</v>
      </c>
      <c r="L194" s="8">
        <f t="shared" si="26"/>
        <v>-0.14869888475836432</v>
      </c>
      <c r="M194" s="18">
        <v>41243</v>
      </c>
      <c r="N194" s="118">
        <v>-10.333333333333334</v>
      </c>
      <c r="O194" s="16">
        <v>174</v>
      </c>
      <c r="P194" s="16">
        <v>-5.9386973180076632</v>
      </c>
      <c r="Q194" s="85">
        <f t="shared" si="31"/>
        <v>-3.9373814041745732</v>
      </c>
      <c r="R194" s="11">
        <v>41243</v>
      </c>
      <c r="S194" s="117">
        <v>-5</v>
      </c>
      <c r="T194" s="6">
        <v>282</v>
      </c>
      <c r="U194" s="6">
        <v>-1.773049645390071</v>
      </c>
      <c r="V194" s="19">
        <f t="shared" si="30"/>
        <v>-1.4778325123152709</v>
      </c>
      <c r="W194" s="58"/>
      <c r="X194" s="4">
        <v>41943</v>
      </c>
      <c r="Y194" s="5" t="e">
        <f t="shared" ca="1" si="22"/>
        <v>#N/A</v>
      </c>
      <c r="Z194" s="5" t="e">
        <f t="shared" ca="1" si="23"/>
        <v>#N/A</v>
      </c>
      <c r="AA194" s="19" t="e">
        <f t="shared" ca="1" si="27"/>
        <v>#N/A</v>
      </c>
      <c r="AB194" s="60">
        <v>41943</v>
      </c>
      <c r="AC194" s="61" t="e">
        <f t="shared" ca="1" si="24"/>
        <v>#N/A</v>
      </c>
      <c r="AD194" s="61" t="e">
        <f t="shared" ca="1" si="25"/>
        <v>#N/A</v>
      </c>
      <c r="AE194" s="61" t="e">
        <f t="shared" ca="1" si="28"/>
        <v>#N/A</v>
      </c>
      <c r="AF194" s="93" t="e">
        <f t="shared" ca="1" si="29"/>
        <v>#N/A</v>
      </c>
      <c r="AM194" s="11"/>
      <c r="AN194" s="5"/>
      <c r="AO194" s="18"/>
      <c r="AP194" s="16"/>
      <c r="AS194" s="18"/>
      <c r="AT194" s="16"/>
      <c r="AU194" s="11"/>
      <c r="AV194" s="5"/>
    </row>
    <row r="195" spans="8:48">
      <c r="H195" s="11">
        <v>41274</v>
      </c>
      <c r="I195" s="117">
        <v>-14.285714285714286</v>
      </c>
      <c r="J195" s="6">
        <v>893</v>
      </c>
      <c r="K195" s="8">
        <v>-1.5997440409534474</v>
      </c>
      <c r="L195" s="8">
        <f t="shared" si="26"/>
        <v>-0.67951372299198376</v>
      </c>
      <c r="M195" s="18">
        <v>41274</v>
      </c>
      <c r="N195" s="118">
        <v>-1.6666666666666663</v>
      </c>
      <c r="O195" s="16">
        <v>174</v>
      </c>
      <c r="P195" s="16">
        <v>-0.95785440613026795</v>
      </c>
      <c r="Q195" s="85">
        <f t="shared" si="31"/>
        <v>-3.6984126984126986</v>
      </c>
      <c r="R195" s="11">
        <v>41274</v>
      </c>
      <c r="S195" s="117">
        <v>-19</v>
      </c>
      <c r="T195" s="6">
        <v>289</v>
      </c>
      <c r="U195" s="6">
        <v>-6.5743944636678195</v>
      </c>
      <c r="V195" s="19">
        <f t="shared" si="30"/>
        <v>-3.5842293906810032</v>
      </c>
      <c r="W195" s="58"/>
      <c r="X195" s="4">
        <v>41973</v>
      </c>
      <c r="Y195" s="5" t="e">
        <f t="shared" ca="1" si="22"/>
        <v>#N/A</v>
      </c>
      <c r="Z195" s="5" t="e">
        <f t="shared" ca="1" si="23"/>
        <v>#N/A</v>
      </c>
      <c r="AA195" s="19" t="e">
        <f t="shared" ca="1" si="27"/>
        <v>#N/A</v>
      </c>
      <c r="AB195" s="60">
        <v>41973</v>
      </c>
      <c r="AC195" s="61" t="e">
        <f t="shared" ca="1" si="24"/>
        <v>#N/A</v>
      </c>
      <c r="AD195" s="61" t="e">
        <f t="shared" ca="1" si="25"/>
        <v>#N/A</v>
      </c>
      <c r="AE195" s="61" t="e">
        <f t="shared" ca="1" si="28"/>
        <v>#N/A</v>
      </c>
      <c r="AF195" s="93" t="e">
        <f t="shared" ca="1" si="29"/>
        <v>#N/A</v>
      </c>
      <c r="AM195" s="11"/>
      <c r="AN195" s="5"/>
      <c r="AO195" s="18"/>
      <c r="AP195" s="16"/>
      <c r="AS195" s="18"/>
      <c r="AT195" s="16"/>
      <c r="AU195" s="11"/>
      <c r="AV195" s="5"/>
    </row>
    <row r="196" spans="8:48">
      <c r="H196" s="11">
        <v>41305</v>
      </c>
      <c r="I196" s="117">
        <v>-1</v>
      </c>
      <c r="J196" s="6">
        <v>898</v>
      </c>
      <c r="K196" s="8">
        <v>-0.11135857461024498</v>
      </c>
      <c r="L196" s="8">
        <f t="shared" si="26"/>
        <v>-0.73552841210833775</v>
      </c>
      <c r="M196" s="18">
        <v>41305</v>
      </c>
      <c r="N196" s="118">
        <v>-4</v>
      </c>
      <c r="O196" s="16">
        <v>180</v>
      </c>
      <c r="P196" s="16">
        <v>-2.2222222222222223</v>
      </c>
      <c r="Q196" s="85">
        <f t="shared" si="31"/>
        <v>-3.0303030303030298</v>
      </c>
      <c r="R196" s="11">
        <v>41305</v>
      </c>
      <c r="S196" s="117">
        <v>-4.5</v>
      </c>
      <c r="T196" s="6">
        <v>294</v>
      </c>
      <c r="U196" s="6">
        <v>-1.5306122448979591</v>
      </c>
      <c r="V196" s="19">
        <f t="shared" si="30"/>
        <v>-3.2947976878612719</v>
      </c>
      <c r="W196" s="58"/>
      <c r="X196" s="4">
        <v>42004</v>
      </c>
      <c r="Y196" s="5" t="e">
        <f t="shared" ca="1" si="22"/>
        <v>#N/A</v>
      </c>
      <c r="Z196" s="5" t="e">
        <f t="shared" ca="1" si="23"/>
        <v>#N/A</v>
      </c>
      <c r="AA196" s="19" t="e">
        <f t="shared" ca="1" si="27"/>
        <v>#N/A</v>
      </c>
      <c r="AB196" s="60">
        <v>42004</v>
      </c>
      <c r="AC196" s="61" t="e">
        <f t="shared" ca="1" si="24"/>
        <v>#N/A</v>
      </c>
      <c r="AD196" s="61" t="e">
        <f t="shared" ca="1" si="25"/>
        <v>#N/A</v>
      </c>
      <c r="AE196" s="61" t="e">
        <f t="shared" ca="1" si="28"/>
        <v>#N/A</v>
      </c>
      <c r="AF196" s="93" t="e">
        <f t="shared" ca="1" si="29"/>
        <v>#N/A</v>
      </c>
      <c r="AM196" s="11"/>
      <c r="AN196" s="5"/>
      <c r="AO196" s="18"/>
      <c r="AP196" s="16"/>
      <c r="AS196" s="18"/>
      <c r="AT196" s="16"/>
      <c r="AU196" s="11"/>
      <c r="AV196" s="5"/>
    </row>
    <row r="197" spans="8:48">
      <c r="H197" s="11">
        <v>41333</v>
      </c>
      <c r="I197" s="117">
        <v>0</v>
      </c>
      <c r="J197" s="6">
        <v>907</v>
      </c>
      <c r="K197" s="8">
        <v>0</v>
      </c>
      <c r="L197" s="8">
        <f t="shared" si="26"/>
        <v>-0.56655723816583714</v>
      </c>
      <c r="M197" s="18">
        <v>41333</v>
      </c>
      <c r="N197" s="118">
        <v>-9.5</v>
      </c>
      <c r="O197" s="16">
        <v>183</v>
      </c>
      <c r="P197" s="16">
        <v>-5.1912568306010929</v>
      </c>
      <c r="Q197" s="85">
        <f t="shared" si="31"/>
        <v>-2.824332712600869</v>
      </c>
      <c r="R197" s="11">
        <v>41333</v>
      </c>
      <c r="S197" s="117">
        <v>-8</v>
      </c>
      <c r="T197" s="6">
        <v>307</v>
      </c>
      <c r="U197" s="6">
        <v>-2.6058631921824107</v>
      </c>
      <c r="V197" s="19">
        <f t="shared" si="30"/>
        <v>-3.5393258426966292</v>
      </c>
      <c r="W197" s="58"/>
      <c r="X197" s="4">
        <v>42035</v>
      </c>
      <c r="Y197" s="5" t="e">
        <f t="shared" ref="Y197:Y211" ca="1" si="32">VLOOKUP(X197,AS:AT, 2)</f>
        <v>#N/A</v>
      </c>
      <c r="Z197" s="5" t="e">
        <f t="shared" ref="Z197:Z212" ca="1" si="33">VLOOKUP(X197,AU:AV, 2)</f>
        <v>#N/A</v>
      </c>
      <c r="AA197" s="19" t="e">
        <f t="shared" ca="1" si="27"/>
        <v>#N/A</v>
      </c>
      <c r="AB197" s="60">
        <v>42035</v>
      </c>
      <c r="AC197" s="61" t="e">
        <f t="shared" ref="AC197:AC212" ca="1" si="34">VLOOKUP(AB197,AM:AN, 2)</f>
        <v>#N/A</v>
      </c>
      <c r="AD197" s="61" t="e">
        <f t="shared" ref="AD197:AD212" ca="1" si="35">VLOOKUP(AB197,AO:AP, 2)</f>
        <v>#N/A</v>
      </c>
      <c r="AE197" s="61" t="e">
        <f t="shared" ca="1" si="28"/>
        <v>#N/A</v>
      </c>
      <c r="AF197" s="93" t="e">
        <f t="shared" ca="1" si="29"/>
        <v>#N/A</v>
      </c>
      <c r="AM197" s="11"/>
      <c r="AN197" s="5"/>
      <c r="AO197" s="18"/>
      <c r="AP197" s="16"/>
      <c r="AS197" s="18"/>
      <c r="AT197" s="16"/>
      <c r="AU197" s="11"/>
      <c r="AV197" s="5"/>
    </row>
    <row r="198" spans="8:48">
      <c r="H198" s="11">
        <v>41364</v>
      </c>
      <c r="I198" s="117">
        <v>-9.4285714285714288</v>
      </c>
      <c r="J198" s="6">
        <v>904</v>
      </c>
      <c r="K198" s="8">
        <v>-1.042983565107459</v>
      </c>
      <c r="L198" s="8">
        <f t="shared" si="26"/>
        <v>-0.38496018562463746</v>
      </c>
      <c r="M198" s="18">
        <v>41364</v>
      </c>
      <c r="N198" s="118">
        <v>-3</v>
      </c>
      <c r="O198" s="16">
        <v>183</v>
      </c>
      <c r="P198" s="16">
        <v>-1.639344262295082</v>
      </c>
      <c r="Q198" s="85">
        <f t="shared" si="31"/>
        <v>-3.0219780219780219</v>
      </c>
      <c r="R198" s="11">
        <v>41364</v>
      </c>
      <c r="S198" s="117">
        <v>-6</v>
      </c>
      <c r="T198" s="6">
        <v>311</v>
      </c>
      <c r="U198" s="6">
        <v>-1.929260450160772</v>
      </c>
      <c r="V198" s="19">
        <f t="shared" si="30"/>
        <v>-2.0285087719298245</v>
      </c>
      <c r="W198" s="58"/>
      <c r="X198" s="4">
        <v>42063</v>
      </c>
      <c r="Y198" s="5" t="e">
        <f t="shared" ca="1" si="32"/>
        <v>#N/A</v>
      </c>
      <c r="Z198" s="5" t="e">
        <f t="shared" ca="1" si="33"/>
        <v>#N/A</v>
      </c>
      <c r="AA198" s="19" t="e">
        <f t="shared" ca="1" si="27"/>
        <v>#N/A</v>
      </c>
      <c r="AB198" s="60">
        <v>42063</v>
      </c>
      <c r="AC198" s="61" t="e">
        <f t="shared" ca="1" si="34"/>
        <v>#N/A</v>
      </c>
      <c r="AD198" s="61" t="e">
        <f t="shared" ca="1" si="35"/>
        <v>#N/A</v>
      </c>
      <c r="AE198" s="61" t="e">
        <f t="shared" ca="1" si="28"/>
        <v>#N/A</v>
      </c>
      <c r="AF198" s="93" t="e">
        <f t="shared" ca="1" si="29"/>
        <v>#N/A</v>
      </c>
      <c r="AM198" s="11"/>
      <c r="AN198" s="5"/>
      <c r="AO198" s="18"/>
      <c r="AP198" s="16"/>
      <c r="AS198" s="18"/>
      <c r="AT198" s="16"/>
      <c r="AU198" s="11"/>
      <c r="AV198" s="5"/>
    </row>
    <row r="199" spans="8:48">
      <c r="H199" s="11">
        <v>41394</v>
      </c>
      <c r="I199" s="117">
        <v>4</v>
      </c>
      <c r="J199" s="6">
        <v>904</v>
      </c>
      <c r="K199" s="8">
        <v>0.44247787610619471</v>
      </c>
      <c r="L199" s="8">
        <f t="shared" si="26"/>
        <v>-0.19994738226782427</v>
      </c>
      <c r="M199" s="18">
        <v>41394</v>
      </c>
      <c r="N199" s="118">
        <v>-7</v>
      </c>
      <c r="O199" s="16">
        <v>186</v>
      </c>
      <c r="P199" s="16">
        <v>-3.763440860215054</v>
      </c>
      <c r="Q199" s="85">
        <f t="shared" si="31"/>
        <v>-3.5326086956521738</v>
      </c>
      <c r="R199" s="11">
        <v>41394</v>
      </c>
      <c r="S199" s="117">
        <v>-12</v>
      </c>
      <c r="T199" s="6">
        <v>320</v>
      </c>
      <c r="U199" s="6">
        <v>-3.75</v>
      </c>
      <c r="V199" s="19">
        <f t="shared" si="30"/>
        <v>-2.7718550106609805</v>
      </c>
      <c r="W199" s="58"/>
      <c r="X199" s="4">
        <v>42094</v>
      </c>
      <c r="Y199" s="5" t="e">
        <f t="shared" ca="1" si="32"/>
        <v>#N/A</v>
      </c>
      <c r="Z199" s="5" t="e">
        <f t="shared" ca="1" si="33"/>
        <v>#N/A</v>
      </c>
      <c r="AA199" s="19" t="e">
        <f t="shared" ca="1" si="27"/>
        <v>#N/A</v>
      </c>
      <c r="AB199" s="60">
        <v>42094</v>
      </c>
      <c r="AC199" s="61" t="e">
        <f t="shared" ca="1" si="34"/>
        <v>#N/A</v>
      </c>
      <c r="AD199" s="61" t="e">
        <f t="shared" ca="1" si="35"/>
        <v>#N/A</v>
      </c>
      <c r="AE199" s="61" t="e">
        <f t="shared" ca="1" si="28"/>
        <v>#N/A</v>
      </c>
      <c r="AF199" s="93" t="e">
        <f t="shared" ca="1" si="29"/>
        <v>#N/A</v>
      </c>
      <c r="AM199" s="11"/>
      <c r="AN199" s="5"/>
      <c r="AO199" s="18"/>
      <c r="AP199" s="16"/>
      <c r="AS199" s="18"/>
      <c r="AT199" s="16"/>
      <c r="AU199" s="11"/>
      <c r="AV199" s="5"/>
    </row>
    <row r="200" spans="8:48">
      <c r="H200" s="11">
        <v>41425</v>
      </c>
      <c r="I200" s="117">
        <v>3.4000000000000004</v>
      </c>
      <c r="J200" s="6">
        <v>919</v>
      </c>
      <c r="K200" s="8">
        <v>0.36996735582154516</v>
      </c>
      <c r="L200" s="8">
        <f t="shared" ref="L200:L263" si="36">AVERAGE(I198:I200)/AVERAGE(J198:J200)*100</f>
        <v>-7.4388391220074387E-2</v>
      </c>
      <c r="M200" s="18">
        <v>41425</v>
      </c>
      <c r="N200" s="118">
        <v>-3.166666666666667</v>
      </c>
      <c r="O200" s="16">
        <v>196</v>
      </c>
      <c r="P200" s="16">
        <v>-1.6156462585034015</v>
      </c>
      <c r="Q200" s="85">
        <f t="shared" si="31"/>
        <v>-2.3303834808259585</v>
      </c>
      <c r="R200" s="11">
        <v>41425</v>
      </c>
      <c r="S200" s="117">
        <v>-18</v>
      </c>
      <c r="T200" s="6">
        <v>333</v>
      </c>
      <c r="U200" s="6">
        <v>-5.4054054054054053</v>
      </c>
      <c r="V200" s="19">
        <f t="shared" si="30"/>
        <v>-3.7344398340248963</v>
      </c>
      <c r="W200" s="58"/>
      <c r="X200" s="4">
        <v>42124</v>
      </c>
      <c r="Y200" s="5" t="e">
        <f t="shared" ca="1" si="32"/>
        <v>#N/A</v>
      </c>
      <c r="Z200" s="5" t="e">
        <f t="shared" ca="1" si="33"/>
        <v>#N/A</v>
      </c>
      <c r="AA200" s="19" t="e">
        <f t="shared" ca="1" si="27"/>
        <v>#N/A</v>
      </c>
      <c r="AB200" s="60">
        <v>42124</v>
      </c>
      <c r="AC200" s="61" t="e">
        <f t="shared" ca="1" si="34"/>
        <v>#N/A</v>
      </c>
      <c r="AD200" s="61" t="e">
        <f t="shared" ca="1" si="35"/>
        <v>#N/A</v>
      </c>
      <c r="AE200" s="61" t="e">
        <f t="shared" ca="1" si="28"/>
        <v>#N/A</v>
      </c>
      <c r="AF200" s="93" t="e">
        <f t="shared" ca="1" si="29"/>
        <v>#N/A</v>
      </c>
      <c r="AM200" s="11"/>
      <c r="AN200" s="5"/>
      <c r="AO200" s="18"/>
      <c r="AP200" s="16"/>
      <c r="AS200" s="18"/>
      <c r="AT200" s="16"/>
      <c r="AU200" s="11"/>
      <c r="AV200" s="5"/>
    </row>
    <row r="201" spans="8:48">
      <c r="H201" s="11">
        <v>41455</v>
      </c>
      <c r="I201" s="117">
        <v>-5</v>
      </c>
      <c r="J201" s="6">
        <v>921</v>
      </c>
      <c r="K201" s="8">
        <v>-0.54288816503800219</v>
      </c>
      <c r="L201" s="8">
        <f t="shared" si="36"/>
        <v>8.7463556851311977E-2</v>
      </c>
      <c r="M201" s="18">
        <v>41455</v>
      </c>
      <c r="N201" s="118">
        <v>-6</v>
      </c>
      <c r="O201" s="16">
        <v>197</v>
      </c>
      <c r="P201" s="16">
        <v>-3.0456852791878175</v>
      </c>
      <c r="Q201" s="85">
        <f t="shared" si="31"/>
        <v>-2.79217040875072</v>
      </c>
      <c r="R201" s="11">
        <v>41455</v>
      </c>
      <c r="S201" s="117">
        <v>-10</v>
      </c>
      <c r="T201" s="6">
        <v>332</v>
      </c>
      <c r="U201" s="6">
        <v>-3.0120481927710845</v>
      </c>
      <c r="V201" s="19">
        <f t="shared" si="30"/>
        <v>-4.060913705583757</v>
      </c>
      <c r="W201" s="58"/>
      <c r="X201" s="4">
        <v>42155</v>
      </c>
      <c r="Y201" s="5" t="e">
        <f t="shared" ca="1" si="32"/>
        <v>#N/A</v>
      </c>
      <c r="Z201" s="5" t="e">
        <f t="shared" ca="1" si="33"/>
        <v>#N/A</v>
      </c>
      <c r="AA201" s="19" t="e">
        <f t="shared" ca="1" si="27"/>
        <v>#N/A</v>
      </c>
      <c r="AB201" s="60">
        <v>42155</v>
      </c>
      <c r="AC201" s="61" t="e">
        <f t="shared" ca="1" si="34"/>
        <v>#N/A</v>
      </c>
      <c r="AD201" s="61" t="e">
        <f t="shared" ca="1" si="35"/>
        <v>#N/A</v>
      </c>
      <c r="AE201" s="61" t="e">
        <f t="shared" ca="1" si="28"/>
        <v>#N/A</v>
      </c>
      <c r="AF201" s="93" t="e">
        <f t="shared" ca="1" si="29"/>
        <v>#N/A</v>
      </c>
      <c r="AM201" s="11"/>
      <c r="AN201" s="5"/>
      <c r="AO201" s="18"/>
      <c r="AP201" s="16"/>
      <c r="AS201" s="18"/>
      <c r="AT201" s="16"/>
      <c r="AU201" s="11"/>
      <c r="AV201" s="5"/>
    </row>
    <row r="202" spans="8:48">
      <c r="H202" s="11">
        <v>41486</v>
      </c>
      <c r="I202" s="117">
        <v>7.75</v>
      </c>
      <c r="J202" s="6">
        <v>918</v>
      </c>
      <c r="K202" s="8">
        <v>0.84422657952069724</v>
      </c>
      <c r="L202" s="8">
        <f t="shared" si="36"/>
        <v>0.22298767222625093</v>
      </c>
      <c r="M202" s="18">
        <v>41486</v>
      </c>
      <c r="N202" s="118">
        <v>-3.875</v>
      </c>
      <c r="O202" s="16">
        <v>204</v>
      </c>
      <c r="P202" s="16">
        <v>-1.8995098039215685</v>
      </c>
      <c r="Q202" s="85">
        <f t="shared" si="31"/>
        <v>-2.1845337800111673</v>
      </c>
      <c r="R202" s="11">
        <v>41486</v>
      </c>
      <c r="S202" s="117">
        <v>-7.5</v>
      </c>
      <c r="T202" s="6">
        <v>337</v>
      </c>
      <c r="U202" s="6">
        <v>-2.2255192878338281</v>
      </c>
      <c r="V202" s="19">
        <f t="shared" si="30"/>
        <v>-3.5429141716566868</v>
      </c>
      <c r="W202" s="58"/>
      <c r="X202" s="4">
        <v>42185</v>
      </c>
      <c r="Y202" s="5" t="e">
        <f t="shared" ca="1" si="32"/>
        <v>#N/A</v>
      </c>
      <c r="Z202" s="5" t="e">
        <f t="shared" ca="1" si="33"/>
        <v>#N/A</v>
      </c>
      <c r="AA202" s="19" t="e">
        <f t="shared" ca="1" si="27"/>
        <v>#N/A</v>
      </c>
      <c r="AB202" s="60">
        <v>42185</v>
      </c>
      <c r="AC202" s="61" t="e">
        <f t="shared" ca="1" si="34"/>
        <v>#N/A</v>
      </c>
      <c r="AD202" s="61" t="e">
        <f t="shared" ca="1" si="35"/>
        <v>#N/A</v>
      </c>
      <c r="AE202" s="61" t="e">
        <f t="shared" ca="1" si="28"/>
        <v>#N/A</v>
      </c>
      <c r="AF202" s="93" t="e">
        <f t="shared" ca="1" si="29"/>
        <v>#N/A</v>
      </c>
      <c r="AM202" s="11"/>
      <c r="AN202" s="5"/>
      <c r="AO202" s="18"/>
      <c r="AP202" s="16"/>
      <c r="AS202" s="18"/>
      <c r="AT202" s="16"/>
      <c r="AU202" s="11"/>
      <c r="AV202" s="5"/>
    </row>
    <row r="203" spans="8:48">
      <c r="H203" s="11">
        <v>41517</v>
      </c>
      <c r="I203" s="117">
        <v>-7</v>
      </c>
      <c r="J203" s="6">
        <v>929</v>
      </c>
      <c r="K203" s="8">
        <v>-0.75349838536060276</v>
      </c>
      <c r="L203" s="8">
        <f t="shared" si="36"/>
        <v>-0.15354046242774566</v>
      </c>
      <c r="M203" s="18">
        <v>41517</v>
      </c>
      <c r="N203" s="118">
        <v>-4</v>
      </c>
      <c r="O203" s="16">
        <v>210</v>
      </c>
      <c r="P203" s="16">
        <v>-1.9047619047619049</v>
      </c>
      <c r="Q203" s="85">
        <f t="shared" si="31"/>
        <v>-2.2708674304418985</v>
      </c>
      <c r="R203" s="11">
        <v>41517</v>
      </c>
      <c r="S203" s="117">
        <v>-3</v>
      </c>
      <c r="T203" s="6">
        <v>340</v>
      </c>
      <c r="U203" s="6">
        <v>-0.88235294117647056</v>
      </c>
      <c r="V203" s="19">
        <f t="shared" si="30"/>
        <v>-2.0317145688800791</v>
      </c>
      <c r="W203" s="58"/>
      <c r="X203" s="4">
        <v>42216</v>
      </c>
      <c r="Y203" s="5" t="e">
        <f t="shared" ca="1" si="32"/>
        <v>#N/A</v>
      </c>
      <c r="Z203" s="5" t="e">
        <f t="shared" ca="1" si="33"/>
        <v>#N/A</v>
      </c>
      <c r="AA203" s="19" t="e">
        <f t="shared" ca="1" si="27"/>
        <v>#N/A</v>
      </c>
      <c r="AB203" s="60">
        <v>42216</v>
      </c>
      <c r="AC203" s="61" t="e">
        <f t="shared" ca="1" si="34"/>
        <v>#N/A</v>
      </c>
      <c r="AD203" s="61" t="e">
        <f t="shared" ca="1" si="35"/>
        <v>#N/A</v>
      </c>
      <c r="AE203" s="61" t="e">
        <f t="shared" ca="1" si="28"/>
        <v>#N/A</v>
      </c>
      <c r="AF203" s="93" t="e">
        <f t="shared" ca="1" si="29"/>
        <v>#N/A</v>
      </c>
      <c r="AM203" s="11"/>
      <c r="AN203" s="5"/>
      <c r="AO203" s="18"/>
      <c r="AP203" s="16"/>
      <c r="AS203" s="18"/>
      <c r="AT203" s="16"/>
      <c r="AU203" s="11"/>
      <c r="AV203" s="5"/>
    </row>
    <row r="204" spans="8:48">
      <c r="H204" s="11">
        <v>41547</v>
      </c>
      <c r="I204" s="117">
        <v>0</v>
      </c>
      <c r="J204" s="6">
        <v>933</v>
      </c>
      <c r="K204" s="8">
        <v>0</v>
      </c>
      <c r="L204" s="8">
        <f t="shared" si="36"/>
        <v>2.6978417266187049E-2</v>
      </c>
      <c r="M204" s="18">
        <v>41547</v>
      </c>
      <c r="N204" s="118">
        <v>-0.5</v>
      </c>
      <c r="O204" s="16">
        <v>210</v>
      </c>
      <c r="P204" s="16">
        <v>-0.23809523809523811</v>
      </c>
      <c r="Q204" s="85">
        <f t="shared" si="31"/>
        <v>-1.3421474358974359</v>
      </c>
      <c r="R204" s="11">
        <v>41547</v>
      </c>
      <c r="S204" s="117">
        <v>-23</v>
      </c>
      <c r="T204" s="6">
        <v>342</v>
      </c>
      <c r="U204" s="6">
        <v>-6.7251461988304087</v>
      </c>
      <c r="V204" s="19">
        <f t="shared" si="30"/>
        <v>-3.2875368007850834</v>
      </c>
      <c r="W204" s="58"/>
      <c r="X204" s="4">
        <v>42247</v>
      </c>
      <c r="Y204" s="5" t="e">
        <f t="shared" ca="1" si="32"/>
        <v>#N/A</v>
      </c>
      <c r="Z204" s="5" t="e">
        <f t="shared" ca="1" si="33"/>
        <v>#N/A</v>
      </c>
      <c r="AA204" s="19" t="e">
        <f t="shared" ca="1" si="27"/>
        <v>#N/A</v>
      </c>
      <c r="AB204" s="60">
        <v>42247</v>
      </c>
      <c r="AC204" s="61" t="e">
        <f t="shared" ca="1" si="34"/>
        <v>#N/A</v>
      </c>
      <c r="AD204" s="61" t="e">
        <f t="shared" ca="1" si="35"/>
        <v>#N/A</v>
      </c>
      <c r="AE204" s="61" t="e">
        <f t="shared" ca="1" si="28"/>
        <v>#N/A</v>
      </c>
      <c r="AF204" s="93" t="e">
        <f t="shared" ca="1" si="29"/>
        <v>#N/A</v>
      </c>
      <c r="AM204" s="11"/>
      <c r="AN204" s="5"/>
      <c r="AO204" s="18"/>
      <c r="AP204" s="16"/>
      <c r="AS204" s="18"/>
      <c r="AT204" s="16"/>
      <c r="AU204" s="11"/>
      <c r="AV204" s="5"/>
    </row>
    <row r="205" spans="8:48">
      <c r="H205" s="11">
        <v>41578</v>
      </c>
      <c r="I205" s="117">
        <v>6</v>
      </c>
      <c r="J205" s="6">
        <v>937</v>
      </c>
      <c r="K205" s="8">
        <v>0.64034151547491991</v>
      </c>
      <c r="L205" s="8">
        <f t="shared" si="36"/>
        <v>-3.5727045373347623E-2</v>
      </c>
      <c r="M205" s="18">
        <v>41578</v>
      </c>
      <c r="N205" s="118">
        <v>0</v>
      </c>
      <c r="O205" s="16">
        <v>213</v>
      </c>
      <c r="P205" s="16">
        <v>0</v>
      </c>
      <c r="Q205" s="85">
        <f t="shared" si="31"/>
        <v>-0.7109004739336493</v>
      </c>
      <c r="R205" s="11">
        <v>41578</v>
      </c>
      <c r="S205" s="117">
        <v>-4</v>
      </c>
      <c r="T205" s="6">
        <v>344</v>
      </c>
      <c r="U205" s="6">
        <v>-1.1627906976744187</v>
      </c>
      <c r="V205" s="19">
        <f t="shared" si="30"/>
        <v>-2.9239766081871341</v>
      </c>
      <c r="W205" s="58"/>
      <c r="X205" s="4">
        <v>42277</v>
      </c>
      <c r="Y205" s="5" t="e">
        <f t="shared" ca="1" si="32"/>
        <v>#N/A</v>
      </c>
      <c r="Z205" s="5" t="e">
        <f t="shared" ca="1" si="33"/>
        <v>#N/A</v>
      </c>
      <c r="AA205" s="19" t="e">
        <f t="shared" ca="1" si="27"/>
        <v>#N/A</v>
      </c>
      <c r="AB205" s="60">
        <v>42277</v>
      </c>
      <c r="AC205" s="61" t="e">
        <f t="shared" ca="1" si="34"/>
        <v>#N/A</v>
      </c>
      <c r="AD205" s="61" t="e">
        <f t="shared" ca="1" si="35"/>
        <v>#N/A</v>
      </c>
      <c r="AE205" s="61" t="e">
        <f t="shared" ca="1" si="28"/>
        <v>#N/A</v>
      </c>
      <c r="AF205" s="93" t="e">
        <f t="shared" ca="1" si="29"/>
        <v>#N/A</v>
      </c>
      <c r="AM205" s="11"/>
      <c r="AN205" s="5"/>
      <c r="AO205" s="18"/>
      <c r="AP205" s="16"/>
      <c r="AS205" s="18"/>
      <c r="AT205" s="16"/>
      <c r="AU205" s="11"/>
      <c r="AV205" s="5"/>
    </row>
    <row r="206" spans="8:48">
      <c r="H206" s="11">
        <v>41608</v>
      </c>
      <c r="I206" s="117">
        <v>0</v>
      </c>
      <c r="J206" s="6">
        <v>932</v>
      </c>
      <c r="K206" s="8">
        <v>0</v>
      </c>
      <c r="L206" s="8">
        <f t="shared" si="36"/>
        <v>0.21413276231263384</v>
      </c>
      <c r="M206" s="18">
        <v>41608</v>
      </c>
      <c r="N206" s="118">
        <v>0</v>
      </c>
      <c r="O206" s="16">
        <v>220</v>
      </c>
      <c r="P206" s="16">
        <v>0</v>
      </c>
      <c r="Q206" s="85">
        <f t="shared" si="31"/>
        <v>-7.7760497667185055E-2</v>
      </c>
      <c r="R206" s="11">
        <v>41608</v>
      </c>
      <c r="S206" s="117">
        <v>-12</v>
      </c>
      <c r="T206" s="6">
        <v>361</v>
      </c>
      <c r="U206" s="6">
        <v>-3.32409972299169</v>
      </c>
      <c r="V206" s="19">
        <f t="shared" si="30"/>
        <v>-3.7249283667621778</v>
      </c>
      <c r="W206" s="58"/>
      <c r="X206" s="4">
        <v>42308</v>
      </c>
      <c r="Y206" s="5" t="e">
        <f t="shared" ca="1" si="32"/>
        <v>#N/A</v>
      </c>
      <c r="Z206" s="5" t="e">
        <f t="shared" ca="1" si="33"/>
        <v>#N/A</v>
      </c>
      <c r="AA206" s="19" t="e">
        <f t="shared" ca="1" si="27"/>
        <v>#N/A</v>
      </c>
      <c r="AB206" s="60">
        <v>42308</v>
      </c>
      <c r="AC206" s="61" t="e">
        <f t="shared" ca="1" si="34"/>
        <v>#N/A</v>
      </c>
      <c r="AD206" s="61" t="e">
        <f t="shared" ca="1" si="35"/>
        <v>#N/A</v>
      </c>
      <c r="AE206" s="61" t="e">
        <f t="shared" ca="1" si="28"/>
        <v>#N/A</v>
      </c>
      <c r="AF206" s="93" t="e">
        <f t="shared" ca="1" si="29"/>
        <v>#N/A</v>
      </c>
      <c r="AM206" s="11"/>
      <c r="AN206" s="5"/>
      <c r="AO206" s="18"/>
      <c r="AP206" s="16"/>
      <c r="AS206" s="18"/>
      <c r="AT206" s="16"/>
      <c r="AU206" s="11"/>
      <c r="AV206" s="5"/>
    </row>
    <row r="207" spans="8:48">
      <c r="H207" s="11">
        <v>41639</v>
      </c>
      <c r="I207" s="117">
        <v>5</v>
      </c>
      <c r="J207" s="6">
        <v>929</v>
      </c>
      <c r="K207" s="8">
        <v>0.53821313240043056</v>
      </c>
      <c r="L207" s="8">
        <f t="shared" si="36"/>
        <v>0.39313795568263044</v>
      </c>
      <c r="M207" s="18">
        <v>41639</v>
      </c>
      <c r="N207" s="118">
        <v>2</v>
      </c>
      <c r="O207" s="16">
        <v>225</v>
      </c>
      <c r="P207" s="16">
        <v>0.88888888888888884</v>
      </c>
      <c r="Q207" s="85">
        <f t="shared" si="31"/>
        <v>0.30395136778115495</v>
      </c>
      <c r="R207" s="11">
        <v>41639</v>
      </c>
      <c r="S207" s="117">
        <v>-3</v>
      </c>
      <c r="T207" s="6">
        <v>364</v>
      </c>
      <c r="U207" s="6">
        <v>-0.82417582417582425</v>
      </c>
      <c r="V207" s="19">
        <f t="shared" si="30"/>
        <v>-1.7773620205799812</v>
      </c>
      <c r="W207" s="58"/>
      <c r="X207" s="4">
        <v>42338</v>
      </c>
      <c r="Y207" s="5" t="e">
        <f t="shared" ca="1" si="32"/>
        <v>#N/A</v>
      </c>
      <c r="Z207" s="5" t="e">
        <f t="shared" ca="1" si="33"/>
        <v>#N/A</v>
      </c>
      <c r="AA207" s="19" t="e">
        <f t="shared" ca="1" si="27"/>
        <v>#N/A</v>
      </c>
      <c r="AB207" s="60">
        <v>42338</v>
      </c>
      <c r="AC207" s="61" t="e">
        <f t="shared" ca="1" si="34"/>
        <v>#N/A</v>
      </c>
      <c r="AD207" s="61" t="e">
        <f t="shared" ca="1" si="35"/>
        <v>#N/A</v>
      </c>
      <c r="AE207" s="61" t="e">
        <f t="shared" ca="1" si="28"/>
        <v>#N/A</v>
      </c>
      <c r="AF207" s="93" t="e">
        <f t="shared" ca="1" si="29"/>
        <v>#N/A</v>
      </c>
      <c r="AM207" s="11"/>
      <c r="AN207" s="5"/>
      <c r="AO207" s="18"/>
      <c r="AP207" s="16"/>
      <c r="AS207" s="18"/>
      <c r="AT207" s="16"/>
      <c r="AU207" s="11"/>
      <c r="AV207" s="5"/>
    </row>
    <row r="208" spans="8:48">
      <c r="H208" s="11">
        <v>41670</v>
      </c>
      <c r="I208" s="117">
        <v>-8</v>
      </c>
      <c r="J208" s="6">
        <v>928</v>
      </c>
      <c r="K208" s="8">
        <v>-0.86206896551724133</v>
      </c>
      <c r="L208" s="8">
        <f t="shared" si="36"/>
        <v>-0.10756543564001435</v>
      </c>
      <c r="M208" s="18">
        <v>41670</v>
      </c>
      <c r="N208" s="118">
        <v>1</v>
      </c>
      <c r="O208" s="16">
        <v>224</v>
      </c>
      <c r="P208" s="16">
        <v>0.4464285714285714</v>
      </c>
      <c r="Q208" s="85">
        <f t="shared" si="31"/>
        <v>0.44843049327354262</v>
      </c>
      <c r="R208" s="11">
        <v>41670</v>
      </c>
      <c r="S208" s="117">
        <v>-4</v>
      </c>
      <c r="T208" s="6">
        <v>370</v>
      </c>
      <c r="U208" s="6">
        <v>-1.0810810810810811</v>
      </c>
      <c r="V208" s="19">
        <f t="shared" si="30"/>
        <v>-1.7351598173515983</v>
      </c>
      <c r="W208" s="58"/>
      <c r="X208" s="4">
        <v>42369</v>
      </c>
      <c r="Y208" s="5" t="e">
        <f t="shared" ca="1" si="32"/>
        <v>#N/A</v>
      </c>
      <c r="Z208" s="5" t="e">
        <f t="shared" ca="1" si="33"/>
        <v>#N/A</v>
      </c>
      <c r="AA208" s="19" t="e">
        <f t="shared" ca="1" si="27"/>
        <v>#N/A</v>
      </c>
      <c r="AB208" s="60">
        <v>42369</v>
      </c>
      <c r="AC208" s="61" t="e">
        <f t="shared" ca="1" si="34"/>
        <v>#N/A</v>
      </c>
      <c r="AD208" s="61" t="e">
        <f t="shared" ca="1" si="35"/>
        <v>#N/A</v>
      </c>
      <c r="AE208" s="61" t="e">
        <f t="shared" ca="1" si="28"/>
        <v>#N/A</v>
      </c>
      <c r="AF208" s="93" t="e">
        <f t="shared" ca="1" si="29"/>
        <v>#N/A</v>
      </c>
      <c r="AM208" s="11"/>
      <c r="AN208" s="5"/>
      <c r="AO208" s="18"/>
      <c r="AP208" s="16"/>
      <c r="AS208" s="18"/>
      <c r="AT208" s="16"/>
      <c r="AU208" s="11"/>
      <c r="AV208" s="5"/>
    </row>
    <row r="209" spans="8:48">
      <c r="H209" s="11">
        <v>41698</v>
      </c>
      <c r="I209" s="117">
        <v>-11</v>
      </c>
      <c r="J209" s="6">
        <v>927</v>
      </c>
      <c r="K209" s="8">
        <v>-1.1866235167206041</v>
      </c>
      <c r="L209" s="8">
        <f t="shared" si="36"/>
        <v>-0.50287356321839083</v>
      </c>
      <c r="M209" s="18">
        <v>41698</v>
      </c>
      <c r="N209" s="118">
        <v>1</v>
      </c>
      <c r="O209" s="16">
        <v>226</v>
      </c>
      <c r="P209" s="16">
        <v>0.44247787610619471</v>
      </c>
      <c r="Q209" s="85">
        <f t="shared" si="31"/>
        <v>0.59259259259259256</v>
      </c>
      <c r="R209" s="11">
        <v>41698</v>
      </c>
      <c r="S209" s="117">
        <v>-18.5</v>
      </c>
      <c r="T209" s="6">
        <v>373</v>
      </c>
      <c r="U209" s="6">
        <v>-4.9597855227882039</v>
      </c>
      <c r="V209" s="19">
        <f t="shared" si="30"/>
        <v>-2.3035230352303522</v>
      </c>
      <c r="W209" s="58"/>
      <c r="X209" s="4">
        <v>42400</v>
      </c>
      <c r="Y209" s="5" t="e">
        <f t="shared" ca="1" si="32"/>
        <v>#N/A</v>
      </c>
      <c r="Z209" s="5" t="e">
        <f t="shared" ca="1" si="33"/>
        <v>#N/A</v>
      </c>
      <c r="AA209" s="19" t="e">
        <f t="shared" ca="1" si="27"/>
        <v>#N/A</v>
      </c>
      <c r="AB209" s="60">
        <v>42400</v>
      </c>
      <c r="AC209" s="61" t="e">
        <f t="shared" ca="1" si="34"/>
        <v>#N/A</v>
      </c>
      <c r="AD209" s="61" t="e">
        <f t="shared" ca="1" si="35"/>
        <v>#N/A</v>
      </c>
      <c r="AE209" s="61" t="e">
        <f t="shared" ca="1" si="28"/>
        <v>#N/A</v>
      </c>
      <c r="AF209" s="93" t="e">
        <f t="shared" ca="1" si="29"/>
        <v>#N/A</v>
      </c>
      <c r="AM209" s="11"/>
      <c r="AN209" s="5"/>
      <c r="AO209" s="18"/>
      <c r="AP209" s="16"/>
      <c r="AS209" s="18"/>
      <c r="AT209" s="16"/>
      <c r="AU209" s="11"/>
      <c r="AV209" s="5"/>
    </row>
    <row r="210" spans="8:48">
      <c r="H210" s="11">
        <v>41729</v>
      </c>
      <c r="I210" s="117">
        <v>-6.5</v>
      </c>
      <c r="J210" s="6">
        <v>920</v>
      </c>
      <c r="K210" s="8">
        <v>-0.70652173913043481</v>
      </c>
      <c r="L210" s="8">
        <f t="shared" si="36"/>
        <v>-0.91891891891891886</v>
      </c>
      <c r="M210" s="18">
        <v>41729</v>
      </c>
      <c r="N210" s="118">
        <v>1</v>
      </c>
      <c r="O210" s="16">
        <v>234</v>
      </c>
      <c r="P210" s="16">
        <v>0.42735042735042739</v>
      </c>
      <c r="Q210" s="85">
        <f t="shared" si="31"/>
        <v>0.43859649122807015</v>
      </c>
      <c r="R210" s="11">
        <v>41729</v>
      </c>
      <c r="S210" s="117">
        <v>-2</v>
      </c>
      <c r="T210" s="6">
        <v>373</v>
      </c>
      <c r="U210" s="6">
        <v>-0.53619302949061665</v>
      </c>
      <c r="V210" s="19">
        <f t="shared" si="30"/>
        <v>-2.1953405017921144</v>
      </c>
      <c r="W210" s="58"/>
      <c r="X210" s="4">
        <v>42429</v>
      </c>
      <c r="Y210" s="5" t="e">
        <f t="shared" ca="1" si="32"/>
        <v>#N/A</v>
      </c>
      <c r="Z210" s="5" t="e">
        <f t="shared" ca="1" si="33"/>
        <v>#N/A</v>
      </c>
      <c r="AA210" s="19" t="e">
        <f t="shared" ca="1" si="27"/>
        <v>#N/A</v>
      </c>
      <c r="AB210" s="60">
        <v>42429</v>
      </c>
      <c r="AC210" s="61" t="e">
        <f t="shared" ca="1" si="34"/>
        <v>#N/A</v>
      </c>
      <c r="AD210" s="61" t="e">
        <f t="shared" ca="1" si="35"/>
        <v>#N/A</v>
      </c>
      <c r="AE210" s="61" t="e">
        <f t="shared" ref="AE210:AE212" ca="1" si="37">(AD210/AD198-1)*100</f>
        <v>#N/A</v>
      </c>
      <c r="AF210" s="93" t="e">
        <f t="shared" ref="AF210:AF212" ca="1" si="38">AC210-AE210</f>
        <v>#N/A</v>
      </c>
      <c r="AM210" s="11"/>
      <c r="AN210" s="5"/>
      <c r="AO210" s="18"/>
      <c r="AP210" s="16"/>
      <c r="AS210" s="18"/>
      <c r="AT210" s="16"/>
      <c r="AU210" s="11"/>
      <c r="AV210" s="5"/>
    </row>
    <row r="211" spans="8:48">
      <c r="H211" s="11">
        <v>41759</v>
      </c>
      <c r="I211" s="117">
        <v>-3.8636363636363633</v>
      </c>
      <c r="J211" s="6">
        <v>916</v>
      </c>
      <c r="K211" s="8">
        <v>-0.4217943628423978</v>
      </c>
      <c r="L211" s="8">
        <f t="shared" si="36"/>
        <v>-0.77320435626624551</v>
      </c>
      <c r="M211" s="18">
        <v>41759</v>
      </c>
      <c r="N211" s="118">
        <v>1</v>
      </c>
      <c r="O211" s="16">
        <v>238</v>
      </c>
      <c r="P211" s="16">
        <v>0.42016806722689076</v>
      </c>
      <c r="Q211" s="85">
        <f t="shared" si="31"/>
        <v>0.42979942693409745</v>
      </c>
      <c r="R211" s="11">
        <v>41759</v>
      </c>
      <c r="S211" s="117">
        <v>-8</v>
      </c>
      <c r="T211" s="6">
        <v>376</v>
      </c>
      <c r="U211" s="6">
        <v>-2.1276595744680851</v>
      </c>
      <c r="V211" s="19">
        <f t="shared" si="30"/>
        <v>-2.5401069518716577</v>
      </c>
      <c r="W211" s="58"/>
      <c r="X211" s="4">
        <v>42460</v>
      </c>
      <c r="Y211" s="5" t="e">
        <f t="shared" ca="1" si="32"/>
        <v>#N/A</v>
      </c>
      <c r="Z211" s="5" t="e">
        <f t="shared" ca="1" si="33"/>
        <v>#N/A</v>
      </c>
      <c r="AA211" s="19" t="e">
        <f t="shared" ref="AA211:AA212" ca="1" si="39">Y211-(Z211/Z199-1)*100</f>
        <v>#N/A</v>
      </c>
      <c r="AB211" s="60">
        <v>42460</v>
      </c>
      <c r="AC211" s="61" t="e">
        <f t="shared" ca="1" si="34"/>
        <v>#N/A</v>
      </c>
      <c r="AD211" s="61" t="e">
        <f t="shared" ca="1" si="35"/>
        <v>#N/A</v>
      </c>
      <c r="AE211" s="61" t="e">
        <f t="shared" ca="1" si="37"/>
        <v>#N/A</v>
      </c>
      <c r="AF211" s="93" t="e">
        <f t="shared" ca="1" si="38"/>
        <v>#N/A</v>
      </c>
      <c r="AM211" s="11"/>
      <c r="AN211" s="5"/>
      <c r="AO211" s="18"/>
      <c r="AP211" s="16"/>
      <c r="AS211" s="18"/>
      <c r="AT211" s="16"/>
      <c r="AU211" s="11"/>
      <c r="AV211" s="5"/>
    </row>
    <row r="212" spans="8:48">
      <c r="H212" s="11">
        <v>41790</v>
      </c>
      <c r="I212" s="117">
        <v>2</v>
      </c>
      <c r="J212" s="6">
        <v>913</v>
      </c>
      <c r="K212" s="8">
        <v>0.21905805038335158</v>
      </c>
      <c r="L212" s="8">
        <f t="shared" si="36"/>
        <v>-0.30424286517411286</v>
      </c>
      <c r="M212" s="18">
        <v>41790</v>
      </c>
      <c r="N212" s="118">
        <v>4</v>
      </c>
      <c r="O212" s="16">
        <v>244</v>
      </c>
      <c r="P212" s="16">
        <v>1.639344262295082</v>
      </c>
      <c r="Q212" s="85">
        <f t="shared" si="31"/>
        <v>0.83798882681564246</v>
      </c>
      <c r="R212" s="11">
        <v>41790</v>
      </c>
      <c r="S212" s="117">
        <v>3</v>
      </c>
      <c r="T212" s="6">
        <v>370</v>
      </c>
      <c r="U212" s="6">
        <v>0.81081081081081086</v>
      </c>
      <c r="V212" s="19">
        <f t="shared" si="30"/>
        <v>-0.6255585344057194</v>
      </c>
      <c r="W212" s="58"/>
      <c r="X212" s="4">
        <v>42490</v>
      </c>
      <c r="Y212" s="5" t="e">
        <f t="shared" ref="Y212:Y217" ca="1" si="40">VLOOKUP(X212,AS:AT, 2)</f>
        <v>#N/A</v>
      </c>
      <c r="Z212" s="5" t="e">
        <f t="shared" ca="1" si="33"/>
        <v>#N/A</v>
      </c>
      <c r="AA212" s="19" t="e">
        <f t="shared" ca="1" si="39"/>
        <v>#N/A</v>
      </c>
      <c r="AB212" s="60">
        <v>42490</v>
      </c>
      <c r="AC212" s="61" t="e">
        <f t="shared" ca="1" si="34"/>
        <v>#N/A</v>
      </c>
      <c r="AD212" s="61" t="e">
        <f t="shared" ca="1" si="35"/>
        <v>#N/A</v>
      </c>
      <c r="AE212" s="61" t="e">
        <f t="shared" ca="1" si="37"/>
        <v>#N/A</v>
      </c>
      <c r="AF212" s="93" t="e">
        <f t="shared" ca="1" si="38"/>
        <v>#N/A</v>
      </c>
      <c r="AM212" s="11"/>
      <c r="AN212" s="5"/>
      <c r="AO212" s="18"/>
      <c r="AP212" s="16"/>
      <c r="AS212" s="18"/>
      <c r="AT212" s="16"/>
      <c r="AU212" s="11"/>
      <c r="AV212" s="5"/>
    </row>
    <row r="213" spans="8:48">
      <c r="H213" s="11">
        <v>41820</v>
      </c>
      <c r="I213" s="117">
        <v>1.75</v>
      </c>
      <c r="J213" s="6">
        <v>913</v>
      </c>
      <c r="K213" s="8">
        <v>0.19167579408543264</v>
      </c>
      <c r="L213" s="8">
        <f t="shared" si="36"/>
        <v>-4.1442875140905652E-3</v>
      </c>
      <c r="M213" s="18">
        <v>41820</v>
      </c>
      <c r="N213" s="118">
        <v>1.333333333333333</v>
      </c>
      <c r="O213" s="16">
        <v>246</v>
      </c>
      <c r="P213" s="16">
        <v>0.54200542005420049</v>
      </c>
      <c r="Q213" s="85">
        <f t="shared" si="31"/>
        <v>0.86996336996336998</v>
      </c>
      <c r="R213" s="11">
        <v>41820</v>
      </c>
      <c r="S213" s="117">
        <v>-18</v>
      </c>
      <c r="T213" s="6">
        <v>376</v>
      </c>
      <c r="U213" s="6">
        <v>-4.7872340425531918</v>
      </c>
      <c r="V213" s="19">
        <f t="shared" si="30"/>
        <v>-2.0499108734402851</v>
      </c>
      <c r="W213" s="58"/>
      <c r="X213" s="4">
        <v>42521</v>
      </c>
      <c r="Y213" s="5" t="e">
        <f t="shared" ca="1" si="40"/>
        <v>#N/A</v>
      </c>
      <c r="Z213" s="5" t="e">
        <f t="shared" ref="Z213:Z216" ca="1" si="41">VLOOKUP(X213,AU:AV, 2)</f>
        <v>#N/A</v>
      </c>
      <c r="AA213" s="19" t="e">
        <f t="shared" ref="AA213:AA216" ca="1" si="42">Y213-(Z213/Z201-1)*100</f>
        <v>#N/A</v>
      </c>
      <c r="AB213" s="60">
        <v>42521</v>
      </c>
      <c r="AC213" s="61" t="e">
        <f t="shared" ref="AC213:AC215" ca="1" si="43">VLOOKUP(AB213,AM:AN, 2)</f>
        <v>#N/A</v>
      </c>
      <c r="AD213" s="61" t="e">
        <f t="shared" ref="AD213:AD215" ca="1" si="44">VLOOKUP(AB213,AO:AP, 2)</f>
        <v>#N/A</v>
      </c>
      <c r="AE213" s="61" t="e">
        <f t="shared" ref="AE213:AE215" ca="1" si="45">(AD213/AD201-1)*100</f>
        <v>#N/A</v>
      </c>
      <c r="AF213" s="93" t="e">
        <f t="shared" ref="AF213:AF215" ca="1" si="46">AC213-AE213</f>
        <v>#N/A</v>
      </c>
      <c r="AM213" s="11"/>
      <c r="AN213" s="5"/>
      <c r="AO213" s="18"/>
      <c r="AP213" s="16"/>
      <c r="AS213" s="18"/>
      <c r="AT213" s="16"/>
      <c r="AU213" s="11"/>
      <c r="AV213" s="5"/>
    </row>
    <row r="214" spans="8:48">
      <c r="H214" s="11">
        <v>41851</v>
      </c>
      <c r="I214" s="117">
        <v>9</v>
      </c>
      <c r="J214" s="6">
        <v>922</v>
      </c>
      <c r="K214" s="8">
        <v>0.97613882863340562</v>
      </c>
      <c r="L214" s="8">
        <f t="shared" si="36"/>
        <v>0.46397379912663761</v>
      </c>
      <c r="M214" s="18">
        <v>41851</v>
      </c>
      <c r="N214" s="118">
        <v>-2.4000000000000004</v>
      </c>
      <c r="O214" s="16">
        <v>251</v>
      </c>
      <c r="P214" s="16">
        <v>-0.95617529880478103</v>
      </c>
      <c r="Q214" s="85">
        <f t="shared" si="31"/>
        <v>0.39586144849302729</v>
      </c>
      <c r="R214" s="11">
        <v>41851</v>
      </c>
      <c r="S214" s="117">
        <v>1</v>
      </c>
      <c r="T214" s="6">
        <v>382</v>
      </c>
      <c r="U214" s="6">
        <v>0.26178010471204188</v>
      </c>
      <c r="V214" s="19">
        <f t="shared" si="30"/>
        <v>-1.2411347517730498</v>
      </c>
      <c r="W214" s="58"/>
      <c r="X214" s="4">
        <v>42551</v>
      </c>
      <c r="Y214" s="5" t="e">
        <f t="shared" ca="1" si="40"/>
        <v>#N/A</v>
      </c>
      <c r="Z214" s="5" t="e">
        <f t="shared" ca="1" si="41"/>
        <v>#N/A</v>
      </c>
      <c r="AA214" s="19" t="e">
        <f t="shared" ca="1" si="42"/>
        <v>#N/A</v>
      </c>
      <c r="AB214" s="60">
        <v>42551</v>
      </c>
      <c r="AC214" s="61" t="e">
        <f t="shared" ca="1" si="43"/>
        <v>#N/A</v>
      </c>
      <c r="AD214" s="61" t="e">
        <f t="shared" ca="1" si="44"/>
        <v>#N/A</v>
      </c>
      <c r="AE214" s="61" t="e">
        <f t="shared" ca="1" si="45"/>
        <v>#N/A</v>
      </c>
      <c r="AF214" s="93" t="e">
        <f t="shared" ca="1" si="46"/>
        <v>#N/A</v>
      </c>
      <c r="AM214" s="11"/>
      <c r="AN214" s="5"/>
      <c r="AO214" s="18"/>
      <c r="AP214" s="16"/>
      <c r="AS214" s="18"/>
      <c r="AT214" s="16"/>
      <c r="AU214" s="11"/>
      <c r="AV214" s="5"/>
    </row>
    <row r="215" spans="8:48">
      <c r="H215" s="11">
        <v>41882</v>
      </c>
      <c r="I215" s="117">
        <v>-4.5</v>
      </c>
      <c r="J215" s="6">
        <v>929</v>
      </c>
      <c r="K215" s="8">
        <v>-0.48439181916038754</v>
      </c>
      <c r="L215" s="8">
        <f t="shared" si="36"/>
        <v>0.22612156295224312</v>
      </c>
      <c r="M215" s="18">
        <v>41882</v>
      </c>
      <c r="N215" s="118">
        <v>4.8333333333333339</v>
      </c>
      <c r="O215" s="16">
        <v>251</v>
      </c>
      <c r="P215" s="16">
        <v>1.9256308100929618</v>
      </c>
      <c r="Q215" s="85">
        <f t="shared" si="31"/>
        <v>0.50356506238859178</v>
      </c>
      <c r="R215" s="11">
        <v>41882</v>
      </c>
      <c r="S215" s="117">
        <v>-27</v>
      </c>
      <c r="T215" s="6">
        <v>386</v>
      </c>
      <c r="U215" s="6">
        <v>-6.9948186528497409</v>
      </c>
      <c r="V215" s="19">
        <f t="shared" si="30"/>
        <v>-3.8461538461538463</v>
      </c>
      <c r="W215" s="58"/>
      <c r="X215" s="4">
        <v>42582</v>
      </c>
      <c r="Y215" s="5" t="e">
        <f t="shared" ca="1" si="40"/>
        <v>#N/A</v>
      </c>
      <c r="Z215" s="5" t="e">
        <f t="shared" ca="1" si="41"/>
        <v>#N/A</v>
      </c>
      <c r="AA215" s="19" t="e">
        <f t="shared" ca="1" si="42"/>
        <v>#N/A</v>
      </c>
      <c r="AB215" s="60">
        <v>42582</v>
      </c>
      <c r="AC215" s="61" t="e">
        <f t="shared" ca="1" si="43"/>
        <v>#N/A</v>
      </c>
      <c r="AD215" s="61" t="e">
        <f t="shared" ca="1" si="44"/>
        <v>#N/A</v>
      </c>
      <c r="AE215" s="61" t="e">
        <f t="shared" ca="1" si="45"/>
        <v>#N/A</v>
      </c>
      <c r="AF215" s="93" t="e">
        <f t="shared" ca="1" si="46"/>
        <v>#N/A</v>
      </c>
      <c r="AM215" s="11"/>
      <c r="AN215" s="5"/>
      <c r="AO215" s="18"/>
      <c r="AP215" s="16"/>
      <c r="AS215" s="18"/>
      <c r="AT215" s="16"/>
      <c r="AU215" s="11"/>
      <c r="AV215" s="5"/>
    </row>
    <row r="216" spans="8:48">
      <c r="H216" s="11">
        <v>41912</v>
      </c>
      <c r="I216" s="117">
        <v>-3</v>
      </c>
      <c r="J216" s="6">
        <v>928</v>
      </c>
      <c r="K216" s="8">
        <v>-0.32327586206896552</v>
      </c>
      <c r="L216" s="8">
        <f t="shared" si="36"/>
        <v>5.3976250449802088E-2</v>
      </c>
      <c r="M216" s="18">
        <v>41912</v>
      </c>
      <c r="N216" s="118">
        <v>-2</v>
      </c>
      <c r="O216" s="16">
        <v>251</v>
      </c>
      <c r="P216" s="16">
        <v>-0.79681274900398402</v>
      </c>
      <c r="Q216" s="85">
        <f t="shared" si="31"/>
        <v>5.7547587428065546E-2</v>
      </c>
      <c r="R216" s="11">
        <v>41912</v>
      </c>
      <c r="S216" s="117">
        <v>-10</v>
      </c>
      <c r="T216" s="6">
        <v>384</v>
      </c>
      <c r="U216" s="6">
        <v>-2.604166666666667</v>
      </c>
      <c r="V216" s="19">
        <f t="shared" si="30"/>
        <v>-3.125</v>
      </c>
      <c r="W216" s="58"/>
      <c r="X216" s="4">
        <v>42613</v>
      </c>
      <c r="Y216" s="5" t="e">
        <f t="shared" ca="1" si="40"/>
        <v>#N/A</v>
      </c>
      <c r="Z216" s="5" t="e">
        <f t="shared" ca="1" si="41"/>
        <v>#N/A</v>
      </c>
      <c r="AA216" s="19" t="e">
        <f t="shared" ca="1" si="42"/>
        <v>#N/A</v>
      </c>
      <c r="AB216" s="60">
        <v>42613</v>
      </c>
      <c r="AC216" s="61" t="e">
        <f t="shared" ref="AC216:AC217" ca="1" si="47">VLOOKUP(AB216,AM:AN, 2)</f>
        <v>#N/A</v>
      </c>
      <c r="AD216" s="61" t="e">
        <f t="shared" ref="AD216:AD217" ca="1" si="48">VLOOKUP(AB216,AO:AP, 2)</f>
        <v>#N/A</v>
      </c>
      <c r="AE216" s="61" t="e">
        <f t="shared" ref="AE216" ca="1" si="49">(AD216/AD204-1)*100</f>
        <v>#N/A</v>
      </c>
      <c r="AF216" s="93" t="e">
        <f t="shared" ref="AF216" ca="1" si="50">AC216-AE216</f>
        <v>#N/A</v>
      </c>
      <c r="AM216" s="11"/>
      <c r="AN216" s="5"/>
      <c r="AO216" s="18"/>
      <c r="AP216" s="16"/>
      <c r="AS216" s="18"/>
      <c r="AT216" s="16"/>
      <c r="AU216" s="11"/>
      <c r="AV216" s="5"/>
    </row>
    <row r="217" spans="8:48">
      <c r="H217" s="11">
        <v>41943</v>
      </c>
      <c r="I217" s="117">
        <v>-5</v>
      </c>
      <c r="J217" s="6">
        <v>930</v>
      </c>
      <c r="K217" s="8">
        <v>-0.53763440860215062</v>
      </c>
      <c r="L217" s="8">
        <f t="shared" si="36"/>
        <v>-0.44851094366702549</v>
      </c>
      <c r="M217" s="18">
        <v>41943</v>
      </c>
      <c r="N217" s="118">
        <v>-10</v>
      </c>
      <c r="O217" s="16">
        <v>253</v>
      </c>
      <c r="P217" s="16">
        <v>-3.9525691699604746</v>
      </c>
      <c r="Q217" s="85">
        <f t="shared" si="31"/>
        <v>-0.94922737306843263</v>
      </c>
      <c r="R217" s="11">
        <v>41943</v>
      </c>
      <c r="S217" s="117">
        <v>-11.333333333333334</v>
      </c>
      <c r="T217" s="6">
        <v>390</v>
      </c>
      <c r="U217" s="6">
        <v>-2.9059829059829059</v>
      </c>
      <c r="V217" s="19">
        <f t="shared" si="30"/>
        <v>-4.1666666666666661</v>
      </c>
      <c r="W217" s="58"/>
      <c r="X217" s="4">
        <v>42643</v>
      </c>
      <c r="Y217" s="5" t="e">
        <f t="shared" ca="1" si="40"/>
        <v>#N/A</v>
      </c>
      <c r="Z217" s="5" t="e">
        <f t="shared" ref="Z217" ca="1" si="51">VLOOKUP(X217,AU:AV, 2)</f>
        <v>#N/A</v>
      </c>
      <c r="AA217" s="19" t="e">
        <f t="shared" ref="AA217" ca="1" si="52">Y217-(Z217/Z205-1)*100</f>
        <v>#N/A</v>
      </c>
      <c r="AB217" s="60">
        <v>42643</v>
      </c>
      <c r="AC217" s="61" t="e">
        <f t="shared" ca="1" si="47"/>
        <v>#N/A</v>
      </c>
      <c r="AD217" s="61" t="e">
        <f t="shared" ca="1" si="48"/>
        <v>#N/A</v>
      </c>
      <c r="AE217" s="61" t="e">
        <f t="shared" ref="AE217" ca="1" si="53">(AD217/AD205-1)*100</f>
        <v>#N/A</v>
      </c>
      <c r="AF217" s="93" t="e">
        <f t="shared" ref="AF217" ca="1" si="54">AC217-AE217</f>
        <v>#N/A</v>
      </c>
      <c r="AM217" s="11"/>
      <c r="AN217" s="5"/>
      <c r="AO217" s="18"/>
      <c r="AP217" s="16"/>
      <c r="AS217" s="18"/>
      <c r="AT217" s="16"/>
      <c r="AU217" s="11"/>
      <c r="AV217" s="5"/>
    </row>
    <row r="218" spans="8:48">
      <c r="H218" s="11">
        <v>41973</v>
      </c>
      <c r="I218" s="117">
        <v>21.2</v>
      </c>
      <c r="J218" s="6">
        <v>924</v>
      </c>
      <c r="K218" s="8">
        <v>2.2943722943722942</v>
      </c>
      <c r="L218" s="8">
        <f t="shared" si="36"/>
        <v>0.47447879223580147</v>
      </c>
      <c r="M218" s="18">
        <v>41973</v>
      </c>
      <c r="N218" s="118">
        <v>2</v>
      </c>
      <c r="O218" s="16">
        <v>250</v>
      </c>
      <c r="P218" s="16">
        <v>0.8</v>
      </c>
      <c r="Q218" s="85">
        <f t="shared" si="31"/>
        <v>-1.3262599469496021</v>
      </c>
      <c r="R218" s="11">
        <v>41973</v>
      </c>
      <c r="S218" s="117">
        <v>-2</v>
      </c>
      <c r="T218" s="6">
        <v>392</v>
      </c>
      <c r="U218" s="6">
        <v>-0.51020408163265307</v>
      </c>
      <c r="V218" s="19">
        <f t="shared" si="30"/>
        <v>-2.0011435105774731</v>
      </c>
      <c r="W218" s="58"/>
      <c r="X218" s="4">
        <v>42674</v>
      </c>
      <c r="Y218" s="5" t="e">
        <f t="shared" ref="Y218:Y224" ca="1" si="55">VLOOKUP(X218,AS:AT, 2)</f>
        <v>#N/A</v>
      </c>
      <c r="Z218" s="5" t="e">
        <f t="shared" ref="Z218:Z224" ca="1" si="56">VLOOKUP(X218,AU:AV, 2)</f>
        <v>#N/A</v>
      </c>
      <c r="AA218" s="19" t="e">
        <f t="shared" ref="AA218:AA220" ca="1" si="57">Y218-(Z218/Z206-1)*100</f>
        <v>#N/A</v>
      </c>
      <c r="AB218" s="60">
        <v>42674</v>
      </c>
      <c r="AC218" s="61" t="e">
        <f t="shared" ref="AC218" ca="1" si="58">VLOOKUP(AB218,AM:AN, 2)</f>
        <v>#N/A</v>
      </c>
      <c r="AD218" s="61" t="e">
        <f t="shared" ref="AD218" ca="1" si="59">VLOOKUP(AB218,AO:AP, 2)</f>
        <v>#N/A</v>
      </c>
      <c r="AE218" s="61" t="e">
        <f t="shared" ref="AE218" ca="1" si="60">(AD218/AD206-1)*100</f>
        <v>#N/A</v>
      </c>
      <c r="AF218" s="93" t="e">
        <f t="shared" ref="AF218" ca="1" si="61">AC218-AE218</f>
        <v>#N/A</v>
      </c>
      <c r="AM218" s="11"/>
      <c r="AN218" s="5"/>
      <c r="AO218" s="18"/>
      <c r="AP218" s="16"/>
      <c r="AS218" s="18"/>
      <c r="AT218" s="16"/>
      <c r="AU218" s="11"/>
      <c r="AV218" s="5"/>
    </row>
    <row r="219" spans="8:48">
      <c r="H219" s="11">
        <v>42004</v>
      </c>
      <c r="I219" s="117">
        <v>1.875</v>
      </c>
      <c r="J219" s="6">
        <v>924</v>
      </c>
      <c r="K219" s="8">
        <v>0.20292207792207789</v>
      </c>
      <c r="L219" s="8">
        <f t="shared" si="36"/>
        <v>0.65064794816414684</v>
      </c>
      <c r="M219" s="18">
        <v>42004</v>
      </c>
      <c r="N219" s="118">
        <v>-3</v>
      </c>
      <c r="O219" s="16">
        <v>256</v>
      </c>
      <c r="P219" s="16">
        <v>-1.171875</v>
      </c>
      <c r="Q219" s="85">
        <f t="shared" si="31"/>
        <v>-1.4492753623188406</v>
      </c>
      <c r="R219" s="11">
        <v>42004</v>
      </c>
      <c r="S219" s="117">
        <v>-5.1999999999999993</v>
      </c>
      <c r="T219" s="6">
        <v>390</v>
      </c>
      <c r="U219" s="6">
        <v>-1.333333333333333</v>
      </c>
      <c r="V219" s="19">
        <f t="shared" si="30"/>
        <v>-1.5813424345847551</v>
      </c>
      <c r="W219" s="58"/>
      <c r="X219" s="4">
        <v>42704</v>
      </c>
      <c r="Y219" s="5" t="e">
        <f t="shared" ca="1" si="55"/>
        <v>#N/A</v>
      </c>
      <c r="Z219" s="5" t="e">
        <f t="shared" ca="1" si="56"/>
        <v>#N/A</v>
      </c>
      <c r="AA219" s="19" t="e">
        <f t="shared" ca="1" si="57"/>
        <v>#N/A</v>
      </c>
      <c r="AB219" s="60">
        <v>42704</v>
      </c>
      <c r="AC219" s="61" t="e">
        <f t="shared" ref="AC219:AC220" ca="1" si="62">VLOOKUP(AB219,AM:AN, 2)</f>
        <v>#N/A</v>
      </c>
      <c r="AD219" s="61" t="e">
        <f t="shared" ref="AD219:AD220" ca="1" si="63">VLOOKUP(AB219,AO:AP, 2)</f>
        <v>#N/A</v>
      </c>
      <c r="AE219" s="61" t="e">
        <f t="shared" ref="AE219:AE220" ca="1" si="64">(AD219/AD207-1)*100</f>
        <v>#N/A</v>
      </c>
      <c r="AF219" s="93" t="e">
        <f t="shared" ref="AF219:AF220" ca="1" si="65">AC219-AE219</f>
        <v>#N/A</v>
      </c>
      <c r="AM219" s="11"/>
      <c r="AN219" s="5"/>
      <c r="AO219" s="18"/>
      <c r="AP219" s="16"/>
      <c r="AS219" s="18"/>
      <c r="AT219" s="16"/>
      <c r="AU219" s="11"/>
      <c r="AV219" s="5"/>
    </row>
    <row r="220" spans="8:48">
      <c r="H220" s="11">
        <v>42035</v>
      </c>
      <c r="I220" s="117">
        <v>-1</v>
      </c>
      <c r="J220" s="6">
        <v>924</v>
      </c>
      <c r="K220" s="8">
        <v>-0.10822510822510822</v>
      </c>
      <c r="L220" s="8">
        <f t="shared" si="36"/>
        <v>0.79635642135642137</v>
      </c>
      <c r="M220" s="18">
        <v>42035</v>
      </c>
      <c r="N220" s="118">
        <v>-3</v>
      </c>
      <c r="O220" s="16">
        <v>258</v>
      </c>
      <c r="P220" s="16">
        <v>-1.1627906976744187</v>
      </c>
      <c r="Q220" s="85">
        <f t="shared" si="31"/>
        <v>-0.52356020942408377</v>
      </c>
      <c r="R220" s="11">
        <v>42035</v>
      </c>
      <c r="S220" s="117">
        <v>-19.666666666666668</v>
      </c>
      <c r="T220" s="6">
        <v>387</v>
      </c>
      <c r="U220" s="6">
        <v>-5.0818260120585705</v>
      </c>
      <c r="V220" s="19">
        <f t="shared" si="30"/>
        <v>-2.298260621613915</v>
      </c>
      <c r="W220" s="58"/>
      <c r="X220" s="4">
        <v>42735</v>
      </c>
      <c r="Y220" s="5" t="e">
        <f t="shared" ca="1" si="55"/>
        <v>#N/A</v>
      </c>
      <c r="Z220" s="5" t="e">
        <f t="shared" ca="1" si="56"/>
        <v>#N/A</v>
      </c>
      <c r="AA220" s="19" t="e">
        <f t="shared" ca="1" si="57"/>
        <v>#N/A</v>
      </c>
      <c r="AB220" s="60">
        <v>42735</v>
      </c>
      <c r="AC220" s="61" t="e">
        <f t="shared" ca="1" si="62"/>
        <v>#N/A</v>
      </c>
      <c r="AD220" s="61" t="e">
        <f t="shared" ca="1" si="63"/>
        <v>#N/A</v>
      </c>
      <c r="AE220" s="61" t="e">
        <f t="shared" ca="1" si="64"/>
        <v>#N/A</v>
      </c>
      <c r="AF220" s="93" t="e">
        <f t="shared" ca="1" si="65"/>
        <v>#N/A</v>
      </c>
      <c r="AM220" s="11"/>
      <c r="AN220" s="5"/>
      <c r="AO220" s="18"/>
      <c r="AP220" s="16"/>
      <c r="AS220" s="18"/>
      <c r="AT220" s="16"/>
      <c r="AU220" s="11"/>
      <c r="AV220" s="5"/>
    </row>
    <row r="221" spans="8:48">
      <c r="H221" s="11">
        <v>42063</v>
      </c>
      <c r="I221" s="117">
        <v>-5.1111111111111107</v>
      </c>
      <c r="J221" s="6">
        <v>924</v>
      </c>
      <c r="K221" s="8">
        <v>-0.55315055315055317</v>
      </c>
      <c r="L221" s="8">
        <f t="shared" si="36"/>
        <v>-0.15281786115119447</v>
      </c>
      <c r="M221" s="18">
        <v>42063</v>
      </c>
      <c r="N221" s="118">
        <v>-1</v>
      </c>
      <c r="O221" s="16">
        <v>262</v>
      </c>
      <c r="P221" s="16">
        <v>-0.38167938931297707</v>
      </c>
      <c r="Q221" s="85">
        <f t="shared" si="31"/>
        <v>-0.902061855670103</v>
      </c>
      <c r="R221" s="11">
        <v>42063</v>
      </c>
      <c r="S221" s="117">
        <v>-17</v>
      </c>
      <c r="T221" s="6">
        <v>402</v>
      </c>
      <c r="U221" s="6">
        <v>-4.2288557213930353</v>
      </c>
      <c r="V221" s="19">
        <f t="shared" ref="V221:V276" si="66">AVERAGE(S219:S221)/AVERAGE(T219:T221)*100</f>
        <v>-3.5510319479785126</v>
      </c>
      <c r="W221" s="58"/>
      <c r="X221" s="4">
        <v>42766</v>
      </c>
      <c r="Y221" s="5" t="e">
        <f t="shared" ca="1" si="55"/>
        <v>#N/A</v>
      </c>
      <c r="Z221" s="5" t="e">
        <f t="shared" ca="1" si="56"/>
        <v>#N/A</v>
      </c>
      <c r="AA221" s="19" t="e">
        <f t="shared" ref="AA221" ca="1" si="67">Y221-(Z221/Z209-1)*100</f>
        <v>#N/A</v>
      </c>
      <c r="AB221" s="60">
        <v>42766</v>
      </c>
      <c r="AC221" s="61" t="e">
        <f t="shared" ref="AC221" ca="1" si="68">VLOOKUP(AB221,AM:AN, 2)</f>
        <v>#N/A</v>
      </c>
      <c r="AD221" s="61" t="e">
        <f t="shared" ref="AD221" ca="1" si="69">VLOOKUP(AB221,AO:AP, 2)</f>
        <v>#N/A</v>
      </c>
      <c r="AE221" s="61" t="e">
        <f t="shared" ref="AE221" ca="1" si="70">(AD221/AD209-1)*100</f>
        <v>#N/A</v>
      </c>
      <c r="AF221" s="93" t="e">
        <f t="shared" ref="AF221" ca="1" si="71">AC221-AE221</f>
        <v>#N/A</v>
      </c>
      <c r="AM221" s="11"/>
      <c r="AN221" s="5"/>
      <c r="AO221" s="18"/>
      <c r="AP221" s="16"/>
      <c r="AS221" s="18"/>
      <c r="AT221" s="16"/>
      <c r="AU221" s="11"/>
      <c r="AV221" s="5"/>
    </row>
    <row r="222" spans="8:48">
      <c r="H222" s="11">
        <v>42094</v>
      </c>
      <c r="I222" s="117">
        <v>-9</v>
      </c>
      <c r="J222" s="6">
        <v>925</v>
      </c>
      <c r="K222" s="8">
        <v>-0.97297297297297292</v>
      </c>
      <c r="L222" s="8">
        <f t="shared" si="36"/>
        <v>-0.5449372921424851</v>
      </c>
      <c r="M222" s="18">
        <v>42094</v>
      </c>
      <c r="N222" s="118">
        <v>-2</v>
      </c>
      <c r="O222" s="16">
        <v>263</v>
      </c>
      <c r="P222" s="16">
        <v>-0.76045627376425851</v>
      </c>
      <c r="Q222" s="85">
        <f t="shared" si="31"/>
        <v>-0.76628352490421447</v>
      </c>
      <c r="R222" s="11">
        <v>42094</v>
      </c>
      <c r="S222" s="117">
        <v>-23</v>
      </c>
      <c r="T222" s="6">
        <v>405</v>
      </c>
      <c r="U222" s="6">
        <v>-5.6790123456790127</v>
      </c>
      <c r="V222" s="19">
        <f t="shared" si="66"/>
        <v>-4.997208263539922</v>
      </c>
      <c r="W222" s="58"/>
      <c r="X222" s="4">
        <v>42794</v>
      </c>
      <c r="Y222" s="5" t="e">
        <f t="shared" ca="1" si="55"/>
        <v>#N/A</v>
      </c>
      <c r="Z222" s="5" t="e">
        <f t="shared" ca="1" si="56"/>
        <v>#N/A</v>
      </c>
      <c r="AA222" s="19" t="e">
        <f t="shared" ref="AA222" ca="1" si="72">Y222-(Z222/Z210-1)*100</f>
        <v>#N/A</v>
      </c>
      <c r="AB222" s="60">
        <v>42794</v>
      </c>
      <c r="AC222" s="61" t="e">
        <f ca="1">VLOOKUP(AB222,AM:AN, 2)</f>
        <v>#N/A</v>
      </c>
      <c r="AD222" s="61" t="e">
        <f ca="1">VLOOKUP(AB222,AO:AP, 2)</f>
        <v>#N/A</v>
      </c>
      <c r="AE222" s="61" t="e">
        <f t="shared" ref="AE222" ca="1" si="73">(AD222/AD210-1)*100</f>
        <v>#N/A</v>
      </c>
      <c r="AF222" s="93" t="e">
        <f t="shared" ref="AF222" ca="1" si="74">AC222-AE222</f>
        <v>#N/A</v>
      </c>
      <c r="AM222" s="11"/>
      <c r="AN222" s="5"/>
      <c r="AO222" s="18"/>
      <c r="AP222" s="16"/>
      <c r="AS222" s="18"/>
      <c r="AT222" s="16"/>
      <c r="AU222" s="11"/>
      <c r="AV222" s="5"/>
    </row>
    <row r="223" spans="8:48">
      <c r="H223" s="11">
        <v>42124</v>
      </c>
      <c r="I223" s="117">
        <v>-6.5</v>
      </c>
      <c r="J223" s="6">
        <v>921</v>
      </c>
      <c r="K223" s="8">
        <v>-0.7057546145494028</v>
      </c>
      <c r="L223" s="8">
        <f t="shared" si="36"/>
        <v>-0.74408343361411955</v>
      </c>
      <c r="M223" s="18">
        <v>42124</v>
      </c>
      <c r="N223" s="118">
        <v>-6.4</v>
      </c>
      <c r="O223" s="16">
        <v>263</v>
      </c>
      <c r="P223" s="16">
        <v>-2.4334600760456278</v>
      </c>
      <c r="Q223" s="85">
        <f t="shared" ref="Q223:Q276" si="75">AVERAGE(N221:N223)/AVERAGE(O221:O223)*100</f>
        <v>-1.1928934010152283</v>
      </c>
      <c r="R223" s="11">
        <v>42124</v>
      </c>
      <c r="S223" s="117">
        <v>-23.5</v>
      </c>
      <c r="T223" s="6">
        <v>399</v>
      </c>
      <c r="U223" s="6">
        <v>-5.8897243107769421</v>
      </c>
      <c r="V223" s="19">
        <f t="shared" si="66"/>
        <v>-5.2653399668325047</v>
      </c>
      <c r="W223" s="58"/>
      <c r="X223" s="4">
        <v>42825</v>
      </c>
      <c r="Y223" s="5" t="e">
        <f t="shared" ca="1" si="55"/>
        <v>#N/A</v>
      </c>
      <c r="Z223" s="5" t="e">
        <f t="shared" ca="1" si="56"/>
        <v>#N/A</v>
      </c>
      <c r="AA223" s="19" t="e">
        <f t="shared" ref="AA223:AA224" ca="1" si="76">Y223-(Z223/Z211-1)*100</f>
        <v>#N/A</v>
      </c>
      <c r="AB223" s="60">
        <v>42825</v>
      </c>
      <c r="AC223" s="61" t="e">
        <f ca="1">VLOOKUP(AB223,AM:AN, 2)</f>
        <v>#N/A</v>
      </c>
      <c r="AD223" s="61" t="e">
        <f ca="1">VLOOKUP(AB223,AO:AP, 2)</f>
        <v>#N/A</v>
      </c>
      <c r="AE223" s="61" t="e">
        <f t="shared" ref="AE223" ca="1" si="77">(AD223/AD211-1)*100</f>
        <v>#N/A</v>
      </c>
      <c r="AF223" s="93" t="e">
        <f t="shared" ref="AF223" ca="1" si="78">AC223-AE223</f>
        <v>#N/A</v>
      </c>
      <c r="AM223" s="11"/>
      <c r="AN223" s="5"/>
      <c r="AO223" s="18"/>
      <c r="AP223" s="16"/>
      <c r="AS223" s="18"/>
      <c r="AT223" s="16"/>
      <c r="AU223" s="11"/>
      <c r="AV223" s="5"/>
    </row>
    <row r="224" spans="8:48">
      <c r="H224" s="11">
        <v>42155</v>
      </c>
      <c r="I224" s="117">
        <v>-17.5</v>
      </c>
      <c r="J224" s="6">
        <v>923</v>
      </c>
      <c r="K224" s="8">
        <v>-1.8959913326110509</v>
      </c>
      <c r="L224" s="8">
        <f t="shared" si="36"/>
        <v>-1.1917659804983749</v>
      </c>
      <c r="M224" s="18">
        <v>42155</v>
      </c>
      <c r="N224" s="118">
        <v>-11</v>
      </c>
      <c r="O224" s="16">
        <v>258</v>
      </c>
      <c r="P224" s="16">
        <v>-4.2635658914728678</v>
      </c>
      <c r="Q224" s="85">
        <f t="shared" si="75"/>
        <v>-2.4744897959183674</v>
      </c>
      <c r="R224" s="11">
        <v>42155</v>
      </c>
      <c r="S224" s="117">
        <v>-14</v>
      </c>
      <c r="T224" s="6">
        <v>400</v>
      </c>
      <c r="U224" s="6">
        <v>-3.5000000000000004</v>
      </c>
      <c r="V224" s="19">
        <f t="shared" si="66"/>
        <v>-5.0249169435215952</v>
      </c>
      <c r="W224" s="58"/>
      <c r="X224" s="4">
        <v>42855</v>
      </c>
      <c r="Y224" s="5" t="e">
        <f t="shared" ca="1" si="55"/>
        <v>#N/A</v>
      </c>
      <c r="Z224" s="5" t="e">
        <f t="shared" ca="1" si="56"/>
        <v>#N/A</v>
      </c>
      <c r="AA224" s="19" t="e">
        <f t="shared" ca="1" si="76"/>
        <v>#N/A</v>
      </c>
      <c r="AB224" s="150">
        <v>42855</v>
      </c>
      <c r="AC224" s="61" t="e">
        <f t="shared" ref="AC224:AC227" ca="1" si="79">VLOOKUP(AB224,AM:AN, 2)</f>
        <v>#N/A</v>
      </c>
      <c r="AD224" s="61" t="e">
        <f t="shared" ref="AD224:AD227" ca="1" si="80">VLOOKUP(AB224,AO:AP, 2)</f>
        <v>#N/A</v>
      </c>
      <c r="AE224" s="61" t="e">
        <f t="shared" ref="AE224:AE227" ca="1" si="81">(AD224/AD212-1)*100</f>
        <v>#N/A</v>
      </c>
      <c r="AF224" s="93" t="e">
        <f t="shared" ref="AF224:AF227" ca="1" si="82">AC224-AE224</f>
        <v>#N/A</v>
      </c>
      <c r="AM224" s="11"/>
      <c r="AN224" s="5"/>
      <c r="AO224" s="18"/>
      <c r="AP224" s="16"/>
      <c r="AS224" s="18"/>
      <c r="AT224" s="16"/>
      <c r="AU224" s="11"/>
      <c r="AV224" s="5"/>
    </row>
    <row r="225" spans="8:48">
      <c r="H225" s="11">
        <v>42185</v>
      </c>
      <c r="I225" s="117">
        <v>-10.416666666666666</v>
      </c>
      <c r="J225" s="6">
        <v>918</v>
      </c>
      <c r="K225" s="8">
        <v>-1.134713144517066</v>
      </c>
      <c r="L225" s="8">
        <f t="shared" si="36"/>
        <v>-1.2460777214578806</v>
      </c>
      <c r="M225" s="18">
        <v>42185</v>
      </c>
      <c r="N225" s="118">
        <v>2</v>
      </c>
      <c r="O225" s="16">
        <v>260</v>
      </c>
      <c r="P225" s="16">
        <v>0.76923076923076927</v>
      </c>
      <c r="Q225" s="85">
        <f t="shared" si="75"/>
        <v>-1.9718309859154928</v>
      </c>
      <c r="R225" s="11">
        <v>42185</v>
      </c>
      <c r="S225" s="117">
        <v>-8</v>
      </c>
      <c r="T225" s="6">
        <v>399</v>
      </c>
      <c r="U225" s="6">
        <v>-2.0050125313283207</v>
      </c>
      <c r="V225" s="19">
        <f t="shared" si="66"/>
        <v>-3.7979966611018363</v>
      </c>
      <c r="W225" s="58"/>
      <c r="X225" s="4">
        <v>42886</v>
      </c>
      <c r="Y225" s="5" t="e">
        <f t="shared" ref="Y225:Y238" ca="1" si="83">VLOOKUP(X225,AS:AT, 2)</f>
        <v>#N/A</v>
      </c>
      <c r="Z225" s="5" t="e">
        <f t="shared" ref="Z225:Z238" ca="1" si="84">VLOOKUP(X225,AU:AV, 2)</f>
        <v>#N/A</v>
      </c>
      <c r="AA225" s="19" t="e">
        <f t="shared" ref="AA225:AA238" ca="1" si="85">Y225-(Z225/Z213-1)*100</f>
        <v>#N/A</v>
      </c>
      <c r="AB225" s="150">
        <v>42886</v>
      </c>
      <c r="AC225" s="61" t="e">
        <f t="shared" ca="1" si="79"/>
        <v>#N/A</v>
      </c>
      <c r="AD225" s="61" t="e">
        <f t="shared" ca="1" si="80"/>
        <v>#N/A</v>
      </c>
      <c r="AE225" s="61" t="e">
        <f t="shared" ca="1" si="81"/>
        <v>#N/A</v>
      </c>
      <c r="AF225" s="93" t="e">
        <f t="shared" ca="1" si="82"/>
        <v>#N/A</v>
      </c>
      <c r="AM225" s="11"/>
      <c r="AN225" s="5"/>
      <c r="AO225" s="18"/>
      <c r="AP225" s="16"/>
      <c r="AS225" s="18"/>
      <c r="AT225" s="16"/>
      <c r="AU225" s="11"/>
      <c r="AV225" s="5"/>
    </row>
    <row r="226" spans="8:48">
      <c r="H226" s="11">
        <v>42216</v>
      </c>
      <c r="I226" s="117">
        <v>-4</v>
      </c>
      <c r="J226" s="6">
        <v>910</v>
      </c>
      <c r="K226" s="8">
        <v>-0.43956043956043955</v>
      </c>
      <c r="L226" s="8">
        <f t="shared" si="36"/>
        <v>-1.1601841754513509</v>
      </c>
      <c r="M226" s="18">
        <v>42216</v>
      </c>
      <c r="N226" s="118">
        <v>-2.666666666666667</v>
      </c>
      <c r="O226" s="16">
        <v>264</v>
      </c>
      <c r="P226" s="16">
        <v>-1.0101010101010102</v>
      </c>
      <c r="Q226" s="85">
        <f t="shared" si="75"/>
        <v>-1.4919011082693949</v>
      </c>
      <c r="R226" s="11">
        <v>42216</v>
      </c>
      <c r="S226" s="117">
        <v>-12</v>
      </c>
      <c r="T226" s="6">
        <v>397</v>
      </c>
      <c r="U226" s="6">
        <v>-3.0226700251889169</v>
      </c>
      <c r="V226" s="19">
        <f t="shared" si="66"/>
        <v>-2.8428093645484949</v>
      </c>
      <c r="W226" s="58"/>
      <c r="X226" s="4">
        <v>42916</v>
      </c>
      <c r="Y226" s="5" t="e">
        <f t="shared" ca="1" si="83"/>
        <v>#N/A</v>
      </c>
      <c r="Z226" s="5" t="e">
        <f t="shared" ca="1" si="84"/>
        <v>#N/A</v>
      </c>
      <c r="AA226" s="19" t="e">
        <f t="shared" ca="1" si="85"/>
        <v>#N/A</v>
      </c>
      <c r="AB226" s="150">
        <v>42916</v>
      </c>
      <c r="AC226" s="61" t="e">
        <f t="shared" ca="1" si="79"/>
        <v>#N/A</v>
      </c>
      <c r="AD226" s="61" t="e">
        <f t="shared" ca="1" si="80"/>
        <v>#N/A</v>
      </c>
      <c r="AE226" s="61" t="e">
        <f t="shared" ca="1" si="81"/>
        <v>#N/A</v>
      </c>
      <c r="AF226" s="93" t="e">
        <f t="shared" ca="1" si="82"/>
        <v>#N/A</v>
      </c>
      <c r="AM226" s="11"/>
      <c r="AN226" s="5"/>
      <c r="AO226" s="18"/>
      <c r="AP226" s="16"/>
      <c r="AS226" s="18"/>
      <c r="AT226" s="16"/>
      <c r="AU226" s="11"/>
      <c r="AV226" s="5"/>
    </row>
    <row r="227" spans="8:48">
      <c r="H227" s="11">
        <v>42247</v>
      </c>
      <c r="I227" s="117">
        <v>-13</v>
      </c>
      <c r="J227" s="6">
        <v>906</v>
      </c>
      <c r="K227" s="8">
        <v>-1.434878587196468</v>
      </c>
      <c r="L227" s="8">
        <f t="shared" si="36"/>
        <v>-1.002804194099</v>
      </c>
      <c r="M227" s="18">
        <v>42247</v>
      </c>
      <c r="N227" s="118">
        <v>-4</v>
      </c>
      <c r="O227" s="16">
        <v>262</v>
      </c>
      <c r="P227" s="16">
        <v>-1.5267175572519083</v>
      </c>
      <c r="Q227" s="85">
        <f t="shared" si="75"/>
        <v>-0.59372349448685324</v>
      </c>
      <c r="R227" s="11">
        <v>42247</v>
      </c>
      <c r="S227" s="117">
        <v>-4</v>
      </c>
      <c r="T227" s="6">
        <v>402</v>
      </c>
      <c r="U227" s="6">
        <v>-0.99502487562189057</v>
      </c>
      <c r="V227" s="19">
        <f t="shared" si="66"/>
        <v>-2.003338898163606</v>
      </c>
      <c r="W227" s="58"/>
      <c r="X227" s="4">
        <v>42947</v>
      </c>
      <c r="Y227" s="5" t="e">
        <f t="shared" ca="1" si="83"/>
        <v>#N/A</v>
      </c>
      <c r="Z227" s="5" t="e">
        <f t="shared" ca="1" si="84"/>
        <v>#N/A</v>
      </c>
      <c r="AA227" s="19" t="e">
        <f t="shared" ca="1" si="85"/>
        <v>#N/A</v>
      </c>
      <c r="AB227" s="150">
        <v>42947</v>
      </c>
      <c r="AC227" s="61" t="e">
        <f t="shared" ca="1" si="79"/>
        <v>#N/A</v>
      </c>
      <c r="AD227" s="61" t="e">
        <f t="shared" ca="1" si="80"/>
        <v>#N/A</v>
      </c>
      <c r="AE227" s="61" t="e">
        <f t="shared" ca="1" si="81"/>
        <v>#N/A</v>
      </c>
      <c r="AF227" s="93" t="e">
        <f t="shared" ca="1" si="82"/>
        <v>#N/A</v>
      </c>
      <c r="AM227" s="11"/>
      <c r="AN227" s="5"/>
      <c r="AO227" s="18"/>
      <c r="AP227" s="16"/>
      <c r="AS227" s="18"/>
      <c r="AT227" s="16"/>
      <c r="AU227" s="11"/>
      <c r="AV227" s="5"/>
    </row>
    <row r="228" spans="8:48">
      <c r="H228" s="11">
        <v>42277</v>
      </c>
      <c r="I228" s="117">
        <v>-27.666666666666668</v>
      </c>
      <c r="J228" s="6">
        <v>896</v>
      </c>
      <c r="K228" s="8">
        <v>-3.0877976190476191</v>
      </c>
      <c r="L228" s="8">
        <f t="shared" si="36"/>
        <v>-1.6470009832841692</v>
      </c>
      <c r="M228" s="18">
        <v>42277</v>
      </c>
      <c r="N228" s="118">
        <v>-2</v>
      </c>
      <c r="O228" s="16">
        <v>262</v>
      </c>
      <c r="P228" s="16">
        <v>-0.76335877862595414</v>
      </c>
      <c r="Q228" s="85">
        <f t="shared" si="75"/>
        <v>-1.0998307952622675</v>
      </c>
      <c r="R228" s="11">
        <v>42277</v>
      </c>
      <c r="S228" s="117">
        <v>-14</v>
      </c>
      <c r="T228" s="6">
        <v>402</v>
      </c>
      <c r="U228" s="6">
        <v>-3.4825870646766171</v>
      </c>
      <c r="V228" s="19">
        <f t="shared" si="66"/>
        <v>-2.4979184013322233</v>
      </c>
      <c r="W228" s="58"/>
      <c r="X228" s="11">
        <v>42978</v>
      </c>
      <c r="Y228" s="5" t="e">
        <f t="shared" ca="1" si="83"/>
        <v>#N/A</v>
      </c>
      <c r="Z228" s="5" t="e">
        <f t="shared" ca="1" si="84"/>
        <v>#N/A</v>
      </c>
      <c r="AA228" s="19" t="e">
        <f t="shared" ca="1" si="85"/>
        <v>#N/A</v>
      </c>
      <c r="AB228" s="150">
        <v>42978</v>
      </c>
      <c r="AC228" s="61" t="e">
        <f t="shared" ref="AC228:AC238" ca="1" si="86">VLOOKUP(AB228,AM:AN, 2)</f>
        <v>#N/A</v>
      </c>
      <c r="AD228" s="61" t="e">
        <f t="shared" ref="AD228:AD238" ca="1" si="87">VLOOKUP(AB228,AO:AP, 2)</f>
        <v>#N/A</v>
      </c>
      <c r="AE228" s="61" t="e">
        <f t="shared" ref="AE228:AE238" ca="1" si="88">(AD228/AD216-1)*100</f>
        <v>#N/A</v>
      </c>
      <c r="AF228" s="93" t="e">
        <f t="shared" ref="AF228:AF238" ca="1" si="89">AC228-AE228</f>
        <v>#N/A</v>
      </c>
      <c r="AM228" s="11"/>
      <c r="AN228" s="5"/>
      <c r="AO228" s="18"/>
      <c r="AP228" s="16"/>
      <c r="AS228" s="18"/>
      <c r="AT228" s="16"/>
      <c r="AU228" s="11"/>
      <c r="AV228" s="5"/>
    </row>
    <row r="229" spans="8:48">
      <c r="H229" s="11">
        <v>42308</v>
      </c>
      <c r="I229" s="117">
        <v>-32.666666666666671</v>
      </c>
      <c r="J229" s="6">
        <v>889</v>
      </c>
      <c r="K229" s="8">
        <v>-3.6745406824146989</v>
      </c>
      <c r="L229" s="8">
        <f t="shared" si="36"/>
        <v>-2.7251331599157691</v>
      </c>
      <c r="M229" s="18">
        <v>42308</v>
      </c>
      <c r="N229" s="118">
        <v>-1</v>
      </c>
      <c r="O229" s="16">
        <v>261</v>
      </c>
      <c r="P229" s="16">
        <v>-0.38314176245210724</v>
      </c>
      <c r="Q229" s="85">
        <f t="shared" si="75"/>
        <v>-0.89171974522292996</v>
      </c>
      <c r="R229" s="11">
        <v>42308</v>
      </c>
      <c r="S229" s="117">
        <v>-10.666666666666668</v>
      </c>
      <c r="T229" s="6">
        <v>399</v>
      </c>
      <c r="U229" s="6">
        <v>-2.6733500417710947</v>
      </c>
      <c r="V229" s="19">
        <f t="shared" si="66"/>
        <v>-2.3829315599889167</v>
      </c>
      <c r="W229" s="58"/>
      <c r="X229" s="11">
        <v>43008</v>
      </c>
      <c r="Y229" s="5" t="e">
        <f t="shared" ca="1" si="83"/>
        <v>#N/A</v>
      </c>
      <c r="Z229" s="5" t="e">
        <f t="shared" ca="1" si="84"/>
        <v>#N/A</v>
      </c>
      <c r="AA229" s="19" t="e">
        <f t="shared" ca="1" si="85"/>
        <v>#N/A</v>
      </c>
      <c r="AB229" s="150">
        <v>43008</v>
      </c>
      <c r="AC229" s="61" t="e">
        <f t="shared" ca="1" si="86"/>
        <v>#N/A</v>
      </c>
      <c r="AD229" s="61" t="e">
        <f t="shared" ca="1" si="87"/>
        <v>#N/A</v>
      </c>
      <c r="AE229" s="61" t="e">
        <f t="shared" ca="1" si="88"/>
        <v>#N/A</v>
      </c>
      <c r="AF229" s="93" t="e">
        <f t="shared" ca="1" si="89"/>
        <v>#N/A</v>
      </c>
      <c r="AM229" s="11"/>
      <c r="AN229" s="5"/>
      <c r="AO229" s="18"/>
      <c r="AP229" s="16"/>
      <c r="AS229" s="18"/>
      <c r="AT229" s="16"/>
      <c r="AU229" s="11"/>
      <c r="AV229" s="5"/>
    </row>
    <row r="230" spans="8:48">
      <c r="H230" s="11">
        <v>42338</v>
      </c>
      <c r="I230" s="117">
        <v>-30.047619047619047</v>
      </c>
      <c r="J230" s="6">
        <v>886</v>
      </c>
      <c r="K230" s="8">
        <v>-3.3913791250134362</v>
      </c>
      <c r="L230" s="8">
        <f t="shared" si="36"/>
        <v>-3.3837870603127063</v>
      </c>
      <c r="M230" s="18">
        <v>42338</v>
      </c>
      <c r="N230" s="118">
        <v>4.666666666666667</v>
      </c>
      <c r="O230" s="16">
        <v>262</v>
      </c>
      <c r="P230" s="16">
        <v>1.7811704834605597</v>
      </c>
      <c r="Q230" s="85">
        <f t="shared" si="75"/>
        <v>0.21231422505307859</v>
      </c>
      <c r="R230" s="11">
        <v>42338</v>
      </c>
      <c r="S230" s="117">
        <v>-11</v>
      </c>
      <c r="T230" s="6">
        <v>395</v>
      </c>
      <c r="U230" s="6">
        <v>-2.7848101265822782</v>
      </c>
      <c r="V230" s="19">
        <f t="shared" si="66"/>
        <v>-2.9821627647714606</v>
      </c>
      <c r="W230" s="58"/>
      <c r="X230" s="11">
        <v>43039</v>
      </c>
      <c r="Y230" s="5" t="e">
        <f t="shared" ca="1" si="83"/>
        <v>#N/A</v>
      </c>
      <c r="Z230" s="5" t="e">
        <f t="shared" ca="1" si="84"/>
        <v>#N/A</v>
      </c>
      <c r="AA230" s="19" t="e">
        <f t="shared" ca="1" si="85"/>
        <v>#N/A</v>
      </c>
      <c r="AB230" s="150">
        <v>43039</v>
      </c>
      <c r="AC230" s="61" t="e">
        <f t="shared" ca="1" si="86"/>
        <v>#N/A</v>
      </c>
      <c r="AD230" s="61" t="e">
        <f t="shared" ca="1" si="87"/>
        <v>#N/A</v>
      </c>
      <c r="AE230" s="61" t="e">
        <f t="shared" ca="1" si="88"/>
        <v>#N/A</v>
      </c>
      <c r="AF230" s="93" t="e">
        <f t="shared" ca="1" si="89"/>
        <v>#N/A</v>
      </c>
      <c r="AM230" s="11"/>
      <c r="AN230" s="5"/>
      <c r="AO230" s="18"/>
      <c r="AP230" s="16"/>
      <c r="AS230" s="18"/>
      <c r="AT230" s="16"/>
      <c r="AU230" s="11"/>
      <c r="AV230" s="5"/>
    </row>
    <row r="231" spans="8:48">
      <c r="H231" s="11">
        <v>42369</v>
      </c>
      <c r="I231" s="117">
        <v>-34</v>
      </c>
      <c r="J231" s="6">
        <v>877</v>
      </c>
      <c r="K231" s="8">
        <v>-3.8768529076396807</v>
      </c>
      <c r="L231" s="8">
        <f t="shared" si="36"/>
        <v>-3.646843352725706</v>
      </c>
      <c r="M231" s="18">
        <v>42369</v>
      </c>
      <c r="N231" s="118">
        <v>-2</v>
      </c>
      <c r="O231" s="16">
        <v>260</v>
      </c>
      <c r="P231" s="16">
        <v>-0.76923076923076927</v>
      </c>
      <c r="Q231" s="85">
        <f t="shared" si="75"/>
        <v>0.21285653469561519</v>
      </c>
      <c r="R231" s="11">
        <v>42369</v>
      </c>
      <c r="S231" s="117">
        <v>-28</v>
      </c>
      <c r="T231" s="6">
        <v>395</v>
      </c>
      <c r="U231" s="6">
        <v>-7.0886075949367093</v>
      </c>
      <c r="V231" s="19">
        <f t="shared" si="66"/>
        <v>-4.177179702831511</v>
      </c>
      <c r="W231" s="58"/>
      <c r="X231" s="11">
        <v>43069</v>
      </c>
      <c r="Y231" s="5" t="e">
        <f t="shared" ca="1" si="83"/>
        <v>#N/A</v>
      </c>
      <c r="Z231" s="5" t="e">
        <f t="shared" ca="1" si="84"/>
        <v>#N/A</v>
      </c>
      <c r="AA231" s="19" t="e">
        <f t="shared" ca="1" si="85"/>
        <v>#N/A</v>
      </c>
      <c r="AB231" s="150">
        <v>43069</v>
      </c>
      <c r="AC231" s="61" t="e">
        <f t="shared" ca="1" si="86"/>
        <v>#N/A</v>
      </c>
      <c r="AD231" s="61" t="e">
        <f t="shared" ca="1" si="87"/>
        <v>#N/A</v>
      </c>
      <c r="AE231" s="61" t="e">
        <f t="shared" ca="1" si="88"/>
        <v>#N/A</v>
      </c>
      <c r="AF231" s="93" t="e">
        <f t="shared" ca="1" si="89"/>
        <v>#N/A</v>
      </c>
      <c r="AM231" s="11"/>
      <c r="AN231" s="5"/>
      <c r="AO231" s="18"/>
      <c r="AP231" s="16"/>
      <c r="AS231" s="18"/>
      <c r="AT231" s="16"/>
      <c r="AU231" s="11"/>
      <c r="AV231" s="5"/>
    </row>
    <row r="232" spans="8:48">
      <c r="H232" s="11">
        <v>42400</v>
      </c>
      <c r="I232" s="117">
        <v>-26</v>
      </c>
      <c r="J232" s="6">
        <v>873</v>
      </c>
      <c r="K232" s="8">
        <v>-2.9782359679266892</v>
      </c>
      <c r="L232" s="8">
        <f t="shared" si="36"/>
        <v>-3.4160705253269743</v>
      </c>
      <c r="M232" s="18">
        <v>42400</v>
      </c>
      <c r="N232" s="118">
        <v>3</v>
      </c>
      <c r="O232" s="16">
        <v>256</v>
      </c>
      <c r="P232" s="16">
        <v>1.171875</v>
      </c>
      <c r="Q232" s="85">
        <f t="shared" si="75"/>
        <v>0.72836332476435317</v>
      </c>
      <c r="R232" s="11">
        <v>42400</v>
      </c>
      <c r="S232" s="117">
        <v>-17</v>
      </c>
      <c r="T232" s="6">
        <v>395</v>
      </c>
      <c r="U232" s="6">
        <v>-4.3037974683544302</v>
      </c>
      <c r="V232" s="19">
        <f t="shared" si="66"/>
        <v>-4.7257383966244726</v>
      </c>
      <c r="W232" s="58"/>
      <c r="X232" s="11">
        <v>43100</v>
      </c>
      <c r="Y232" s="5" t="e">
        <f t="shared" ca="1" si="83"/>
        <v>#N/A</v>
      </c>
      <c r="Z232" s="5" t="e">
        <f t="shared" ca="1" si="84"/>
        <v>#N/A</v>
      </c>
      <c r="AA232" s="19" t="e">
        <f t="shared" ca="1" si="85"/>
        <v>#N/A</v>
      </c>
      <c r="AB232" s="150">
        <v>43100</v>
      </c>
      <c r="AC232" s="61" t="e">
        <f t="shared" ca="1" si="86"/>
        <v>#N/A</v>
      </c>
      <c r="AD232" s="61" t="e">
        <f t="shared" ca="1" si="87"/>
        <v>#N/A</v>
      </c>
      <c r="AE232" s="61" t="e">
        <f t="shared" ca="1" si="88"/>
        <v>#N/A</v>
      </c>
      <c r="AF232" s="93" t="e">
        <f t="shared" ca="1" si="89"/>
        <v>#N/A</v>
      </c>
      <c r="AM232" s="11"/>
      <c r="AN232" s="5"/>
      <c r="AO232" s="18"/>
      <c r="AP232" s="16"/>
      <c r="AS232" s="18"/>
      <c r="AT232" s="16"/>
      <c r="AU232" s="11"/>
      <c r="AV232" s="5"/>
    </row>
    <row r="233" spans="8:48">
      <c r="H233" s="11">
        <v>42429</v>
      </c>
      <c r="I233" s="117">
        <v>-98.025396825396825</v>
      </c>
      <c r="J233" s="6">
        <v>872</v>
      </c>
      <c r="K233" s="8">
        <v>-11.241444590068443</v>
      </c>
      <c r="L233" s="8">
        <f t="shared" si="36"/>
        <v>-6.0269030063080411</v>
      </c>
      <c r="M233" s="18">
        <v>42429</v>
      </c>
      <c r="N233" s="118">
        <v>-7</v>
      </c>
      <c r="O233" s="16">
        <v>253</v>
      </c>
      <c r="P233" s="16">
        <v>-2.766798418972332</v>
      </c>
      <c r="Q233" s="85">
        <f t="shared" si="75"/>
        <v>-0.78023407022106639</v>
      </c>
      <c r="R233" s="11">
        <v>42429</v>
      </c>
      <c r="S233" s="117">
        <v>-13</v>
      </c>
      <c r="T233" s="6">
        <v>391</v>
      </c>
      <c r="U233" s="6">
        <v>-3.3248081841432229</v>
      </c>
      <c r="V233" s="19">
        <f t="shared" si="66"/>
        <v>-4.9110922946655373</v>
      </c>
      <c r="W233" s="58"/>
      <c r="X233" s="11">
        <v>43131</v>
      </c>
      <c r="Y233" s="5" t="e">
        <f t="shared" ca="1" si="83"/>
        <v>#N/A</v>
      </c>
      <c r="Z233" s="5" t="e">
        <f t="shared" ca="1" si="84"/>
        <v>#N/A</v>
      </c>
      <c r="AA233" s="19" t="e">
        <f t="shared" ca="1" si="85"/>
        <v>#N/A</v>
      </c>
      <c r="AB233" s="150">
        <v>43131</v>
      </c>
      <c r="AC233" s="61" t="e">
        <f t="shared" ca="1" si="86"/>
        <v>#N/A</v>
      </c>
      <c r="AD233" s="61" t="e">
        <f t="shared" ca="1" si="87"/>
        <v>#N/A</v>
      </c>
      <c r="AE233" s="61" t="e">
        <f t="shared" ca="1" si="88"/>
        <v>#N/A</v>
      </c>
      <c r="AF233" s="93" t="e">
        <f t="shared" ca="1" si="89"/>
        <v>#N/A</v>
      </c>
      <c r="AM233" s="11"/>
      <c r="AN233" s="5"/>
      <c r="AO233" s="18"/>
      <c r="AP233" s="16"/>
      <c r="AS233" s="18"/>
      <c r="AT233" s="16"/>
      <c r="AU233" s="11"/>
      <c r="AV233" s="5"/>
    </row>
    <row r="234" spans="8:48">
      <c r="H234" s="11">
        <v>42460</v>
      </c>
      <c r="I234" s="117">
        <v>-61.825000000000003</v>
      </c>
      <c r="J234" s="6">
        <v>870</v>
      </c>
      <c r="K234" s="8">
        <v>-7.1063218390804597</v>
      </c>
      <c r="L234" s="8">
        <f t="shared" si="36"/>
        <v>-7.10708974475705</v>
      </c>
      <c r="M234" s="18">
        <v>42460</v>
      </c>
      <c r="N234" s="118">
        <v>-8</v>
      </c>
      <c r="O234" s="16">
        <v>248</v>
      </c>
      <c r="P234" s="16">
        <v>-3.225806451612903</v>
      </c>
      <c r="Q234" s="85">
        <f t="shared" si="75"/>
        <v>-1.5852047556142668</v>
      </c>
      <c r="R234" s="11">
        <v>42460</v>
      </c>
      <c r="S234" s="117">
        <v>-53.085714285714282</v>
      </c>
      <c r="T234" s="6">
        <v>391</v>
      </c>
      <c r="U234" s="6">
        <v>-13.576909024479356</v>
      </c>
      <c r="V234" s="19">
        <f t="shared" si="66"/>
        <v>-7.0591091151838832</v>
      </c>
      <c r="W234" s="58"/>
      <c r="X234" s="11">
        <v>43159</v>
      </c>
      <c r="Y234" s="5" t="e">
        <f t="shared" ca="1" si="83"/>
        <v>#N/A</v>
      </c>
      <c r="Z234" s="5" t="e">
        <f t="shared" ca="1" si="84"/>
        <v>#N/A</v>
      </c>
      <c r="AA234" s="19" t="e">
        <f t="shared" ca="1" si="85"/>
        <v>#N/A</v>
      </c>
      <c r="AB234" s="150">
        <v>43159</v>
      </c>
      <c r="AC234" s="61" t="e">
        <f t="shared" ca="1" si="86"/>
        <v>#N/A</v>
      </c>
      <c r="AD234" s="61" t="e">
        <f t="shared" ca="1" si="87"/>
        <v>#N/A</v>
      </c>
      <c r="AE234" s="61" t="e">
        <f t="shared" ca="1" si="88"/>
        <v>#N/A</v>
      </c>
      <c r="AF234" s="93" t="e">
        <f t="shared" ca="1" si="89"/>
        <v>#N/A</v>
      </c>
      <c r="AM234" s="11"/>
      <c r="AN234" s="5"/>
      <c r="AO234" s="18"/>
      <c r="AP234" s="16"/>
      <c r="AS234" s="18"/>
      <c r="AT234" s="16"/>
      <c r="AU234" s="11"/>
      <c r="AV234" s="5"/>
    </row>
    <row r="235" spans="8:48">
      <c r="H235" s="11">
        <v>42490</v>
      </c>
      <c r="I235" s="117">
        <v>-31</v>
      </c>
      <c r="J235" s="6">
        <v>863</v>
      </c>
      <c r="K235" s="8">
        <v>-3.5921205098493627</v>
      </c>
      <c r="L235" s="8">
        <f t="shared" si="36"/>
        <v>-7.3263108186332762</v>
      </c>
      <c r="M235" s="18">
        <v>42490</v>
      </c>
      <c r="N235" s="118">
        <v>0</v>
      </c>
      <c r="O235" s="16">
        <v>245</v>
      </c>
      <c r="P235" s="16">
        <v>0</v>
      </c>
      <c r="Q235" s="85">
        <f t="shared" si="75"/>
        <v>-2.0107238605898123</v>
      </c>
      <c r="R235" s="11">
        <v>42490</v>
      </c>
      <c r="S235" s="117">
        <v>-13.875</v>
      </c>
      <c r="T235" s="6">
        <v>389</v>
      </c>
      <c r="U235" s="6">
        <v>-3.5668380462724936</v>
      </c>
      <c r="V235" s="19">
        <f t="shared" si="66"/>
        <v>-6.8284128339636458</v>
      </c>
      <c r="W235" s="58"/>
      <c r="X235" s="11">
        <v>43190</v>
      </c>
      <c r="Y235" s="5" t="e">
        <f t="shared" ca="1" si="83"/>
        <v>#N/A</v>
      </c>
      <c r="Z235" s="5" t="e">
        <f t="shared" ca="1" si="84"/>
        <v>#N/A</v>
      </c>
      <c r="AA235" s="19" t="e">
        <f t="shared" ca="1" si="85"/>
        <v>#N/A</v>
      </c>
      <c r="AB235" s="150">
        <v>43190</v>
      </c>
      <c r="AC235" s="61" t="e">
        <f t="shared" ca="1" si="86"/>
        <v>#N/A</v>
      </c>
      <c r="AD235" s="61" t="e">
        <f t="shared" ca="1" si="87"/>
        <v>#N/A</v>
      </c>
      <c r="AE235" s="61" t="e">
        <f t="shared" ca="1" si="88"/>
        <v>#N/A</v>
      </c>
      <c r="AF235" s="93" t="e">
        <f t="shared" ca="1" si="89"/>
        <v>#N/A</v>
      </c>
      <c r="AM235" s="11"/>
      <c r="AN235" s="5"/>
      <c r="AO235" s="18"/>
      <c r="AP235" s="16"/>
      <c r="AS235" s="18"/>
      <c r="AT235" s="16"/>
      <c r="AU235" s="11"/>
      <c r="AV235" s="5"/>
    </row>
    <row r="236" spans="8:48">
      <c r="H236" s="11">
        <v>42521</v>
      </c>
      <c r="I236" s="117">
        <v>-31.1</v>
      </c>
      <c r="J236" s="6">
        <v>854</v>
      </c>
      <c r="K236" s="8">
        <v>-3.6416861826697891</v>
      </c>
      <c r="L236" s="8">
        <f t="shared" si="36"/>
        <v>-4.7902976420564363</v>
      </c>
      <c r="M236" s="18">
        <v>42521</v>
      </c>
      <c r="N236" s="118">
        <v>-8</v>
      </c>
      <c r="O236" s="16">
        <v>245</v>
      </c>
      <c r="P236" s="16">
        <v>-3.2653061224489797</v>
      </c>
      <c r="Q236" s="85">
        <f t="shared" si="75"/>
        <v>-2.168021680216802</v>
      </c>
      <c r="R236" s="11">
        <v>42521</v>
      </c>
      <c r="S236" s="117">
        <v>-20</v>
      </c>
      <c r="T236" s="6">
        <v>389</v>
      </c>
      <c r="U236" s="6">
        <v>-5.1413881748071981</v>
      </c>
      <c r="V236" s="19">
        <f t="shared" si="66"/>
        <v>-7.4388977147745328</v>
      </c>
      <c r="W236" s="58"/>
      <c r="X236" s="11">
        <v>43220</v>
      </c>
      <c r="Y236" s="5" t="e">
        <f t="shared" ca="1" si="83"/>
        <v>#N/A</v>
      </c>
      <c r="Z236" s="5" t="e">
        <f t="shared" ca="1" si="84"/>
        <v>#N/A</v>
      </c>
      <c r="AA236" s="19" t="e">
        <f t="shared" ca="1" si="85"/>
        <v>#N/A</v>
      </c>
      <c r="AB236" s="150">
        <v>43220</v>
      </c>
      <c r="AC236" s="61" t="e">
        <f t="shared" ca="1" si="86"/>
        <v>#N/A</v>
      </c>
      <c r="AD236" s="61" t="e">
        <f t="shared" ca="1" si="87"/>
        <v>#N/A</v>
      </c>
      <c r="AE236" s="61" t="e">
        <f t="shared" ca="1" si="88"/>
        <v>#N/A</v>
      </c>
      <c r="AF236" s="93" t="e">
        <f t="shared" ca="1" si="89"/>
        <v>#N/A</v>
      </c>
      <c r="AM236" s="11"/>
      <c r="AN236" s="5"/>
      <c r="AO236" s="18"/>
      <c r="AP236" s="16"/>
      <c r="AS236" s="18"/>
      <c r="AT236" s="16"/>
      <c r="AU236" s="11"/>
      <c r="AV236" s="5"/>
    </row>
    <row r="237" spans="8:48">
      <c r="H237" s="11">
        <v>42551</v>
      </c>
      <c r="I237" s="117">
        <v>-9.5555555555555554</v>
      </c>
      <c r="J237" s="6">
        <v>851</v>
      </c>
      <c r="K237" s="8">
        <v>-1.1228619924272099</v>
      </c>
      <c r="L237" s="8">
        <f t="shared" si="36"/>
        <v>-2.7903253721010728</v>
      </c>
      <c r="M237" s="18">
        <v>42551</v>
      </c>
      <c r="N237" s="118">
        <v>-3</v>
      </c>
      <c r="O237" s="16">
        <v>245</v>
      </c>
      <c r="P237" s="16">
        <v>-1.2244897959183674</v>
      </c>
      <c r="Q237" s="85">
        <f t="shared" si="75"/>
        <v>-1.4965986394557822</v>
      </c>
      <c r="R237" s="11">
        <v>42551</v>
      </c>
      <c r="S237" s="117">
        <v>-15</v>
      </c>
      <c r="T237" s="6">
        <v>391</v>
      </c>
      <c r="U237" s="6">
        <v>-3.8363171355498724</v>
      </c>
      <c r="V237" s="19">
        <f t="shared" si="66"/>
        <v>-4.1809238665526092</v>
      </c>
      <c r="W237" s="58"/>
      <c r="X237" s="11">
        <v>43251</v>
      </c>
      <c r="Y237" s="5" t="e">
        <f t="shared" ca="1" si="83"/>
        <v>#N/A</v>
      </c>
      <c r="Z237" s="5" t="e">
        <f t="shared" ca="1" si="84"/>
        <v>#N/A</v>
      </c>
      <c r="AA237" s="19" t="e">
        <f t="shared" ca="1" si="85"/>
        <v>#N/A</v>
      </c>
      <c r="AB237" s="150">
        <v>43251</v>
      </c>
      <c r="AC237" s="61" t="e">
        <f t="shared" ca="1" si="86"/>
        <v>#N/A</v>
      </c>
      <c r="AD237" s="61" t="e">
        <f t="shared" ca="1" si="87"/>
        <v>#N/A</v>
      </c>
      <c r="AE237" s="61" t="e">
        <f t="shared" ca="1" si="88"/>
        <v>#N/A</v>
      </c>
      <c r="AF237" s="93" t="e">
        <f t="shared" ca="1" si="89"/>
        <v>#N/A</v>
      </c>
      <c r="AM237" s="11"/>
      <c r="AN237" s="5"/>
      <c r="AO237" s="18"/>
      <c r="AP237" s="16"/>
      <c r="AS237" s="18"/>
      <c r="AT237" s="16"/>
      <c r="AU237" s="11"/>
      <c r="AV237" s="5"/>
    </row>
    <row r="238" spans="8:48">
      <c r="H238" s="11">
        <v>42582</v>
      </c>
      <c r="I238" s="117">
        <v>-7</v>
      </c>
      <c r="J238" s="6">
        <v>843</v>
      </c>
      <c r="K238" s="8">
        <v>-0.83036773428232491</v>
      </c>
      <c r="L238" s="8">
        <f t="shared" si="36"/>
        <v>-1.8703122274550847</v>
      </c>
      <c r="M238" s="18">
        <v>42582</v>
      </c>
      <c r="N238" s="118">
        <v>0.66666666666666674</v>
      </c>
      <c r="O238" s="16">
        <v>243</v>
      </c>
      <c r="P238" s="16">
        <v>0.27434842249657065</v>
      </c>
      <c r="Q238" s="85">
        <f t="shared" si="75"/>
        <v>-1.4097316962255571</v>
      </c>
      <c r="R238" s="11">
        <v>42582</v>
      </c>
      <c r="S238" s="117">
        <v>-5</v>
      </c>
      <c r="T238" s="6">
        <v>396</v>
      </c>
      <c r="U238" s="6">
        <v>-1.2626262626262625</v>
      </c>
      <c r="V238" s="19">
        <f t="shared" si="66"/>
        <v>-3.4013605442176873</v>
      </c>
      <c r="W238" s="58"/>
      <c r="X238" s="11">
        <v>43281</v>
      </c>
      <c r="Y238" s="5" t="e">
        <f t="shared" ca="1" si="83"/>
        <v>#N/A</v>
      </c>
      <c r="Z238" s="5" t="e">
        <f t="shared" ca="1" si="84"/>
        <v>#N/A</v>
      </c>
      <c r="AA238" s="19" t="e">
        <f t="shared" ca="1" si="85"/>
        <v>#N/A</v>
      </c>
      <c r="AB238" s="150">
        <v>43281</v>
      </c>
      <c r="AC238" s="61" t="e">
        <f t="shared" ca="1" si="86"/>
        <v>#N/A</v>
      </c>
      <c r="AD238" s="61" t="e">
        <f t="shared" ca="1" si="87"/>
        <v>#N/A</v>
      </c>
      <c r="AE238" s="61" t="e">
        <f t="shared" ca="1" si="88"/>
        <v>#N/A</v>
      </c>
      <c r="AF238" s="93" t="e">
        <f t="shared" ca="1" si="89"/>
        <v>#N/A</v>
      </c>
      <c r="AM238" s="11"/>
      <c r="AN238" s="5"/>
      <c r="AO238" s="18"/>
      <c r="AP238" s="16"/>
      <c r="AS238" s="18"/>
      <c r="AT238" s="16"/>
      <c r="AU238" s="11"/>
      <c r="AV238" s="5"/>
    </row>
    <row r="239" spans="8:48">
      <c r="H239" s="11">
        <v>42613</v>
      </c>
      <c r="I239" s="117">
        <v>-9.75</v>
      </c>
      <c r="J239" s="6">
        <v>834</v>
      </c>
      <c r="K239" s="8">
        <v>-1.1690647482014389</v>
      </c>
      <c r="L239" s="8">
        <f t="shared" si="36"/>
        <v>-1.0405678621659635</v>
      </c>
      <c r="M239" s="18">
        <v>42613</v>
      </c>
      <c r="N239" s="118">
        <v>-7</v>
      </c>
      <c r="O239" s="16">
        <v>242</v>
      </c>
      <c r="P239" s="16">
        <v>-2.8925619834710745</v>
      </c>
      <c r="Q239" s="85">
        <f t="shared" si="75"/>
        <v>-1.2785388127853878</v>
      </c>
      <c r="R239" s="11">
        <v>42613</v>
      </c>
      <c r="S239" s="117">
        <v>-1</v>
      </c>
      <c r="T239" s="6">
        <v>395</v>
      </c>
      <c r="U239" s="6">
        <v>-0.25316455696202533</v>
      </c>
      <c r="V239" s="19">
        <f t="shared" si="66"/>
        <v>-1.7766497461928936</v>
      </c>
      <c r="W239" s="58"/>
      <c r="X239" s="11">
        <v>43312</v>
      </c>
      <c r="Y239" s="5" t="e">
        <f t="shared" ref="Y239" ca="1" si="90">VLOOKUP(X239,AS:AT, 2)</f>
        <v>#N/A</v>
      </c>
      <c r="Z239" s="5" t="e">
        <f t="shared" ref="Z239" ca="1" si="91">VLOOKUP(X239,AU:AV, 2)</f>
        <v>#N/A</v>
      </c>
      <c r="AA239" s="19" t="e">
        <f t="shared" ref="AA239" ca="1" si="92">Y239-(Z239/Z227-1)*100</f>
        <v>#N/A</v>
      </c>
      <c r="AB239" s="9">
        <v>43312</v>
      </c>
      <c r="AC239" s="61" t="e">
        <f t="shared" ref="AC239" ca="1" si="93">VLOOKUP(AB239,AM:AN, 2)</f>
        <v>#N/A</v>
      </c>
      <c r="AD239" s="61" t="e">
        <f t="shared" ref="AD239" ca="1" si="94">VLOOKUP(AB239,AO:AP, 2)</f>
        <v>#N/A</v>
      </c>
      <c r="AE239" s="61" t="e">
        <f t="shared" ref="AE239" ca="1" si="95">(AD239/AD227-1)*100</f>
        <v>#N/A</v>
      </c>
      <c r="AF239" s="93" t="e">
        <f t="shared" ref="AF239" ca="1" si="96">AC239-AE239</f>
        <v>#N/A</v>
      </c>
      <c r="AM239" s="11"/>
      <c r="AN239" s="5"/>
      <c r="AO239" s="18"/>
      <c r="AP239" s="16"/>
      <c r="AS239" s="18"/>
      <c r="AT239" s="16"/>
      <c r="AU239" s="11"/>
      <c r="AV239" s="5"/>
    </row>
    <row r="240" spans="8:48">
      <c r="H240" s="11">
        <v>42643</v>
      </c>
      <c r="I240" s="117">
        <v>-8</v>
      </c>
      <c r="J240" s="6">
        <v>738</v>
      </c>
      <c r="K240" s="8">
        <v>-1.084010840108401</v>
      </c>
      <c r="L240" s="8">
        <f t="shared" si="36"/>
        <v>-1.0248447204968945</v>
      </c>
      <c r="M240" s="18">
        <v>42643</v>
      </c>
      <c r="N240" s="118">
        <v>4</v>
      </c>
      <c r="O240" s="16">
        <v>213</v>
      </c>
      <c r="P240" s="16">
        <v>1.8779342723004695</v>
      </c>
      <c r="Q240" s="85">
        <f t="shared" si="75"/>
        <v>-0.33428844317096462</v>
      </c>
      <c r="R240" s="11">
        <v>42643</v>
      </c>
      <c r="S240" s="117">
        <v>-22</v>
      </c>
      <c r="T240" s="6">
        <v>398</v>
      </c>
      <c r="U240" s="6">
        <v>-5.5276381909547743</v>
      </c>
      <c r="V240" s="19">
        <f t="shared" si="66"/>
        <v>-2.3549201009251473</v>
      </c>
      <c r="W240" s="58"/>
      <c r="X240" s="11">
        <v>43343</v>
      </c>
      <c r="Y240" s="5" t="e">
        <f t="shared" ref="Y240:Y246" ca="1" si="97">VLOOKUP(X240,AS:AT, 2)</f>
        <v>#N/A</v>
      </c>
      <c r="Z240" s="5" t="e">
        <f t="shared" ref="Z240:Z245" ca="1" si="98">VLOOKUP(X240,AU:AV, 2)</f>
        <v>#N/A</v>
      </c>
      <c r="AA240" s="19" t="e">
        <f t="shared" ref="AA240:AA246" ca="1" si="99">Y240-(Z240/Z228-1)*100</f>
        <v>#N/A</v>
      </c>
      <c r="AB240" s="9">
        <v>43343</v>
      </c>
      <c r="AC240" s="61" t="e">
        <f t="shared" ref="AC240:AC243" ca="1" si="100">VLOOKUP(AB240,AM:AN, 2)</f>
        <v>#N/A</v>
      </c>
      <c r="AD240" s="61" t="e">
        <f t="shared" ref="AD240:AD243" ca="1" si="101">VLOOKUP(AB240,AO:AP, 2)</f>
        <v>#N/A</v>
      </c>
      <c r="AE240" s="61" t="e">
        <f t="shared" ref="AE240:AE243" ca="1" si="102">(AD240/AD228-1)*100</f>
        <v>#N/A</v>
      </c>
      <c r="AF240" s="93" t="e">
        <f t="shared" ref="AF240:AF243" ca="1" si="103">AC240-AE240</f>
        <v>#N/A</v>
      </c>
      <c r="AM240" s="11"/>
      <c r="AN240" s="5"/>
      <c r="AO240" s="18"/>
      <c r="AP240" s="16"/>
      <c r="AS240" s="18"/>
      <c r="AT240" s="16"/>
      <c r="AU240" s="11"/>
      <c r="AV240" s="5"/>
    </row>
    <row r="241" spans="8:48">
      <c r="H241" s="11">
        <v>42674</v>
      </c>
      <c r="I241" s="117">
        <v>-14</v>
      </c>
      <c r="J241" s="6">
        <v>741</v>
      </c>
      <c r="K241" s="8">
        <v>-1.8893387314439947</v>
      </c>
      <c r="L241" s="8">
        <f t="shared" si="36"/>
        <v>-1.3726761781236492</v>
      </c>
      <c r="M241" s="18">
        <v>42674</v>
      </c>
      <c r="N241" s="118">
        <v>4</v>
      </c>
      <c r="O241" s="16">
        <v>215</v>
      </c>
      <c r="P241" s="16">
        <v>1.8604651162790697</v>
      </c>
      <c r="Q241" s="85">
        <f t="shared" si="75"/>
        <v>0.14925373134328357</v>
      </c>
      <c r="R241" s="11">
        <v>42674</v>
      </c>
      <c r="S241" s="117">
        <v>-4.25</v>
      </c>
      <c r="T241" s="6">
        <v>400</v>
      </c>
      <c r="U241" s="6">
        <v>-1.0625</v>
      </c>
      <c r="V241" s="19">
        <f t="shared" si="66"/>
        <v>-2.2841575859178542</v>
      </c>
      <c r="W241" s="58"/>
      <c r="X241" s="11">
        <v>43373</v>
      </c>
      <c r="Y241" s="5" t="e">
        <f t="shared" ca="1" si="97"/>
        <v>#N/A</v>
      </c>
      <c r="Z241" s="5" t="e">
        <f t="shared" ca="1" si="98"/>
        <v>#N/A</v>
      </c>
      <c r="AA241" s="19" t="e">
        <f t="shared" ca="1" si="99"/>
        <v>#N/A</v>
      </c>
      <c r="AB241" s="9">
        <v>43373</v>
      </c>
      <c r="AC241" s="61" t="e">
        <f t="shared" ca="1" si="100"/>
        <v>#N/A</v>
      </c>
      <c r="AD241" s="61" t="e">
        <f t="shared" ca="1" si="101"/>
        <v>#N/A</v>
      </c>
      <c r="AE241" s="61" t="e">
        <f t="shared" ca="1" si="102"/>
        <v>#N/A</v>
      </c>
      <c r="AF241" s="93" t="e">
        <f t="shared" ca="1" si="103"/>
        <v>#N/A</v>
      </c>
      <c r="AM241" s="11"/>
      <c r="AN241" s="5"/>
      <c r="AO241" s="18"/>
      <c r="AP241" s="16"/>
      <c r="AS241" s="18"/>
      <c r="AT241" s="16"/>
      <c r="AU241" s="11"/>
      <c r="AV241" s="5"/>
    </row>
    <row r="242" spans="8:48">
      <c r="H242" s="11">
        <v>42704</v>
      </c>
      <c r="I242" s="117">
        <v>-18.5</v>
      </c>
      <c r="J242" s="6">
        <v>743</v>
      </c>
      <c r="K242" s="8">
        <v>-2.489905787348587</v>
      </c>
      <c r="L242" s="8">
        <f t="shared" si="36"/>
        <v>-1.8226822682268229</v>
      </c>
      <c r="M242" s="18">
        <v>42704</v>
      </c>
      <c r="N242" s="118">
        <v>-1</v>
      </c>
      <c r="O242" s="16">
        <v>214</v>
      </c>
      <c r="P242" s="16">
        <v>-0.46728971962616817</v>
      </c>
      <c r="Q242" s="85">
        <f t="shared" si="75"/>
        <v>1.090342679127726</v>
      </c>
      <c r="R242" s="11">
        <v>42704</v>
      </c>
      <c r="S242" s="117">
        <v>3.5</v>
      </c>
      <c r="T242" s="6">
        <v>401</v>
      </c>
      <c r="U242" s="6">
        <v>0.87281795511221938</v>
      </c>
      <c r="V242" s="19">
        <f t="shared" si="66"/>
        <v>-1.8974145120934112</v>
      </c>
      <c r="W242" s="58"/>
      <c r="X242" s="11">
        <v>43404</v>
      </c>
      <c r="Y242" s="5" t="e">
        <f t="shared" ca="1" si="97"/>
        <v>#N/A</v>
      </c>
      <c r="Z242" s="5" t="e">
        <f t="shared" ca="1" si="98"/>
        <v>#N/A</v>
      </c>
      <c r="AA242" s="19" t="e">
        <f t="shared" ca="1" si="99"/>
        <v>#N/A</v>
      </c>
      <c r="AB242" s="9">
        <v>43404</v>
      </c>
      <c r="AC242" s="61" t="e">
        <f t="shared" ca="1" si="100"/>
        <v>#N/A</v>
      </c>
      <c r="AD242" s="61" t="e">
        <f t="shared" ca="1" si="101"/>
        <v>#N/A</v>
      </c>
      <c r="AE242" s="61" t="e">
        <f t="shared" ca="1" si="102"/>
        <v>#N/A</v>
      </c>
      <c r="AF242" s="93" t="e">
        <f t="shared" ca="1" si="103"/>
        <v>#N/A</v>
      </c>
      <c r="AM242" s="11"/>
      <c r="AN242" s="5"/>
      <c r="AO242" s="18"/>
      <c r="AP242" s="16"/>
      <c r="AS242" s="18"/>
      <c r="AT242" s="16"/>
      <c r="AU242" s="11"/>
      <c r="AV242" s="5"/>
    </row>
    <row r="243" spans="8:48">
      <c r="H243" s="11">
        <v>42735</v>
      </c>
      <c r="I243" s="117">
        <v>-4.5</v>
      </c>
      <c r="J243" s="6">
        <v>741</v>
      </c>
      <c r="K243" s="8">
        <v>-0.60728744939271251</v>
      </c>
      <c r="L243" s="8">
        <f t="shared" si="36"/>
        <v>-1.6629213483146068</v>
      </c>
      <c r="M243" s="18">
        <v>42735</v>
      </c>
      <c r="N243" s="118">
        <v>4</v>
      </c>
      <c r="O243" s="16">
        <v>214</v>
      </c>
      <c r="P243" s="16">
        <v>1.8691588785046727</v>
      </c>
      <c r="Q243" s="85">
        <f t="shared" si="75"/>
        <v>1.088646967340591</v>
      </c>
      <c r="R243" s="11">
        <v>42735</v>
      </c>
      <c r="S243" s="117">
        <v>-4</v>
      </c>
      <c r="T243" s="6">
        <v>403</v>
      </c>
      <c r="U243" s="6">
        <v>-0.99255583126550873</v>
      </c>
      <c r="V243" s="19">
        <f t="shared" si="66"/>
        <v>-0.39451827242524917</v>
      </c>
      <c r="W243" s="58"/>
      <c r="X243" s="11">
        <v>43434</v>
      </c>
      <c r="Y243" s="5" t="e">
        <f t="shared" ca="1" si="97"/>
        <v>#N/A</v>
      </c>
      <c r="Z243" s="5" t="e">
        <f t="shared" ca="1" si="98"/>
        <v>#N/A</v>
      </c>
      <c r="AA243" s="19" t="e">
        <f t="shared" ca="1" si="99"/>
        <v>#N/A</v>
      </c>
      <c r="AB243" s="9">
        <v>43434</v>
      </c>
      <c r="AC243" s="61" t="e">
        <f t="shared" ca="1" si="100"/>
        <v>#N/A</v>
      </c>
      <c r="AD243" s="61" t="e">
        <f t="shared" ca="1" si="101"/>
        <v>#N/A</v>
      </c>
      <c r="AE243" s="61" t="e">
        <f t="shared" ca="1" si="102"/>
        <v>#N/A</v>
      </c>
      <c r="AF243" s="93" t="e">
        <f t="shared" ca="1" si="103"/>
        <v>#N/A</v>
      </c>
      <c r="AM243" s="11"/>
      <c r="AN243" s="5"/>
      <c r="AO243" s="18"/>
      <c r="AP243" s="16"/>
      <c r="AS243" s="18"/>
      <c r="AT243" s="16"/>
      <c r="AU243" s="11"/>
      <c r="AV243" s="5"/>
    </row>
    <row r="244" spans="8:48">
      <c r="H244" s="11">
        <v>42766</v>
      </c>
      <c r="I244" s="117">
        <v>-10.833333333333332</v>
      </c>
      <c r="J244" s="6">
        <v>731</v>
      </c>
      <c r="K244" s="8">
        <v>-1.481988144094847</v>
      </c>
      <c r="L244" s="8">
        <f t="shared" si="36"/>
        <v>-1.5274642588412337</v>
      </c>
      <c r="M244" s="18">
        <v>42766</v>
      </c>
      <c r="N244" s="118">
        <v>4</v>
      </c>
      <c r="O244" s="16">
        <v>213</v>
      </c>
      <c r="P244" s="16">
        <v>1.8779342723004695</v>
      </c>
      <c r="Q244" s="85">
        <f t="shared" si="75"/>
        <v>1.0920436817472698</v>
      </c>
      <c r="R244" s="11">
        <v>42766</v>
      </c>
      <c r="S244" s="117">
        <v>-8</v>
      </c>
      <c r="T244" s="6">
        <v>409</v>
      </c>
      <c r="U244" s="6">
        <v>-1.9559902200488997</v>
      </c>
      <c r="V244" s="19">
        <f t="shared" si="66"/>
        <v>-0.70074196207749395</v>
      </c>
      <c r="W244" s="58"/>
      <c r="X244" s="11">
        <v>43465</v>
      </c>
      <c r="Y244" s="5" t="e">
        <f t="shared" ca="1" si="97"/>
        <v>#N/A</v>
      </c>
      <c r="Z244" s="5" t="e">
        <f t="shared" ca="1" si="98"/>
        <v>#N/A</v>
      </c>
      <c r="AA244" s="19" t="e">
        <f t="shared" ca="1" si="99"/>
        <v>#N/A</v>
      </c>
      <c r="AB244" s="151">
        <v>43465</v>
      </c>
      <c r="AC244" s="61" t="e">
        <f t="shared" ref="AC244:AC246" ca="1" si="104">VLOOKUP(AB244,AM:AN, 2)</f>
        <v>#N/A</v>
      </c>
      <c r="AD244" s="61" t="e">
        <f t="shared" ref="AD244:AD246" ca="1" si="105">VLOOKUP(AB244,AO:AP, 2)</f>
        <v>#N/A</v>
      </c>
      <c r="AE244" s="61" t="e">
        <f t="shared" ref="AE244:AE246" ca="1" si="106">(AD244/AD232-1)*100</f>
        <v>#N/A</v>
      </c>
      <c r="AF244" s="93" t="e">
        <f t="shared" ref="AF244:AF246" ca="1" si="107">AC244-AE244</f>
        <v>#N/A</v>
      </c>
      <c r="AM244" s="11"/>
      <c r="AN244" s="5"/>
      <c r="AO244" s="18"/>
      <c r="AP244" s="16"/>
      <c r="AS244" s="18"/>
      <c r="AT244" s="16"/>
      <c r="AU244" s="11"/>
      <c r="AV244" s="5"/>
    </row>
    <row r="245" spans="8:48">
      <c r="H245" s="11">
        <v>42794</v>
      </c>
      <c r="I245" s="117">
        <v>-2</v>
      </c>
      <c r="J245" s="6">
        <v>736</v>
      </c>
      <c r="K245" s="8">
        <v>-0.27173913043478259</v>
      </c>
      <c r="L245" s="8">
        <f t="shared" si="36"/>
        <v>-0.78502415458937203</v>
      </c>
      <c r="M245" s="18">
        <v>42794</v>
      </c>
      <c r="N245" s="118">
        <v>6</v>
      </c>
      <c r="O245" s="16">
        <v>211</v>
      </c>
      <c r="P245" s="16">
        <v>2.8436018957345972</v>
      </c>
      <c r="Q245" s="85">
        <f t="shared" si="75"/>
        <v>2.1943573667711602</v>
      </c>
      <c r="R245" s="11">
        <v>42794</v>
      </c>
      <c r="S245" s="117">
        <v>-5</v>
      </c>
      <c r="T245" s="6">
        <v>417</v>
      </c>
      <c r="U245" s="6">
        <v>-1.1990407673860912</v>
      </c>
      <c r="V245" s="19">
        <f t="shared" si="66"/>
        <v>-1.3832384052074858</v>
      </c>
      <c r="W245" s="58"/>
      <c r="X245" s="11">
        <v>43496</v>
      </c>
      <c r="Y245" s="5" t="e">
        <f t="shared" ca="1" si="97"/>
        <v>#N/A</v>
      </c>
      <c r="Z245" s="5" t="e">
        <f t="shared" ca="1" si="98"/>
        <v>#N/A</v>
      </c>
      <c r="AA245" s="19" t="e">
        <f t="shared" ca="1" si="99"/>
        <v>#N/A</v>
      </c>
      <c r="AB245" s="151">
        <v>43496</v>
      </c>
      <c r="AC245" s="61" t="e">
        <f t="shared" ca="1" si="104"/>
        <v>#N/A</v>
      </c>
      <c r="AD245" s="61" t="e">
        <f t="shared" ca="1" si="105"/>
        <v>#N/A</v>
      </c>
      <c r="AE245" s="61" t="e">
        <f t="shared" ca="1" si="106"/>
        <v>#N/A</v>
      </c>
      <c r="AF245" s="93" t="e">
        <f t="shared" ca="1" si="107"/>
        <v>#N/A</v>
      </c>
      <c r="AM245" s="11"/>
      <c r="AN245" s="5"/>
      <c r="AO245" s="18"/>
      <c r="AP245" s="16"/>
      <c r="AS245" s="18"/>
      <c r="AT245" s="16"/>
      <c r="AU245" s="11"/>
      <c r="AV245" s="5"/>
    </row>
    <row r="246" spans="8:48">
      <c r="H246" s="11">
        <v>42825</v>
      </c>
      <c r="I246" s="117">
        <v>4.5</v>
      </c>
      <c r="J246" s="6">
        <v>736</v>
      </c>
      <c r="K246" s="8">
        <v>0.61141304347826086</v>
      </c>
      <c r="L246" s="8">
        <f t="shared" si="36"/>
        <v>-0.37827205326070501</v>
      </c>
      <c r="M246" s="18">
        <v>42825</v>
      </c>
      <c r="N246" s="118">
        <v>-2</v>
      </c>
      <c r="O246" s="16">
        <v>210</v>
      </c>
      <c r="P246" s="16">
        <v>-0.95238095238095244</v>
      </c>
      <c r="Q246" s="85">
        <f t="shared" si="75"/>
        <v>1.2618296529968451</v>
      </c>
      <c r="R246" s="11">
        <v>42825</v>
      </c>
      <c r="S246" s="117">
        <v>1</v>
      </c>
      <c r="T246" s="6">
        <v>422</v>
      </c>
      <c r="U246" s="6">
        <v>0.23696682464454977</v>
      </c>
      <c r="V246" s="19">
        <f t="shared" si="66"/>
        <v>-0.96153846153846156</v>
      </c>
      <c r="W246" s="58"/>
      <c r="X246" s="11">
        <v>43524</v>
      </c>
      <c r="Y246" s="5" t="e">
        <f t="shared" ca="1" si="97"/>
        <v>#N/A</v>
      </c>
      <c r="Z246" s="5" t="e">
        <f ca="1">VLOOKUP(X246,AU:AV, 2)</f>
        <v>#N/A</v>
      </c>
      <c r="AA246" s="19" t="e">
        <f t="shared" ca="1" si="99"/>
        <v>#N/A</v>
      </c>
      <c r="AB246" s="151">
        <v>43524</v>
      </c>
      <c r="AC246" s="61" t="e">
        <f t="shared" ca="1" si="104"/>
        <v>#N/A</v>
      </c>
      <c r="AD246" s="61" t="e">
        <f t="shared" ca="1" si="105"/>
        <v>#N/A</v>
      </c>
      <c r="AE246" s="61" t="e">
        <f t="shared" ca="1" si="106"/>
        <v>#N/A</v>
      </c>
      <c r="AF246" s="93" t="e">
        <f t="shared" ca="1" si="107"/>
        <v>#N/A</v>
      </c>
      <c r="AM246" s="11"/>
      <c r="AN246" s="5"/>
      <c r="AO246" s="18"/>
      <c r="AP246" s="16"/>
      <c r="AS246" s="18"/>
      <c r="AT246" s="16"/>
      <c r="AU246" s="11"/>
      <c r="AV246" s="5"/>
    </row>
    <row r="247" spans="8:48">
      <c r="H247" s="11">
        <v>42855</v>
      </c>
      <c r="I247" s="117">
        <v>6</v>
      </c>
      <c r="J247" s="6">
        <v>741</v>
      </c>
      <c r="K247" s="8">
        <v>0.80971659919028338</v>
      </c>
      <c r="L247" s="8">
        <f t="shared" si="36"/>
        <v>0.38409399005874384</v>
      </c>
      <c r="M247" s="18">
        <v>42855</v>
      </c>
      <c r="N247" s="118">
        <v>-5</v>
      </c>
      <c r="O247" s="16">
        <v>213</v>
      </c>
      <c r="P247" s="16">
        <v>-2.3474178403755865</v>
      </c>
      <c r="Q247" s="85">
        <f t="shared" si="75"/>
        <v>-0.15772870662460564</v>
      </c>
      <c r="R247" s="11">
        <v>42855</v>
      </c>
      <c r="S247" s="117">
        <v>-3</v>
      </c>
      <c r="T247" s="6">
        <v>419</v>
      </c>
      <c r="U247" s="6">
        <v>-0.71599045346062051</v>
      </c>
      <c r="V247" s="19">
        <f t="shared" si="66"/>
        <v>-0.55643879173290944</v>
      </c>
      <c r="W247" s="58"/>
      <c r="X247" s="11">
        <v>43555</v>
      </c>
      <c r="Y247" s="5" t="e">
        <f t="shared" ref="Y247" ca="1" si="108">VLOOKUP(X247,AS:AT, 2)</f>
        <v>#N/A</v>
      </c>
      <c r="Z247" s="5" t="e">
        <f ca="1">VLOOKUP(X247,AU:AV, 2)</f>
        <v>#N/A</v>
      </c>
      <c r="AA247" s="19" t="e">
        <f t="shared" ref="AA247" ca="1" si="109">Y247-(Z247/Z235-1)*100</f>
        <v>#N/A</v>
      </c>
      <c r="AB247" s="151">
        <v>43555</v>
      </c>
      <c r="AC247" s="61" t="e">
        <f t="shared" ref="AC247" ca="1" si="110">VLOOKUP(AB247,AM:AN, 2)</f>
        <v>#N/A</v>
      </c>
      <c r="AD247" s="61" t="e">
        <f t="shared" ref="AD247" ca="1" si="111">VLOOKUP(AB247,AO:AP, 2)</f>
        <v>#N/A</v>
      </c>
      <c r="AE247" s="61" t="e">
        <f t="shared" ref="AE247" ca="1" si="112">(AD247/AD235-1)*100</f>
        <v>#N/A</v>
      </c>
      <c r="AF247" s="93" t="e">
        <f t="shared" ref="AF247" ca="1" si="113">AC247-AE247</f>
        <v>#N/A</v>
      </c>
      <c r="AM247" s="11"/>
      <c r="AN247" s="5"/>
      <c r="AO247" s="18"/>
      <c r="AP247" s="16"/>
      <c r="AS247" s="18"/>
      <c r="AT247" s="16"/>
      <c r="AU247" s="11"/>
      <c r="AV247" s="5"/>
    </row>
    <row r="248" spans="8:48">
      <c r="H248" s="11">
        <v>42886</v>
      </c>
      <c r="I248" s="117">
        <v>-2.5</v>
      </c>
      <c r="J248" s="6">
        <v>733</v>
      </c>
      <c r="K248" s="8">
        <v>-0.34106412005457026</v>
      </c>
      <c r="L248" s="8">
        <f t="shared" si="36"/>
        <v>0.36199095022624433</v>
      </c>
      <c r="M248" s="18">
        <v>42886</v>
      </c>
      <c r="N248" s="118">
        <v>4</v>
      </c>
      <c r="O248" s="16">
        <v>210</v>
      </c>
      <c r="P248" s="16">
        <v>1.9047619047619049</v>
      </c>
      <c r="Q248" s="85">
        <f t="shared" si="75"/>
        <v>-0.47393364928909953</v>
      </c>
      <c r="R248" s="11">
        <v>42886</v>
      </c>
      <c r="S248" s="117">
        <v>-13.5</v>
      </c>
      <c r="T248" s="6">
        <v>419</v>
      </c>
      <c r="U248" s="6">
        <v>-3.2219570405727929</v>
      </c>
      <c r="V248" s="19">
        <f t="shared" si="66"/>
        <v>-1.2301587301587302</v>
      </c>
      <c r="W248" s="58"/>
      <c r="X248" s="11">
        <v>43585</v>
      </c>
      <c r="Y248" s="5" t="e">
        <f t="shared" ref="Y248:Y249" ca="1" si="114">VLOOKUP(X248,AS:AT, 2)</f>
        <v>#N/A</v>
      </c>
      <c r="Z248" s="5" t="e">
        <f t="shared" ref="Z248:Z249" ca="1" si="115">VLOOKUP(X248,AU:AV, 2)</f>
        <v>#N/A</v>
      </c>
      <c r="AA248" s="19" t="e">
        <f t="shared" ref="AA248:AA249" ca="1" si="116">Y248-(Z248/Z236-1)*100</f>
        <v>#N/A</v>
      </c>
      <c r="AB248" s="151">
        <v>43585</v>
      </c>
      <c r="AC248" s="61" t="e">
        <f t="shared" ref="AC248:AC249" ca="1" si="117">VLOOKUP(AB248,AM:AN, 2)</f>
        <v>#N/A</v>
      </c>
      <c r="AD248" s="61" t="e">
        <f t="shared" ref="AD248:AD249" ca="1" si="118">VLOOKUP(AB248,AO:AP, 2)</f>
        <v>#N/A</v>
      </c>
      <c r="AE248" s="61" t="e">
        <f t="shared" ref="AE248:AE249" ca="1" si="119">(AD248/AD236-1)*100</f>
        <v>#N/A</v>
      </c>
      <c r="AF248" s="93" t="e">
        <f t="shared" ref="AF248:AF249" ca="1" si="120">AC248-AE248</f>
        <v>#N/A</v>
      </c>
      <c r="AM248" s="11"/>
      <c r="AN248" s="5"/>
      <c r="AO248" s="18"/>
      <c r="AP248" s="16"/>
      <c r="AS248" s="18"/>
      <c r="AT248" s="16"/>
      <c r="AU248" s="11"/>
      <c r="AV248" s="5"/>
    </row>
    <row r="249" spans="8:48">
      <c r="H249" s="11">
        <v>42916</v>
      </c>
      <c r="I249" s="117">
        <v>-4</v>
      </c>
      <c r="J249" s="6">
        <v>725</v>
      </c>
      <c r="K249" s="8">
        <v>-0.55172413793103448</v>
      </c>
      <c r="L249" s="8">
        <f t="shared" si="36"/>
        <v>-2.2737608003638016E-2</v>
      </c>
      <c r="M249" s="18">
        <v>42916</v>
      </c>
      <c r="N249" s="118">
        <v>5</v>
      </c>
      <c r="O249" s="16">
        <v>206</v>
      </c>
      <c r="P249" s="16">
        <v>2.4271844660194173</v>
      </c>
      <c r="Q249" s="85">
        <f t="shared" si="75"/>
        <v>0.63593004769475359</v>
      </c>
      <c r="R249" s="11">
        <v>42916</v>
      </c>
      <c r="S249" s="117">
        <v>-20</v>
      </c>
      <c r="T249" s="6">
        <v>434</v>
      </c>
      <c r="U249" s="6">
        <v>-4.6082949308755765</v>
      </c>
      <c r="V249" s="19">
        <f t="shared" si="66"/>
        <v>-2.8694968553459117</v>
      </c>
      <c r="W249" s="58"/>
      <c r="X249" s="11">
        <v>43616</v>
      </c>
      <c r="Y249" s="5" t="e">
        <f t="shared" ca="1" si="114"/>
        <v>#N/A</v>
      </c>
      <c r="Z249" s="5" t="e">
        <f t="shared" ca="1" si="115"/>
        <v>#N/A</v>
      </c>
      <c r="AA249" s="19" t="e">
        <f t="shared" ca="1" si="116"/>
        <v>#N/A</v>
      </c>
      <c r="AB249" s="151">
        <v>43616</v>
      </c>
      <c r="AC249" s="61" t="e">
        <f t="shared" ca="1" si="117"/>
        <v>#N/A</v>
      </c>
      <c r="AD249" s="61" t="e">
        <f t="shared" ca="1" si="118"/>
        <v>#N/A</v>
      </c>
      <c r="AE249" s="61" t="e">
        <f t="shared" ca="1" si="119"/>
        <v>#N/A</v>
      </c>
      <c r="AF249" s="93" t="e">
        <f t="shared" ca="1" si="120"/>
        <v>#N/A</v>
      </c>
      <c r="AM249" s="11"/>
      <c r="AN249" s="5"/>
      <c r="AO249" s="18"/>
      <c r="AP249" s="16"/>
      <c r="AS249" s="18"/>
      <c r="AT249" s="16"/>
      <c r="AU249" s="11"/>
      <c r="AV249" s="5"/>
    </row>
    <row r="250" spans="8:48">
      <c r="H250" s="11">
        <v>42947</v>
      </c>
      <c r="I250" s="117">
        <v>-2</v>
      </c>
      <c r="J250" s="6">
        <v>724</v>
      </c>
      <c r="K250" s="8">
        <v>-0.27624309392265189</v>
      </c>
      <c r="L250" s="8">
        <f t="shared" si="36"/>
        <v>-0.38955087076076994</v>
      </c>
      <c r="M250" s="18">
        <v>42947</v>
      </c>
      <c r="N250" s="118">
        <v>0</v>
      </c>
      <c r="O250" s="16">
        <v>208</v>
      </c>
      <c r="P250" s="16">
        <v>0</v>
      </c>
      <c r="Q250" s="85">
        <f t="shared" si="75"/>
        <v>1.4423076923076923</v>
      </c>
      <c r="R250" s="11">
        <v>42947</v>
      </c>
      <c r="S250" s="117">
        <v>-6</v>
      </c>
      <c r="T250" s="6">
        <v>431</v>
      </c>
      <c r="U250" s="6">
        <v>-1.3921113689095126</v>
      </c>
      <c r="V250" s="19">
        <f t="shared" si="66"/>
        <v>-3.0763239875389408</v>
      </c>
      <c r="W250" s="58"/>
      <c r="X250" s="11">
        <v>43646</v>
      </c>
      <c r="Y250" s="5" t="e">
        <f t="shared" ref="Y250" ca="1" si="121">VLOOKUP(X250,AS:AT, 2)</f>
        <v>#N/A</v>
      </c>
      <c r="Z250" s="5" t="e">
        <f t="shared" ref="Z250" ca="1" si="122">VLOOKUP(X250,AU:AV, 2)</f>
        <v>#N/A</v>
      </c>
      <c r="AA250" s="19" t="e">
        <f t="shared" ref="AA250" ca="1" si="123">Y250-(Z250/Z238-1)*100</f>
        <v>#N/A</v>
      </c>
      <c r="AB250" s="18">
        <v>43646</v>
      </c>
      <c r="AC250" s="61" t="e">
        <f t="shared" ref="AC250" ca="1" si="124">VLOOKUP(AB250,AM:AN, 2)</f>
        <v>#N/A</v>
      </c>
      <c r="AD250" s="61" t="e">
        <f t="shared" ref="AD250" ca="1" si="125">VLOOKUP(AB250,AO:AP, 2)</f>
        <v>#N/A</v>
      </c>
      <c r="AE250" s="61" t="e">
        <f t="shared" ref="AE250" ca="1" si="126">(AD250/AD238-1)*100</f>
        <v>#N/A</v>
      </c>
      <c r="AF250" s="93" t="e">
        <f t="shared" ref="AF250" ca="1" si="127">AC250-AE250</f>
        <v>#N/A</v>
      </c>
      <c r="AM250" s="11"/>
      <c r="AN250" s="5"/>
      <c r="AO250" s="18"/>
      <c r="AP250" s="16"/>
      <c r="AS250" s="18"/>
      <c r="AT250" s="16"/>
      <c r="AU250" s="11"/>
      <c r="AV250" s="5"/>
    </row>
    <row r="251" spans="8:48">
      <c r="H251" s="11">
        <v>42978</v>
      </c>
      <c r="I251" s="117">
        <v>7</v>
      </c>
      <c r="J251" s="6">
        <v>723</v>
      </c>
      <c r="K251" s="8">
        <v>0.9681881051175657</v>
      </c>
      <c r="L251" s="8">
        <f t="shared" si="36"/>
        <v>4.6040515653775316E-2</v>
      </c>
      <c r="M251" s="18">
        <v>42978</v>
      </c>
      <c r="N251" s="118">
        <v>3</v>
      </c>
      <c r="O251" s="16">
        <v>206</v>
      </c>
      <c r="P251" s="16">
        <v>1.4563106796116505</v>
      </c>
      <c r="Q251" s="85">
        <f t="shared" si="75"/>
        <v>1.2903225806451613</v>
      </c>
      <c r="R251" s="11">
        <v>42978</v>
      </c>
      <c r="S251" s="117">
        <v>-6</v>
      </c>
      <c r="T251" s="6">
        <v>438</v>
      </c>
      <c r="U251" s="6">
        <v>-1.3698630136986301</v>
      </c>
      <c r="V251" s="19">
        <f t="shared" si="66"/>
        <v>-2.4558710667689945</v>
      </c>
      <c r="W251" s="58"/>
      <c r="X251" s="11">
        <v>43677</v>
      </c>
      <c r="Y251" s="5" t="e">
        <f t="shared" ref="Y251" ca="1" si="128">VLOOKUP(X251,AS:AT, 2)</f>
        <v>#N/A</v>
      </c>
      <c r="Z251" s="5" t="e">
        <f t="shared" ref="Z251" ca="1" si="129">VLOOKUP(X251,AU:AV, 2)</f>
        <v>#N/A</v>
      </c>
      <c r="AA251" s="19" t="e">
        <f t="shared" ref="AA251" ca="1" si="130">Y251-(Z251/Z239-1)*100</f>
        <v>#N/A</v>
      </c>
      <c r="AB251" s="18">
        <v>43677</v>
      </c>
      <c r="AC251" s="61" t="e">
        <f t="shared" ref="AC251" ca="1" si="131">VLOOKUP(AB251,AM:AN, 2)</f>
        <v>#N/A</v>
      </c>
      <c r="AD251" s="61" t="e">
        <f t="shared" ref="AD251" ca="1" si="132">VLOOKUP(AB251,AO:AP, 2)</f>
        <v>#N/A</v>
      </c>
      <c r="AE251" s="61" t="e">
        <f t="shared" ref="AE251" ca="1" si="133">(AD251/AD239-1)*100</f>
        <v>#N/A</v>
      </c>
      <c r="AF251" s="93" t="e">
        <f t="shared" ref="AF251" ca="1" si="134">AC251-AE251</f>
        <v>#N/A</v>
      </c>
      <c r="AM251" s="11"/>
      <c r="AN251" s="5"/>
      <c r="AO251" s="18"/>
      <c r="AP251" s="16"/>
      <c r="AS251" s="18"/>
      <c r="AT251" s="16"/>
      <c r="AU251" s="11"/>
      <c r="AV251" s="5"/>
    </row>
    <row r="252" spans="8:48">
      <c r="H252" s="11">
        <v>43008</v>
      </c>
      <c r="I252" s="117">
        <v>14</v>
      </c>
      <c r="J252" s="6">
        <v>719</v>
      </c>
      <c r="K252" s="8">
        <v>1.9471488178025034</v>
      </c>
      <c r="L252" s="8">
        <f t="shared" si="36"/>
        <v>0.8771929824561403</v>
      </c>
      <c r="M252" s="18">
        <v>43008</v>
      </c>
      <c r="N252" s="118">
        <v>-2</v>
      </c>
      <c r="O252" s="16">
        <v>200</v>
      </c>
      <c r="P252" s="16">
        <v>-1</v>
      </c>
      <c r="Q252" s="85">
        <f t="shared" si="75"/>
        <v>0.16286644951140067</v>
      </c>
      <c r="R252" s="11">
        <v>43008</v>
      </c>
      <c r="S252" s="117">
        <v>6.666666666666667</v>
      </c>
      <c r="T252" s="6">
        <v>387</v>
      </c>
      <c r="U252" s="6">
        <v>1.7226528854435832</v>
      </c>
      <c r="V252" s="19">
        <f t="shared" si="66"/>
        <v>-0.42462845010615713</v>
      </c>
      <c r="W252" s="58"/>
      <c r="X252" s="11">
        <v>43708</v>
      </c>
      <c r="Y252" s="5" t="e">
        <f t="shared" ref="Y252:Y253" ca="1" si="135">VLOOKUP(X252,AS:AT, 2)</f>
        <v>#N/A</v>
      </c>
      <c r="Z252" s="5" t="e">
        <f t="shared" ref="Z252:Z253" ca="1" si="136">VLOOKUP(X252,AU:AV, 2)</f>
        <v>#N/A</v>
      </c>
      <c r="AA252" s="19" t="e">
        <f t="shared" ref="AA252:AA253" ca="1" si="137">Y252-(Z252/Z240-1)*100</f>
        <v>#N/A</v>
      </c>
      <c r="AB252" s="18">
        <v>43708</v>
      </c>
      <c r="AC252" s="61" t="e">
        <f t="shared" ref="AC252" ca="1" si="138">VLOOKUP(AB252,AM:AN, 2)</f>
        <v>#N/A</v>
      </c>
      <c r="AD252" s="61" t="e">
        <f t="shared" ref="AD252" ca="1" si="139">VLOOKUP(AB252,AO:AP, 2)</f>
        <v>#N/A</v>
      </c>
      <c r="AE252" s="61" t="e">
        <f t="shared" ref="AE252" ca="1" si="140">(AD252/AD240-1)*100</f>
        <v>#N/A</v>
      </c>
      <c r="AF252" s="93" t="e">
        <f t="shared" ref="AF252" ca="1" si="141">AC252-AE252</f>
        <v>#N/A</v>
      </c>
      <c r="AM252" s="11"/>
      <c r="AN252" s="5"/>
      <c r="AO252" s="18"/>
      <c r="AP252" s="16"/>
      <c r="AS252" s="18"/>
      <c r="AT252" s="16"/>
      <c r="AU252" s="11"/>
      <c r="AV252" s="5"/>
    </row>
    <row r="253" spans="8:48">
      <c r="H253" s="11">
        <v>43039</v>
      </c>
      <c r="I253" s="117">
        <v>0</v>
      </c>
      <c r="J253" s="6">
        <v>718</v>
      </c>
      <c r="K253" s="8">
        <v>0</v>
      </c>
      <c r="L253" s="8">
        <f t="shared" si="36"/>
        <v>0.97222222222222221</v>
      </c>
      <c r="M253" s="18">
        <v>43039</v>
      </c>
      <c r="N253" s="118">
        <v>6.5</v>
      </c>
      <c r="O253" s="16">
        <v>201</v>
      </c>
      <c r="P253" s="16">
        <v>3.233830845771144</v>
      </c>
      <c r="Q253" s="85">
        <f t="shared" si="75"/>
        <v>1.2355848434925865</v>
      </c>
      <c r="R253" s="11">
        <v>43039</v>
      </c>
      <c r="S253" s="117">
        <v>0</v>
      </c>
      <c r="T253" s="6">
        <v>398</v>
      </c>
      <c r="U253" s="6">
        <v>0</v>
      </c>
      <c r="V253" s="19">
        <f t="shared" si="66"/>
        <v>5.4510765876260588E-2</v>
      </c>
      <c r="W253" s="58"/>
      <c r="X253" s="11">
        <v>43738</v>
      </c>
      <c r="Y253" s="5" t="e">
        <f t="shared" ca="1" si="135"/>
        <v>#N/A</v>
      </c>
      <c r="Z253" s="5">
        <f t="shared" si="136"/>
        <v>264.245</v>
      </c>
      <c r="AA253" s="19" t="e">
        <f t="shared" ca="1" si="137"/>
        <v>#N/A</v>
      </c>
      <c r="AB253" s="18">
        <v>43738</v>
      </c>
      <c r="AC253" s="61" t="e">
        <f t="shared" ref="AC253" ca="1" si="142">VLOOKUP(AB253,AM:AN, 2)</f>
        <v>#N/A</v>
      </c>
      <c r="AD253" s="61" t="e">
        <f t="shared" ref="AD253" ca="1" si="143">VLOOKUP(AB253,AO:AP, 2)</f>
        <v>#N/A</v>
      </c>
      <c r="AE253" s="61" t="e">
        <f t="shared" ref="AE253" ca="1" si="144">(AD253/AD241-1)*100</f>
        <v>#N/A</v>
      </c>
      <c r="AF253" s="93" t="e">
        <f t="shared" ref="AF253" ca="1" si="145">AC253-AE253</f>
        <v>#N/A</v>
      </c>
      <c r="AM253" s="11"/>
      <c r="AN253" s="5"/>
      <c r="AO253" s="18"/>
      <c r="AP253" s="16"/>
      <c r="AS253" s="18"/>
      <c r="AT253" s="16"/>
      <c r="AU253" s="11"/>
      <c r="AV253" s="5"/>
    </row>
    <row r="254" spans="8:48">
      <c r="H254" s="11">
        <v>43069</v>
      </c>
      <c r="I254" s="117">
        <v>-20.833333333333332</v>
      </c>
      <c r="J254" s="6">
        <v>732</v>
      </c>
      <c r="K254" s="8">
        <v>-2.8460837887067396</v>
      </c>
      <c r="L254" s="8">
        <f t="shared" si="36"/>
        <v>-0.31504533579222366</v>
      </c>
      <c r="M254" s="18">
        <v>43069</v>
      </c>
      <c r="N254" s="118">
        <v>-1</v>
      </c>
      <c r="O254" s="16">
        <v>206</v>
      </c>
      <c r="P254" s="16">
        <v>-0.48543689320388345</v>
      </c>
      <c r="Q254" s="85">
        <f t="shared" si="75"/>
        <v>0.57660626029654038</v>
      </c>
      <c r="R254" s="11">
        <v>43069</v>
      </c>
      <c r="S254" s="117">
        <v>5</v>
      </c>
      <c r="T254" s="6">
        <v>399</v>
      </c>
      <c r="U254" s="6">
        <v>1.2531328320802004</v>
      </c>
      <c r="V254" s="19">
        <f t="shared" si="66"/>
        <v>0.98536036036036034</v>
      </c>
      <c r="W254" s="58"/>
      <c r="X254" s="9"/>
      <c r="AM254" s="11"/>
      <c r="AN254" s="5"/>
      <c r="AO254" s="18"/>
      <c r="AP254" s="16"/>
      <c r="AS254" s="18"/>
      <c r="AT254" s="16"/>
      <c r="AU254" s="11"/>
      <c r="AV254" s="5"/>
    </row>
    <row r="255" spans="8:48">
      <c r="H255" s="11">
        <v>43100</v>
      </c>
      <c r="I255" s="117">
        <v>-20</v>
      </c>
      <c r="J255" s="6">
        <v>736</v>
      </c>
      <c r="K255" s="8">
        <v>-2.7173913043478262</v>
      </c>
      <c r="L255" s="8">
        <f t="shared" si="36"/>
        <v>-1.8679475449832263</v>
      </c>
      <c r="M255" s="18">
        <v>43100</v>
      </c>
      <c r="N255" s="118">
        <v>3</v>
      </c>
      <c r="O255" s="16">
        <v>209</v>
      </c>
      <c r="P255" s="16">
        <v>1.4354066985645932</v>
      </c>
      <c r="Q255" s="85">
        <f t="shared" si="75"/>
        <v>1.3798701298701299</v>
      </c>
      <c r="R255" s="11">
        <v>43100</v>
      </c>
      <c r="S255" s="117">
        <v>3.666666666666667</v>
      </c>
      <c r="T255" s="6">
        <v>403</v>
      </c>
      <c r="U255" s="6">
        <v>0.90984284532671633</v>
      </c>
      <c r="V255" s="19">
        <f t="shared" si="66"/>
        <v>0.72222222222222232</v>
      </c>
      <c r="W255" s="58"/>
      <c r="X255" s="9"/>
      <c r="AM255" s="11"/>
      <c r="AN255" s="5"/>
      <c r="AO255" s="18"/>
      <c r="AP255" s="16"/>
      <c r="AS255" s="18"/>
      <c r="AT255" s="16"/>
      <c r="AU255" s="11"/>
      <c r="AV255" s="5"/>
    </row>
    <row r="256" spans="8:48">
      <c r="H256" s="11">
        <v>43131</v>
      </c>
      <c r="I256" s="117">
        <v>3</v>
      </c>
      <c r="J256" s="6">
        <v>741</v>
      </c>
      <c r="K256" s="8">
        <v>0.40485829959514169</v>
      </c>
      <c r="L256" s="8">
        <f t="shared" si="36"/>
        <v>-1.7126905085257278</v>
      </c>
      <c r="M256" s="18">
        <v>43131</v>
      </c>
      <c r="N256" s="118">
        <v>1</v>
      </c>
      <c r="O256" s="16">
        <v>207</v>
      </c>
      <c r="P256" s="16">
        <v>0.48309178743961351</v>
      </c>
      <c r="Q256" s="85">
        <f t="shared" si="75"/>
        <v>0.48231511254019288</v>
      </c>
      <c r="R256" s="11">
        <v>43131</v>
      </c>
      <c r="S256" s="117">
        <v>-11</v>
      </c>
      <c r="T256" s="6">
        <v>413</v>
      </c>
      <c r="U256" s="6">
        <v>-2.6634382566585959</v>
      </c>
      <c r="V256" s="19">
        <f t="shared" si="66"/>
        <v>-0.19204389574759934</v>
      </c>
      <c r="W256" s="58"/>
      <c r="X256" s="9"/>
      <c r="AM256" s="11"/>
      <c r="AN256" s="5"/>
      <c r="AO256" s="18"/>
      <c r="AP256" s="16"/>
      <c r="AS256" s="18"/>
      <c r="AT256" s="16"/>
      <c r="AU256" s="11"/>
      <c r="AV256" s="5"/>
    </row>
    <row r="257" spans="8:48">
      <c r="H257" s="11">
        <v>43159</v>
      </c>
      <c r="I257" s="117">
        <v>-10</v>
      </c>
      <c r="J257" s="6">
        <v>742</v>
      </c>
      <c r="K257" s="8">
        <v>-1.3477088948787064</v>
      </c>
      <c r="L257" s="8">
        <f t="shared" si="36"/>
        <v>-1.2167643082469581</v>
      </c>
      <c r="M257" s="18">
        <v>43159</v>
      </c>
      <c r="N257" s="118">
        <v>2</v>
      </c>
      <c r="O257" s="16">
        <v>210</v>
      </c>
      <c r="P257" s="16">
        <v>0.95238095238095244</v>
      </c>
      <c r="Q257" s="85">
        <f t="shared" si="75"/>
        <v>0.95846645367412142</v>
      </c>
      <c r="R257" s="11">
        <v>43159</v>
      </c>
      <c r="S257" s="117">
        <v>1</v>
      </c>
      <c r="T257" s="6">
        <v>416</v>
      </c>
      <c r="U257" s="6">
        <v>0.24038461538461539</v>
      </c>
      <c r="V257" s="19">
        <f t="shared" si="66"/>
        <v>-0.51406926406926412</v>
      </c>
      <c r="W257" s="58"/>
      <c r="X257" s="9"/>
      <c r="AM257" s="11"/>
      <c r="AN257" s="5"/>
      <c r="AO257" s="18"/>
      <c r="AP257" s="16"/>
      <c r="AS257" s="18"/>
      <c r="AT257" s="16"/>
      <c r="AU257" s="11"/>
      <c r="AV257" s="5"/>
    </row>
    <row r="258" spans="8:48">
      <c r="H258" s="11">
        <v>43190</v>
      </c>
      <c r="I258" s="117">
        <v>3</v>
      </c>
      <c r="J258" s="6">
        <v>736</v>
      </c>
      <c r="K258" s="8">
        <v>0.40760869565217389</v>
      </c>
      <c r="L258" s="8">
        <f t="shared" si="36"/>
        <v>-0.18026137899954936</v>
      </c>
      <c r="M258" s="18">
        <v>43190</v>
      </c>
      <c r="N258" s="118">
        <v>0</v>
      </c>
      <c r="O258" s="16">
        <v>203</v>
      </c>
      <c r="P258" s="16">
        <v>0</v>
      </c>
      <c r="Q258" s="85">
        <f t="shared" si="75"/>
        <v>0.4838709677419355</v>
      </c>
      <c r="R258" s="11">
        <v>43190</v>
      </c>
      <c r="S258" s="117">
        <v>-6</v>
      </c>
      <c r="T258" s="6">
        <v>418</v>
      </c>
      <c r="U258" s="6">
        <v>-1.4354066985645932</v>
      </c>
      <c r="V258" s="19">
        <f t="shared" si="66"/>
        <v>-1.2830793905372893</v>
      </c>
      <c r="W258" s="58"/>
      <c r="X258" s="9"/>
      <c r="AM258" s="11"/>
      <c r="AN258" s="5"/>
      <c r="AO258" s="18"/>
      <c r="AP258" s="16"/>
      <c r="AS258" s="18"/>
      <c r="AT258" s="16"/>
      <c r="AU258" s="11"/>
      <c r="AV258" s="5"/>
    </row>
    <row r="259" spans="8:48">
      <c r="H259" s="11">
        <v>43220</v>
      </c>
      <c r="I259" s="117">
        <v>8</v>
      </c>
      <c r="J259" s="6">
        <v>738</v>
      </c>
      <c r="K259" s="8">
        <v>1.084010840108401</v>
      </c>
      <c r="L259" s="8">
        <f t="shared" si="36"/>
        <v>4.5126353790613721E-2</v>
      </c>
      <c r="M259" s="18">
        <v>43220</v>
      </c>
      <c r="N259" s="118">
        <v>2</v>
      </c>
      <c r="O259" s="16">
        <v>205</v>
      </c>
      <c r="P259" s="16">
        <v>0.97560975609756095</v>
      </c>
      <c r="Q259" s="85">
        <f t="shared" si="75"/>
        <v>0.6472491909385113</v>
      </c>
      <c r="R259" s="11">
        <v>43220</v>
      </c>
      <c r="S259" s="117">
        <v>4</v>
      </c>
      <c r="T259" s="6">
        <v>419</v>
      </c>
      <c r="U259" s="6">
        <v>0.95465393794749409</v>
      </c>
      <c r="V259" s="19">
        <f t="shared" si="66"/>
        <v>-7.980845969672784E-2</v>
      </c>
      <c r="W259" s="58"/>
      <c r="X259" s="9"/>
      <c r="AM259" s="11"/>
      <c r="AN259" s="5"/>
      <c r="AO259" s="18"/>
      <c r="AP259" s="16"/>
      <c r="AS259" s="18"/>
      <c r="AT259" s="16"/>
      <c r="AU259" s="11"/>
      <c r="AV259" s="5"/>
    </row>
    <row r="260" spans="8:48">
      <c r="H260" s="11">
        <v>43251</v>
      </c>
      <c r="I260" s="117">
        <v>3</v>
      </c>
      <c r="J260" s="6">
        <v>743</v>
      </c>
      <c r="K260" s="8">
        <v>0.40376850605652759</v>
      </c>
      <c r="L260" s="8">
        <f t="shared" si="36"/>
        <v>0.6314839873703203</v>
      </c>
      <c r="M260" s="18">
        <v>43251</v>
      </c>
      <c r="N260" s="118">
        <v>-3</v>
      </c>
      <c r="O260" s="16">
        <v>209</v>
      </c>
      <c r="P260" s="16">
        <v>-1.4354066985645932</v>
      </c>
      <c r="Q260" s="85">
        <f t="shared" si="75"/>
        <v>-0.16207455429497569</v>
      </c>
      <c r="R260" s="11">
        <v>43251</v>
      </c>
      <c r="S260" s="117">
        <v>-3</v>
      </c>
      <c r="T260" s="6">
        <v>426</v>
      </c>
      <c r="U260" s="6">
        <v>-0.70422535211267612</v>
      </c>
      <c r="V260" s="19">
        <f t="shared" si="66"/>
        <v>-0.3958828186856691</v>
      </c>
      <c r="W260" s="58"/>
      <c r="X260" s="9"/>
      <c r="AM260" s="11"/>
      <c r="AN260" s="5"/>
      <c r="AO260" s="18"/>
      <c r="AP260" s="16"/>
      <c r="AS260" s="18"/>
      <c r="AT260" s="16"/>
      <c r="AU260" s="11"/>
      <c r="AV260" s="5"/>
    </row>
    <row r="261" spans="8:48">
      <c r="H261" s="11">
        <v>43281</v>
      </c>
      <c r="I261" s="117">
        <v>-13</v>
      </c>
      <c r="J261" s="6">
        <v>740</v>
      </c>
      <c r="K261" s="8">
        <v>-1.7567567567567568</v>
      </c>
      <c r="L261" s="8">
        <f t="shared" si="36"/>
        <v>-9.0049527239981983E-2</v>
      </c>
      <c r="M261" s="18">
        <v>43281</v>
      </c>
      <c r="N261" s="118">
        <v>-2</v>
      </c>
      <c r="O261" s="16">
        <v>207</v>
      </c>
      <c r="P261" s="16">
        <v>-0.96618357487922701</v>
      </c>
      <c r="Q261" s="85">
        <f t="shared" si="75"/>
        <v>-0.48309178743961351</v>
      </c>
      <c r="R261" s="11">
        <v>43281</v>
      </c>
      <c r="S261" s="117">
        <v>-13</v>
      </c>
      <c r="T261" s="6">
        <v>426</v>
      </c>
      <c r="U261" s="6">
        <v>-3.051643192488263</v>
      </c>
      <c r="V261" s="19">
        <f t="shared" si="66"/>
        <v>-0.9441384736428009</v>
      </c>
      <c r="W261" s="58"/>
      <c r="X261" s="9"/>
      <c r="AM261" s="11"/>
      <c r="AN261" s="5"/>
      <c r="AO261" s="18"/>
      <c r="AP261" s="16"/>
      <c r="AS261" s="18"/>
      <c r="AT261" s="16"/>
      <c r="AU261" s="11"/>
      <c r="AV261" s="5"/>
    </row>
    <row r="262" spans="8:48">
      <c r="H262" s="11">
        <v>43312</v>
      </c>
      <c r="I262" s="117">
        <v>1</v>
      </c>
      <c r="J262" s="6">
        <v>736</v>
      </c>
      <c r="K262" s="8">
        <v>0.1358695652173913</v>
      </c>
      <c r="L262" s="8">
        <f t="shared" si="36"/>
        <v>-0.40558810274898599</v>
      </c>
      <c r="M262" s="18">
        <v>43312</v>
      </c>
      <c r="N262" s="118">
        <v>0</v>
      </c>
      <c r="O262" s="16">
        <v>213</v>
      </c>
      <c r="P262" s="16">
        <v>0</v>
      </c>
      <c r="Q262" s="85">
        <f t="shared" si="75"/>
        <v>-0.79491255961844209</v>
      </c>
      <c r="R262" s="11">
        <v>43312</v>
      </c>
      <c r="S262" s="117">
        <v>-19</v>
      </c>
      <c r="T262" s="6">
        <v>424</v>
      </c>
      <c r="U262" s="6">
        <v>-4.4811320754716979</v>
      </c>
      <c r="V262" s="19">
        <f t="shared" si="66"/>
        <v>-2.7429467084639501</v>
      </c>
      <c r="W262" s="58"/>
      <c r="X262" s="9"/>
      <c r="AM262" s="11"/>
      <c r="AN262" s="5"/>
      <c r="AO262" s="18"/>
      <c r="AP262" s="16"/>
      <c r="AS262" s="18"/>
      <c r="AT262" s="16"/>
      <c r="AU262" s="11"/>
      <c r="AV262" s="5"/>
    </row>
    <row r="263" spans="8:48">
      <c r="H263" s="11">
        <v>43343</v>
      </c>
      <c r="I263" s="117">
        <v>-3.666666666666667</v>
      </c>
      <c r="J263" s="6">
        <v>737</v>
      </c>
      <c r="K263" s="8">
        <v>-0.49751243781094534</v>
      </c>
      <c r="L263" s="8">
        <f t="shared" si="36"/>
        <v>-0.70793794246121411</v>
      </c>
      <c r="M263" s="18">
        <v>43343</v>
      </c>
      <c r="N263" s="118">
        <v>1</v>
      </c>
      <c r="O263" s="16">
        <v>215</v>
      </c>
      <c r="P263" s="16">
        <v>0.46511627906976744</v>
      </c>
      <c r="Q263" s="85">
        <f t="shared" si="75"/>
        <v>-0.15748031496062992</v>
      </c>
      <c r="R263" s="11">
        <v>43343</v>
      </c>
      <c r="S263" s="117">
        <v>-20</v>
      </c>
      <c r="T263" s="6">
        <v>422</v>
      </c>
      <c r="U263" s="6">
        <v>-4.7393364928909953</v>
      </c>
      <c r="V263" s="19">
        <f t="shared" si="66"/>
        <v>-4.0880503144654083</v>
      </c>
      <c r="W263" s="58"/>
      <c r="X263" s="9"/>
      <c r="AM263" s="11"/>
      <c r="AN263" s="5"/>
      <c r="AO263" s="18"/>
      <c r="AP263" s="16"/>
      <c r="AS263" s="18"/>
      <c r="AT263" s="16"/>
      <c r="AU263" s="11"/>
      <c r="AV263" s="5"/>
    </row>
    <row r="264" spans="8:48">
      <c r="H264" s="11">
        <v>43373</v>
      </c>
      <c r="I264" s="117">
        <v>9</v>
      </c>
      <c r="J264" s="6">
        <v>738</v>
      </c>
      <c r="K264" s="8">
        <v>1.2195121951219512</v>
      </c>
      <c r="L264" s="8">
        <f t="shared" ref="L264:L276" si="146">AVERAGE(I262:I264)/AVERAGE(J262:J264)*100</f>
        <v>0.28644655510327149</v>
      </c>
      <c r="M264" s="18">
        <v>43373</v>
      </c>
      <c r="N264" s="118">
        <v>-5</v>
      </c>
      <c r="O264" s="16">
        <v>211</v>
      </c>
      <c r="P264" s="16">
        <v>-2.3696682464454977</v>
      </c>
      <c r="Q264" s="85">
        <f t="shared" si="75"/>
        <v>-0.62597809076682309</v>
      </c>
      <c r="R264" s="11">
        <v>43373</v>
      </c>
      <c r="S264" s="117">
        <v>-6</v>
      </c>
      <c r="T264" s="6">
        <v>420</v>
      </c>
      <c r="U264" s="6">
        <v>-1.4285714285714286</v>
      </c>
      <c r="V264" s="19">
        <f t="shared" si="66"/>
        <v>-3.5545023696682465</v>
      </c>
      <c r="W264" s="58"/>
      <c r="X264" s="9"/>
      <c r="AM264" s="11"/>
      <c r="AN264" s="5"/>
      <c r="AO264" s="18"/>
      <c r="AP264" s="16"/>
      <c r="AS264" s="18"/>
      <c r="AT264" s="16"/>
      <c r="AU264" s="11"/>
      <c r="AV264" s="5"/>
    </row>
    <row r="265" spans="8:48">
      <c r="H265" s="11">
        <v>43404</v>
      </c>
      <c r="I265" s="117">
        <v>8</v>
      </c>
      <c r="J265" s="6">
        <v>732</v>
      </c>
      <c r="K265" s="8">
        <v>1.0928961748633881</v>
      </c>
      <c r="L265" s="8">
        <f t="shared" si="146"/>
        <v>0.60413834768161911</v>
      </c>
      <c r="M265" s="18">
        <v>43404</v>
      </c>
      <c r="N265" s="118">
        <v>-3</v>
      </c>
      <c r="O265" s="16">
        <v>220</v>
      </c>
      <c r="P265" s="16">
        <v>-1.3636363636363635</v>
      </c>
      <c r="Q265" s="85">
        <f t="shared" si="75"/>
        <v>-1.0835913312693499</v>
      </c>
      <c r="R265" s="11">
        <v>43404</v>
      </c>
      <c r="S265" s="117">
        <v>-5</v>
      </c>
      <c r="T265" s="6">
        <v>417</v>
      </c>
      <c r="U265" s="6">
        <v>-1.1990407673860912</v>
      </c>
      <c r="V265" s="19">
        <f t="shared" si="66"/>
        <v>-2.4622716441620334</v>
      </c>
      <c r="W265" s="58"/>
      <c r="X265" s="9"/>
      <c r="AM265" s="11"/>
      <c r="AN265" s="5"/>
      <c r="AO265" s="18"/>
      <c r="AP265" s="16"/>
      <c r="AS265" s="18"/>
      <c r="AT265" s="16"/>
      <c r="AU265" s="11"/>
      <c r="AV265" s="5"/>
    </row>
    <row r="266" spans="8:48">
      <c r="H266" s="11">
        <v>43434</v>
      </c>
      <c r="I266" s="117">
        <v>-7.5</v>
      </c>
      <c r="J266" s="6">
        <v>736</v>
      </c>
      <c r="K266" s="8">
        <v>-1.0190217391304348</v>
      </c>
      <c r="L266" s="8">
        <f t="shared" si="146"/>
        <v>0.43064369900271987</v>
      </c>
      <c r="M266" s="18">
        <v>43434</v>
      </c>
      <c r="N266" s="118">
        <v>-11</v>
      </c>
      <c r="O266" s="16">
        <v>220</v>
      </c>
      <c r="P266" s="16">
        <v>-5</v>
      </c>
      <c r="Q266" s="85">
        <f t="shared" si="75"/>
        <v>-2.9185867895545314</v>
      </c>
      <c r="R266" s="11">
        <v>43434</v>
      </c>
      <c r="S266" s="117">
        <v>-2</v>
      </c>
      <c r="T266" s="6">
        <v>419</v>
      </c>
      <c r="U266" s="6">
        <v>-0.47732696897374705</v>
      </c>
      <c r="V266" s="19">
        <f t="shared" si="66"/>
        <v>-1.0350318471337578</v>
      </c>
      <c r="W266" s="58"/>
      <c r="X266" s="9"/>
      <c r="AM266" s="11"/>
      <c r="AN266" s="5"/>
      <c r="AO266" s="18"/>
      <c r="AP266" s="16"/>
      <c r="AS266" s="18"/>
      <c r="AT266" s="16"/>
      <c r="AU266" s="11"/>
      <c r="AV266" s="5"/>
    </row>
    <row r="267" spans="8:48">
      <c r="H267" s="11">
        <v>43465</v>
      </c>
      <c r="I267" s="117">
        <v>-6</v>
      </c>
      <c r="J267" s="6">
        <v>731</v>
      </c>
      <c r="K267" s="8">
        <v>-0.82079343365253077</v>
      </c>
      <c r="L267" s="8">
        <f t="shared" si="146"/>
        <v>-0.25011368804001816</v>
      </c>
      <c r="M267" s="18">
        <v>43465</v>
      </c>
      <c r="N267" s="118">
        <v>-13</v>
      </c>
      <c r="O267" s="16">
        <v>216</v>
      </c>
      <c r="P267" s="16">
        <v>-6.0185185185185182</v>
      </c>
      <c r="Q267" s="85">
        <f t="shared" si="75"/>
        <v>-4.1158536585365857</v>
      </c>
      <c r="R267" s="11">
        <v>43465</v>
      </c>
      <c r="S267" s="117">
        <v>-8</v>
      </c>
      <c r="T267" s="6">
        <v>414</v>
      </c>
      <c r="U267" s="6">
        <v>-1.932367149758454</v>
      </c>
      <c r="V267" s="19">
        <f t="shared" si="66"/>
        <v>-1.2</v>
      </c>
      <c r="W267" s="58"/>
      <c r="X267" s="9"/>
      <c r="AM267" s="11"/>
      <c r="AN267" s="5"/>
      <c r="AO267" s="18"/>
      <c r="AP267" s="16"/>
      <c r="AS267" s="18"/>
      <c r="AT267" s="16"/>
      <c r="AU267" s="11"/>
      <c r="AV267" s="5"/>
    </row>
    <row r="268" spans="8:48">
      <c r="H268" s="11">
        <v>43496</v>
      </c>
      <c r="I268" s="117">
        <v>-10</v>
      </c>
      <c r="J268" s="6">
        <v>729</v>
      </c>
      <c r="K268" s="8">
        <v>-1.3717421124828533</v>
      </c>
      <c r="L268" s="8">
        <f t="shared" si="146"/>
        <v>-1.0701275045537342</v>
      </c>
      <c r="M268" s="18">
        <v>43496</v>
      </c>
      <c r="N268" s="118">
        <v>-1</v>
      </c>
      <c r="O268" s="16">
        <v>216</v>
      </c>
      <c r="P268" s="16">
        <v>-0.46296296296296291</v>
      </c>
      <c r="Q268" s="85">
        <f t="shared" si="75"/>
        <v>-3.834355828220859</v>
      </c>
      <c r="R268" s="11">
        <v>43496</v>
      </c>
      <c r="S268" s="117">
        <v>-1</v>
      </c>
      <c r="T268" s="6">
        <v>412</v>
      </c>
      <c r="U268" s="6">
        <v>-0.24271844660194172</v>
      </c>
      <c r="V268" s="19">
        <f t="shared" si="66"/>
        <v>-0.88353413654618462</v>
      </c>
      <c r="W268" s="58"/>
      <c r="X268" s="9"/>
      <c r="AM268" s="11"/>
      <c r="AN268" s="5"/>
      <c r="AO268" s="18"/>
      <c r="AP268" s="16"/>
      <c r="AS268" s="18"/>
      <c r="AT268" s="16"/>
      <c r="AU268" s="11"/>
      <c r="AV268" s="5"/>
    </row>
    <row r="269" spans="8:48">
      <c r="H269" s="11">
        <v>43524</v>
      </c>
      <c r="I269" s="117">
        <v>-11.166666666666668</v>
      </c>
      <c r="J269" s="6">
        <v>725</v>
      </c>
      <c r="K269" s="8">
        <v>-1.5402298850574714</v>
      </c>
      <c r="L269" s="8">
        <f t="shared" si="146"/>
        <v>-1.2433257055682683</v>
      </c>
      <c r="M269" s="18">
        <v>43524</v>
      </c>
      <c r="N269" s="118">
        <v>-3</v>
      </c>
      <c r="O269" s="16">
        <v>215</v>
      </c>
      <c r="P269" s="16">
        <v>-1.3953488372093024</v>
      </c>
      <c r="Q269" s="85">
        <f t="shared" si="75"/>
        <v>-2.627511591962906</v>
      </c>
      <c r="R269" s="11">
        <v>43524</v>
      </c>
      <c r="S269" s="117">
        <v>-7</v>
      </c>
      <c r="T269" s="6">
        <v>407</v>
      </c>
      <c r="U269" s="6">
        <v>-1.7199017199017199</v>
      </c>
      <c r="V269" s="19">
        <f t="shared" si="66"/>
        <v>-1.29764801297648</v>
      </c>
      <c r="AM269" s="11"/>
      <c r="AN269" s="5"/>
      <c r="AO269" s="9"/>
      <c r="AS269" s="18"/>
      <c r="AT269" s="16"/>
      <c r="AU269" s="11"/>
      <c r="AV269" s="5"/>
    </row>
    <row r="270" spans="8:48">
      <c r="H270" s="11">
        <v>43555</v>
      </c>
      <c r="I270" s="117">
        <v>-16</v>
      </c>
      <c r="J270" s="6">
        <v>720</v>
      </c>
      <c r="K270" s="8">
        <v>-2.2222222222222223</v>
      </c>
      <c r="L270" s="8">
        <f t="shared" si="146"/>
        <v>-1.7095982827353577</v>
      </c>
      <c r="M270" s="18">
        <v>43555</v>
      </c>
      <c r="N270" s="118">
        <v>-1</v>
      </c>
      <c r="O270" s="16">
        <v>211</v>
      </c>
      <c r="P270" s="16">
        <v>-0.47393364928909953</v>
      </c>
      <c r="Q270" s="85">
        <f t="shared" si="75"/>
        <v>-0.77881619937694702</v>
      </c>
      <c r="R270" s="11">
        <v>43555</v>
      </c>
      <c r="S270" s="117">
        <v>2</v>
      </c>
      <c r="T270" s="6">
        <v>409</v>
      </c>
      <c r="U270" s="6">
        <v>0.48899755501222492</v>
      </c>
      <c r="V270" s="19">
        <f t="shared" si="66"/>
        <v>-0.488599348534202</v>
      </c>
      <c r="AM270" s="11"/>
      <c r="AN270" s="5"/>
      <c r="AO270" s="9"/>
      <c r="AS270" s="18"/>
      <c r="AT270" s="16"/>
      <c r="AU270" s="11"/>
      <c r="AV270" s="5"/>
    </row>
    <row r="271" spans="8:48">
      <c r="H271" s="11">
        <v>43585</v>
      </c>
      <c r="I271" s="117">
        <v>-6</v>
      </c>
      <c r="J271" s="6">
        <v>717</v>
      </c>
      <c r="K271" s="8">
        <v>-0.83682008368200833</v>
      </c>
      <c r="L271" s="8">
        <f t="shared" si="146"/>
        <v>-1.5340733888374964</v>
      </c>
      <c r="M271" s="18">
        <v>43585</v>
      </c>
      <c r="N271" s="118">
        <v>1</v>
      </c>
      <c r="O271" s="16">
        <v>214</v>
      </c>
      <c r="P271" s="16">
        <v>0.46728971962616817</v>
      </c>
      <c r="Q271" s="85">
        <f t="shared" si="75"/>
        <v>-0.46875</v>
      </c>
      <c r="R271" s="11">
        <v>43585</v>
      </c>
      <c r="S271" s="117">
        <v>0</v>
      </c>
      <c r="T271" s="6">
        <v>412</v>
      </c>
      <c r="U271" s="6">
        <v>0</v>
      </c>
      <c r="V271" s="19">
        <f t="shared" si="66"/>
        <v>-0.40716612377850164</v>
      </c>
      <c r="AM271" s="11"/>
      <c r="AN271" s="5"/>
      <c r="AO271" s="9"/>
      <c r="AS271" s="18"/>
      <c r="AT271" s="16"/>
      <c r="AU271" s="11"/>
      <c r="AV271" s="5"/>
    </row>
    <row r="272" spans="8:48">
      <c r="H272" s="11">
        <v>43616</v>
      </c>
      <c r="I272" s="117">
        <v>-9.5</v>
      </c>
      <c r="J272" s="6">
        <v>714</v>
      </c>
      <c r="K272" s="8">
        <v>-1.330532212885154</v>
      </c>
      <c r="L272" s="8">
        <f t="shared" si="146"/>
        <v>-1.4644351464435146</v>
      </c>
      <c r="M272" s="18">
        <v>43616</v>
      </c>
      <c r="N272" s="118">
        <v>-1</v>
      </c>
      <c r="O272" s="16">
        <v>216</v>
      </c>
      <c r="P272" s="16">
        <v>-0.46296296296296291</v>
      </c>
      <c r="Q272" s="85">
        <f t="shared" si="75"/>
        <v>-0.15600624024960999</v>
      </c>
      <c r="R272" s="11">
        <v>43616</v>
      </c>
      <c r="S272" s="117">
        <v>-6</v>
      </c>
      <c r="T272" s="6">
        <v>412</v>
      </c>
      <c r="U272" s="6">
        <v>-1.4563106796116505</v>
      </c>
      <c r="V272" s="19">
        <f t="shared" si="66"/>
        <v>-0.32441200324412001</v>
      </c>
      <c r="AM272" s="11"/>
      <c r="AN272" s="5"/>
      <c r="AO272" s="9"/>
      <c r="AS272" s="18"/>
      <c r="AT272" s="16"/>
      <c r="AU272" s="11"/>
      <c r="AV272" s="5"/>
    </row>
    <row r="273" spans="8:48">
      <c r="H273" s="11">
        <v>43646</v>
      </c>
      <c r="I273" s="117">
        <v>-6</v>
      </c>
      <c r="J273" s="6">
        <v>715</v>
      </c>
      <c r="K273" s="8">
        <v>-0.83916083916083917</v>
      </c>
      <c r="L273" s="8">
        <f t="shared" si="146"/>
        <v>-1.0018639328984158</v>
      </c>
      <c r="M273" s="18">
        <v>43646</v>
      </c>
      <c r="N273" s="118">
        <v>-1</v>
      </c>
      <c r="O273" s="16">
        <v>218</v>
      </c>
      <c r="P273" s="16">
        <v>-0.45871559633027525</v>
      </c>
      <c r="Q273" s="85">
        <f t="shared" si="75"/>
        <v>-0.15432098765432098</v>
      </c>
      <c r="R273" s="11">
        <v>43646</v>
      </c>
      <c r="S273" s="117">
        <v>-14</v>
      </c>
      <c r="T273" s="6">
        <v>412</v>
      </c>
      <c r="U273" s="6">
        <v>-3.3980582524271843</v>
      </c>
      <c r="V273" s="19">
        <f t="shared" si="66"/>
        <v>-1.6181229773462786</v>
      </c>
      <c r="AM273" s="11"/>
      <c r="AN273" s="5"/>
      <c r="AO273" s="9"/>
      <c r="AS273" s="18"/>
      <c r="AT273" s="16"/>
      <c r="AU273" s="11"/>
      <c r="AV273" s="5"/>
    </row>
    <row r="274" spans="8:48">
      <c r="H274" s="11">
        <v>43677</v>
      </c>
      <c r="I274" s="117">
        <v>-15</v>
      </c>
      <c r="J274" s="6">
        <v>713</v>
      </c>
      <c r="K274" s="8">
        <v>-2.1037868162692845</v>
      </c>
      <c r="L274" s="8">
        <f t="shared" si="146"/>
        <v>-1.4239028944911298</v>
      </c>
      <c r="M274" s="12">
        <v>43677</v>
      </c>
      <c r="N274">
        <v>-8</v>
      </c>
      <c r="O274">
        <v>214</v>
      </c>
      <c r="P274">
        <v>-3.7383177570093453</v>
      </c>
      <c r="Q274" s="85">
        <f t="shared" si="75"/>
        <v>-1.5432098765432101</v>
      </c>
      <c r="R274" s="11">
        <v>43677</v>
      </c>
      <c r="S274" s="117">
        <v>-15.25</v>
      </c>
      <c r="T274" s="6">
        <v>414</v>
      </c>
      <c r="U274" s="6">
        <v>-3.6835748792270531</v>
      </c>
      <c r="V274" s="19">
        <f t="shared" si="66"/>
        <v>-2.8473344103392568</v>
      </c>
      <c r="AM274" s="11"/>
      <c r="AN274" s="5"/>
      <c r="AO274" s="9"/>
      <c r="AS274" s="18"/>
      <c r="AT274" s="16"/>
      <c r="AU274" s="11"/>
      <c r="AV274" s="5"/>
    </row>
    <row r="275" spans="8:48">
      <c r="H275" s="11">
        <v>43708</v>
      </c>
      <c r="I275" s="117">
        <v>-12</v>
      </c>
      <c r="J275" s="6">
        <v>709</v>
      </c>
      <c r="K275" s="8">
        <v>-1.692524682651622</v>
      </c>
      <c r="L275" s="8">
        <f t="shared" si="146"/>
        <v>-1.5442208703790361</v>
      </c>
      <c r="M275" s="12">
        <v>43708</v>
      </c>
      <c r="N275">
        <v>4</v>
      </c>
      <c r="O275">
        <v>217</v>
      </c>
      <c r="P275">
        <v>1.8433179723502304</v>
      </c>
      <c r="Q275" s="85">
        <f t="shared" si="75"/>
        <v>-0.77041602465331283</v>
      </c>
      <c r="R275" s="11">
        <v>43708</v>
      </c>
      <c r="S275" s="117">
        <v>-25.833333333333336</v>
      </c>
      <c r="T275" s="6">
        <v>413</v>
      </c>
      <c r="U275" s="6">
        <v>-6.255044390637611</v>
      </c>
      <c r="V275" s="19">
        <f t="shared" si="66"/>
        <v>-4.4457896152811403</v>
      </c>
      <c r="AM275" s="11"/>
      <c r="AN275" s="5"/>
      <c r="AO275" s="9"/>
      <c r="AS275" s="18"/>
      <c r="AT275" s="16"/>
      <c r="AU275" s="11"/>
      <c r="AV275" s="5"/>
    </row>
    <row r="276" spans="8:48">
      <c r="H276" s="11">
        <v>43738</v>
      </c>
      <c r="I276" s="117">
        <v>-30</v>
      </c>
      <c r="J276" s="6">
        <v>709</v>
      </c>
      <c r="K276" s="8">
        <v>-4.2313117066290546</v>
      </c>
      <c r="L276" s="8">
        <f t="shared" si="146"/>
        <v>-2.674800563115908</v>
      </c>
      <c r="M276" s="12">
        <v>43738</v>
      </c>
      <c r="N276">
        <v>-6</v>
      </c>
      <c r="O276">
        <v>215</v>
      </c>
      <c r="P276">
        <v>-2.7906976744186047</v>
      </c>
      <c r="Q276" s="85">
        <f t="shared" si="75"/>
        <v>-1.5479876160990713</v>
      </c>
      <c r="R276" s="11">
        <v>43738</v>
      </c>
      <c r="S276" s="117">
        <v>-53.166666666666671</v>
      </c>
      <c r="T276" s="6">
        <v>414</v>
      </c>
      <c r="U276" s="6">
        <v>-12.842190016103061</v>
      </c>
      <c r="V276" s="19">
        <f t="shared" si="66"/>
        <v>-7.594681708299758</v>
      </c>
      <c r="AM276" s="11"/>
      <c r="AN276" s="5"/>
      <c r="AO276" s="9"/>
      <c r="AS276" s="18"/>
      <c r="AT276" s="16"/>
      <c r="AU276" s="11"/>
      <c r="AV276" s="5"/>
    </row>
    <row r="277" spans="8:48">
      <c r="AM277" s="11"/>
      <c r="AN277" s="5"/>
      <c r="AO277" s="9"/>
      <c r="AS277" s="18"/>
      <c r="AT277" s="16"/>
      <c r="AU277" s="11"/>
      <c r="AV277" s="5"/>
    </row>
    <row r="278" spans="8:48">
      <c r="AM278" s="11"/>
      <c r="AN278" s="5"/>
      <c r="AO278" s="9"/>
      <c r="AS278" s="18"/>
      <c r="AT278" s="16"/>
      <c r="AU278" s="11"/>
      <c r="AV278" s="5"/>
    </row>
    <row r="279" spans="8:48">
      <c r="AM279" s="11"/>
      <c r="AN279" s="5"/>
      <c r="AO279" s="9"/>
      <c r="AS279" s="18"/>
      <c r="AT279" s="16"/>
      <c r="AU279" s="11"/>
      <c r="AV279" s="5"/>
    </row>
    <row r="280" spans="8:48">
      <c r="AM280" s="11"/>
      <c r="AN280" s="5"/>
      <c r="AO280" s="9"/>
      <c r="AS280" s="18"/>
      <c r="AT280" s="16"/>
      <c r="AU280" s="11"/>
      <c r="AV280" s="5"/>
    </row>
    <row r="281" spans="8:48">
      <c r="AM281" s="11"/>
      <c r="AN281" s="5"/>
      <c r="AO281" s="9"/>
      <c r="AS281" s="18"/>
      <c r="AT281" s="16"/>
      <c r="AU281" s="11"/>
      <c r="AV281" s="5"/>
    </row>
    <row r="282" spans="8:48">
      <c r="AM282" s="11"/>
      <c r="AN282" s="5"/>
      <c r="AO282" s="9"/>
      <c r="AS282" s="18"/>
      <c r="AT282" s="16"/>
      <c r="AU282" s="11"/>
      <c r="AV282" s="5"/>
    </row>
    <row r="283" spans="8:48">
      <c r="AM283" s="11"/>
      <c r="AN283" s="5"/>
      <c r="AO283" s="9"/>
      <c r="AS283" s="18"/>
      <c r="AT283" s="16"/>
      <c r="AU283" s="11"/>
      <c r="AV283" s="5"/>
    </row>
    <row r="284" spans="8:48">
      <c r="AM284" s="11"/>
      <c r="AN284" s="5"/>
      <c r="AO284" s="9"/>
      <c r="AS284" s="18"/>
      <c r="AT284" s="16"/>
      <c r="AU284" s="11"/>
      <c r="AV284" s="5"/>
    </row>
    <row r="285" spans="8:48">
      <c r="AM285" s="11"/>
      <c r="AN285" s="5"/>
      <c r="AO285" s="9"/>
      <c r="AS285" s="18"/>
      <c r="AT285" s="16"/>
      <c r="AU285" s="11"/>
      <c r="AV285" s="5"/>
    </row>
    <row r="286" spans="8:48">
      <c r="AM286" s="11"/>
      <c r="AN286" s="5"/>
      <c r="AO286" s="9"/>
      <c r="AS286" s="18"/>
      <c r="AT286" s="16"/>
      <c r="AU286" s="11"/>
      <c r="AV286" s="5"/>
    </row>
    <row r="287" spans="8:48">
      <c r="AM287" s="11"/>
      <c r="AN287" s="5"/>
      <c r="AO287" s="9"/>
      <c r="AS287" s="18"/>
      <c r="AT287" s="16"/>
      <c r="AU287" s="11"/>
      <c r="AV287" s="5"/>
    </row>
    <row r="288" spans="8:48">
      <c r="AM288" s="11"/>
      <c r="AN288" s="5"/>
      <c r="AS288" s="18"/>
      <c r="AT288" s="16"/>
      <c r="AU288" s="11"/>
      <c r="AV288" s="5"/>
    </row>
    <row r="289" spans="39:48">
      <c r="AM289" s="11"/>
      <c r="AN289" s="5"/>
      <c r="AS289" s="18"/>
      <c r="AT289" s="16"/>
      <c r="AU289" s="11"/>
      <c r="AV289" s="5"/>
    </row>
    <row r="290" spans="39:48">
      <c r="AM290" s="11"/>
      <c r="AN290" s="5"/>
      <c r="AS290" s="18"/>
      <c r="AT290" s="16"/>
      <c r="AU290" s="11"/>
      <c r="AV290" s="5"/>
    </row>
    <row r="291" spans="39:48">
      <c r="AM291" s="11"/>
      <c r="AN291" s="5"/>
      <c r="AS291" s="18"/>
      <c r="AT291" s="16"/>
      <c r="AU291" s="11"/>
      <c r="AV291" s="5"/>
    </row>
    <row r="292" spans="39:48">
      <c r="AM292" s="11"/>
      <c r="AN292" s="5"/>
      <c r="AS292" s="18"/>
      <c r="AT292" s="16"/>
      <c r="AU292" s="11"/>
      <c r="AV292" s="5"/>
    </row>
    <row r="293" spans="39:48">
      <c r="AM293" s="11"/>
      <c r="AN293" s="5"/>
      <c r="AS293" s="18"/>
      <c r="AT293" s="16"/>
      <c r="AU293" s="11"/>
      <c r="AV293" s="5"/>
    </row>
    <row r="294" spans="39:48">
      <c r="AM294" s="11"/>
      <c r="AN294" s="5"/>
      <c r="AS294" s="18"/>
      <c r="AT294" s="16"/>
      <c r="AU294" s="11"/>
      <c r="AV294" s="5"/>
    </row>
    <row r="295" spans="39:48">
      <c r="AM295" s="11"/>
      <c r="AN295" s="5"/>
      <c r="AS295" s="18"/>
      <c r="AT295" s="16"/>
      <c r="AU295" s="11"/>
      <c r="AV295" s="5"/>
    </row>
    <row r="296" spans="39:48">
      <c r="AM296" s="11"/>
      <c r="AN296" s="5"/>
      <c r="AS296" s="18"/>
      <c r="AT296" s="16"/>
      <c r="AU296" s="11"/>
      <c r="AV296" s="5"/>
    </row>
    <row r="297" spans="39:48">
      <c r="AM297" s="11"/>
      <c r="AN297" s="5"/>
      <c r="AS297" s="18"/>
      <c r="AT297" s="16"/>
      <c r="AU297" s="11"/>
      <c r="AV297" s="5"/>
    </row>
    <row r="298" spans="39:48">
      <c r="AM298" s="11"/>
      <c r="AN298" s="5"/>
      <c r="AS298" s="18"/>
      <c r="AT298" s="16"/>
      <c r="AU298" s="11"/>
      <c r="AV298" s="5"/>
    </row>
    <row r="299" spans="39:48">
      <c r="AM299" s="11"/>
      <c r="AN299" s="5"/>
      <c r="AS299" s="18"/>
      <c r="AT299" s="16"/>
      <c r="AU299" s="11"/>
      <c r="AV299" s="5"/>
    </row>
    <row r="300" spans="39:48">
      <c r="AM300" s="11"/>
      <c r="AN300" s="5"/>
      <c r="AS300" s="18"/>
      <c r="AT300" s="16"/>
      <c r="AU300" s="11"/>
      <c r="AV300" s="5"/>
    </row>
    <row r="301" spans="39:48">
      <c r="AM301" s="11"/>
      <c r="AN301" s="5"/>
      <c r="AS301" s="18"/>
      <c r="AT301" s="16"/>
      <c r="AU301" s="11"/>
      <c r="AV301" s="5"/>
    </row>
    <row r="302" spans="39:48">
      <c r="AM302" s="11"/>
      <c r="AN302" s="5"/>
      <c r="AS302" s="18"/>
      <c r="AT302" s="16"/>
      <c r="AU302" s="11"/>
      <c r="AV302" s="5"/>
    </row>
    <row r="303" spans="39:48">
      <c r="AM303" s="11"/>
      <c r="AN303" s="5"/>
      <c r="AS303" s="18"/>
      <c r="AT303" s="16"/>
      <c r="AU303" s="11"/>
      <c r="AV303" s="5"/>
    </row>
    <row r="304" spans="39:48">
      <c r="AM304" s="11"/>
      <c r="AN304" s="5"/>
      <c r="AS304" s="18"/>
      <c r="AT304" s="16"/>
      <c r="AU304" s="11"/>
      <c r="AV304" s="5"/>
    </row>
    <row r="305" spans="39:48">
      <c r="AM305" s="11"/>
      <c r="AN305" s="5"/>
      <c r="AS305" s="18"/>
      <c r="AT305" s="16"/>
      <c r="AU305" s="11"/>
      <c r="AV305" s="5"/>
    </row>
    <row r="306" spans="39:48">
      <c r="AM306" s="11"/>
      <c r="AN306" s="5"/>
      <c r="AS306" s="18"/>
      <c r="AT306" s="16"/>
      <c r="AU306" s="11"/>
      <c r="AV306" s="5"/>
    </row>
    <row r="307" spans="39:48">
      <c r="AM307" s="11"/>
      <c r="AN307" s="5"/>
      <c r="AS307" s="18"/>
      <c r="AT307" s="16"/>
      <c r="AU307" s="11"/>
      <c r="AV307" s="5"/>
    </row>
    <row r="308" spans="39:48">
      <c r="AM308" s="11"/>
      <c r="AN308" s="5"/>
      <c r="AS308" s="18"/>
      <c r="AT308" s="16"/>
      <c r="AU308" s="11"/>
      <c r="AV308" s="5"/>
    </row>
    <row r="309" spans="39:48">
      <c r="AM309" s="11"/>
      <c r="AN309" s="5"/>
      <c r="AS309" s="18"/>
      <c r="AT309" s="16"/>
      <c r="AU309" s="11"/>
      <c r="AV309" s="5"/>
    </row>
    <row r="310" spans="39:48">
      <c r="AM310" s="11"/>
      <c r="AN310" s="5"/>
      <c r="AS310" s="18"/>
      <c r="AT310" s="16"/>
      <c r="AU310" s="11"/>
      <c r="AV310" s="5"/>
    </row>
    <row r="311" spans="39:48">
      <c r="AM311" s="11"/>
      <c r="AN311" s="5"/>
      <c r="AS311" s="18"/>
      <c r="AT311" s="16"/>
      <c r="AU311" s="11"/>
      <c r="AV311" s="5"/>
    </row>
    <row r="312" spans="39:48">
      <c r="AM312" s="11"/>
      <c r="AN312" s="5"/>
      <c r="AS312" s="18"/>
      <c r="AT312" s="16"/>
      <c r="AU312" s="11"/>
      <c r="AV312" s="5"/>
    </row>
    <row r="313" spans="39:48">
      <c r="AM313" s="11"/>
      <c r="AN313" s="5"/>
      <c r="AS313" s="18"/>
      <c r="AT313" s="16"/>
      <c r="AU313" s="11"/>
      <c r="AV313" s="5"/>
    </row>
    <row r="314" spans="39:48">
      <c r="AM314" s="11"/>
      <c r="AN314" s="5"/>
      <c r="AS314" s="18"/>
      <c r="AT314" s="16"/>
      <c r="AU314" s="11"/>
      <c r="AV314" s="5"/>
    </row>
    <row r="315" spans="39:48">
      <c r="AM315" s="11"/>
      <c r="AN315" s="5"/>
      <c r="AS315" s="18"/>
      <c r="AT315" s="16"/>
      <c r="AU315" s="11"/>
      <c r="AV315" s="5"/>
    </row>
    <row r="316" spans="39:48">
      <c r="AM316" s="11"/>
      <c r="AN316" s="5"/>
      <c r="AS316" s="18"/>
      <c r="AT316" s="16"/>
      <c r="AU316" s="11"/>
      <c r="AV316" s="5"/>
    </row>
    <row r="317" spans="39:48">
      <c r="AM317" s="11"/>
      <c r="AN317" s="5"/>
      <c r="AS317" s="18"/>
      <c r="AT317" s="16"/>
      <c r="AU317" s="11"/>
      <c r="AV317" s="5"/>
    </row>
    <row r="318" spans="39:48">
      <c r="AM318" s="11"/>
      <c r="AN318" s="5"/>
      <c r="AS318" s="18"/>
      <c r="AT318" s="16"/>
      <c r="AU318" s="11"/>
      <c r="AV318" s="5"/>
    </row>
    <row r="319" spans="39:48">
      <c r="AM319" s="11"/>
      <c r="AN319" s="5"/>
      <c r="AS319" s="18"/>
      <c r="AT319" s="16"/>
      <c r="AU319" s="11"/>
      <c r="AV319" s="5"/>
    </row>
    <row r="320" spans="39:48">
      <c r="AM320" s="11"/>
      <c r="AN320" s="5"/>
      <c r="AS320" s="18"/>
      <c r="AT320" s="16"/>
      <c r="AU320" s="11"/>
      <c r="AV320" s="5"/>
    </row>
    <row r="321" spans="39:48">
      <c r="AM321" s="11"/>
      <c r="AN321" s="5"/>
      <c r="AS321" s="18"/>
      <c r="AT321" s="16"/>
      <c r="AU321" s="11"/>
      <c r="AV321" s="5"/>
    </row>
    <row r="322" spans="39:48">
      <c r="AM322" s="11"/>
      <c r="AN322" s="5"/>
      <c r="AS322" s="18"/>
      <c r="AT322" s="16"/>
      <c r="AU322" s="11"/>
      <c r="AV322" s="5"/>
    </row>
    <row r="323" spans="39:48">
      <c r="AM323" s="11"/>
      <c r="AN323" s="5"/>
      <c r="AS323" s="18"/>
      <c r="AT323" s="16"/>
      <c r="AU323" s="11"/>
      <c r="AV323" s="5"/>
    </row>
    <row r="324" spans="39:48">
      <c r="AM324" s="11"/>
      <c r="AN324" s="5"/>
      <c r="AS324" s="18"/>
      <c r="AT324" s="16"/>
      <c r="AU324" s="11"/>
      <c r="AV324" s="5"/>
    </row>
    <row r="325" spans="39:48">
      <c r="AM325" s="11"/>
      <c r="AN325" s="5"/>
      <c r="AS325" s="18"/>
      <c r="AT325" s="16"/>
      <c r="AU325" s="11"/>
      <c r="AV325" s="5"/>
    </row>
    <row r="326" spans="39:48">
      <c r="AM326" s="11"/>
      <c r="AN326" s="5"/>
      <c r="AS326" s="18"/>
      <c r="AT326" s="16"/>
      <c r="AU326" s="11"/>
      <c r="AV326" s="5"/>
    </row>
    <row r="327" spans="39:48">
      <c r="AM327" s="11"/>
      <c r="AN327" s="5"/>
      <c r="AS327" s="18"/>
      <c r="AT327" s="16"/>
      <c r="AU327" s="11"/>
      <c r="AV327" s="5"/>
    </row>
    <row r="328" spans="39:48">
      <c r="AM328" s="11"/>
      <c r="AN328" s="5"/>
      <c r="AS328" s="18"/>
      <c r="AT328" s="16"/>
      <c r="AU328" s="11"/>
      <c r="AV328" s="5"/>
    </row>
    <row r="329" spans="39:48">
      <c r="AM329" s="11"/>
      <c r="AN329" s="5"/>
      <c r="AS329" s="18"/>
      <c r="AT329" s="16"/>
      <c r="AU329" s="11"/>
      <c r="AV329" s="5"/>
    </row>
    <row r="330" spans="39:48">
      <c r="AM330" s="11"/>
      <c r="AN330" s="5"/>
      <c r="AS330" s="18"/>
      <c r="AT330" s="16"/>
      <c r="AU330" s="11"/>
      <c r="AV330" s="5"/>
    </row>
    <row r="331" spans="39:48">
      <c r="AM331" s="11"/>
      <c r="AN331" s="5"/>
      <c r="AS331" s="18"/>
      <c r="AT331" s="16"/>
      <c r="AU331" s="11"/>
      <c r="AV331" s="5"/>
    </row>
    <row r="332" spans="39:48">
      <c r="AM332" s="11"/>
      <c r="AN332" s="5"/>
      <c r="AS332" s="18"/>
      <c r="AT332" s="16"/>
      <c r="AU332" s="11"/>
      <c r="AV332" s="5"/>
    </row>
    <row r="333" spans="39:48">
      <c r="AM333" s="11"/>
      <c r="AN333" s="5"/>
      <c r="AS333" s="18"/>
      <c r="AT333" s="16"/>
      <c r="AU333" s="11"/>
      <c r="AV333" s="5"/>
    </row>
    <row r="334" spans="39:48">
      <c r="AM334" s="11"/>
      <c r="AN334" s="5"/>
      <c r="AS334" s="18"/>
      <c r="AT334" s="16"/>
      <c r="AU334" s="11"/>
      <c r="AV334" s="5"/>
    </row>
    <row r="335" spans="39:48">
      <c r="AM335" s="11"/>
      <c r="AN335" s="5"/>
      <c r="AS335" s="18"/>
      <c r="AT335" s="16"/>
      <c r="AU335" s="11"/>
      <c r="AV335" s="5"/>
    </row>
    <row r="336" spans="39:48">
      <c r="AM336" s="11"/>
      <c r="AN336" s="5"/>
      <c r="AS336" s="18"/>
      <c r="AT336" s="16"/>
      <c r="AU336" s="11"/>
      <c r="AV336" s="5"/>
    </row>
    <row r="337" spans="39:48">
      <c r="AM337" s="11"/>
      <c r="AN337" s="5"/>
      <c r="AS337" s="18"/>
      <c r="AT337" s="16"/>
      <c r="AU337" s="11"/>
      <c r="AV337" s="5"/>
    </row>
    <row r="338" spans="39:48">
      <c r="AM338" s="11"/>
      <c r="AN338" s="5"/>
      <c r="AS338" s="18"/>
      <c r="AT338" s="16"/>
      <c r="AU338" s="11"/>
      <c r="AV338" s="5"/>
    </row>
    <row r="339" spans="39:48">
      <c r="AM339" s="11"/>
      <c r="AN339" s="5"/>
      <c r="AS339" s="18"/>
      <c r="AT339" s="16"/>
      <c r="AU339" s="11"/>
      <c r="AV339" s="5"/>
    </row>
    <row r="340" spans="39:48">
      <c r="AM340" s="11"/>
      <c r="AN340" s="5"/>
      <c r="AS340" s="18"/>
      <c r="AT340" s="16"/>
      <c r="AU340" s="11"/>
      <c r="AV340" s="5"/>
    </row>
    <row r="341" spans="39:48">
      <c r="AM341" s="11"/>
      <c r="AN341" s="5"/>
      <c r="AS341" s="18"/>
      <c r="AT341" s="16"/>
      <c r="AU341" s="11"/>
      <c r="AV341" s="5"/>
    </row>
    <row r="342" spans="39:48">
      <c r="AM342" s="11"/>
      <c r="AN342" s="5"/>
      <c r="AS342" s="18"/>
      <c r="AT342" s="16"/>
      <c r="AU342" s="11"/>
      <c r="AV342" s="5"/>
    </row>
    <row r="343" spans="39:48">
      <c r="AM343" s="11"/>
      <c r="AN343" s="5"/>
      <c r="AS343" s="18"/>
      <c r="AT343" s="16"/>
      <c r="AU343" s="11"/>
      <c r="AV343" s="5"/>
    </row>
    <row r="344" spans="39:48">
      <c r="AM344" s="11"/>
      <c r="AN344" s="5"/>
      <c r="AS344" s="18"/>
      <c r="AT344" s="16"/>
      <c r="AU344" s="11"/>
      <c r="AV344" s="5"/>
    </row>
    <row r="345" spans="39:48">
      <c r="AM345" s="11"/>
      <c r="AN345" s="5"/>
      <c r="AS345" s="18"/>
      <c r="AT345" s="16"/>
      <c r="AU345" s="11"/>
      <c r="AV345" s="5"/>
    </row>
    <row r="346" spans="39:48">
      <c r="AM346" s="11"/>
      <c r="AN346" s="5"/>
      <c r="AS346" s="18"/>
      <c r="AT346" s="16"/>
      <c r="AU346" s="11"/>
      <c r="AV346" s="5"/>
    </row>
    <row r="347" spans="39:48">
      <c r="AM347" s="11"/>
      <c r="AN347" s="5"/>
      <c r="AS347" s="18"/>
      <c r="AT347" s="16"/>
      <c r="AU347" s="11"/>
      <c r="AV347" s="5"/>
    </row>
    <row r="348" spans="39:48">
      <c r="AM348" s="11"/>
      <c r="AN348" s="5"/>
      <c r="AS348" s="18"/>
      <c r="AT348" s="16"/>
      <c r="AU348" s="11">
        <v>43738</v>
      </c>
      <c r="AV348" s="5">
        <v>264.245</v>
      </c>
    </row>
    <row r="349" spans="39:48">
      <c r="AM349" s="11"/>
      <c r="AN349" s="5"/>
      <c r="AS349" s="18"/>
      <c r="AT349" s="16"/>
    </row>
    <row r="350" spans="39:48">
      <c r="AM350" s="11"/>
      <c r="AN350" s="5"/>
      <c r="AS350" s="18"/>
      <c r="AT350" s="16"/>
    </row>
    <row r="351" spans="39:48">
      <c r="AM351" s="11"/>
      <c r="AN351" s="5"/>
      <c r="AS351" s="18"/>
      <c r="AT351" s="16"/>
    </row>
    <row r="352" spans="39:48">
      <c r="AM352" s="11"/>
      <c r="AN352" s="5"/>
      <c r="AS352" s="18"/>
      <c r="AT352" s="16"/>
    </row>
    <row r="353" spans="39:46">
      <c r="AM353" s="11"/>
      <c r="AN353" s="5"/>
      <c r="AS353" s="18"/>
      <c r="AT353" s="16"/>
    </row>
    <row r="354" spans="39:46">
      <c r="AM354" s="11"/>
      <c r="AN354" s="5"/>
      <c r="AS354" s="18"/>
      <c r="AT354" s="16"/>
    </row>
    <row r="355" spans="39:46">
      <c r="AM355" s="11"/>
      <c r="AN355" s="5"/>
      <c r="AS355" s="18"/>
      <c r="AT355" s="16"/>
    </row>
    <row r="356" spans="39:46">
      <c r="AM356" s="11"/>
      <c r="AN356" s="5"/>
      <c r="AS356" s="18"/>
      <c r="AT356" s="16"/>
    </row>
    <row r="357" spans="39:46">
      <c r="AM357" s="11"/>
      <c r="AN357" s="5"/>
      <c r="AS357" s="18"/>
      <c r="AT357" s="16"/>
    </row>
    <row r="358" spans="39:46">
      <c r="AM358" s="11"/>
      <c r="AN358" s="5"/>
      <c r="AS358" s="18"/>
      <c r="AT358" s="16"/>
    </row>
    <row r="359" spans="39:46">
      <c r="AM359" s="11"/>
      <c r="AN359" s="5"/>
      <c r="AS359" s="18"/>
      <c r="AT359" s="16"/>
    </row>
    <row r="360" spans="39:46">
      <c r="AM360" s="11"/>
      <c r="AN360" s="5"/>
      <c r="AS360" s="18"/>
      <c r="AT360" s="16"/>
    </row>
    <row r="361" spans="39:46">
      <c r="AM361" s="11"/>
      <c r="AN361" s="5"/>
      <c r="AS361" s="18"/>
      <c r="AT361" s="16"/>
    </row>
    <row r="362" spans="39:46">
      <c r="AM362" s="11"/>
      <c r="AN362" s="5"/>
      <c r="AS362" s="18"/>
      <c r="AT362" s="16"/>
    </row>
    <row r="363" spans="39:46">
      <c r="AM363" s="11"/>
      <c r="AN363" s="5"/>
      <c r="AS363" s="18"/>
      <c r="AT363" s="16"/>
    </row>
    <row r="364" spans="39:46">
      <c r="AM364" s="11"/>
      <c r="AN364" s="5"/>
      <c r="AS364" s="18"/>
      <c r="AT364" s="16"/>
    </row>
    <row r="365" spans="39:46">
      <c r="AM365" s="11"/>
      <c r="AN365" s="5"/>
      <c r="AS365" s="18"/>
      <c r="AT365" s="16"/>
    </row>
    <row r="366" spans="39:46">
      <c r="AM366" s="11"/>
      <c r="AN366" s="5"/>
      <c r="AS366" s="18"/>
      <c r="AT366" s="16"/>
    </row>
    <row r="367" spans="39:46">
      <c r="AM367" s="11"/>
      <c r="AN367" s="5"/>
      <c r="AS367" s="18"/>
      <c r="AT367" s="16"/>
    </row>
    <row r="368" spans="39:46">
      <c r="AM368" s="11"/>
      <c r="AN368" s="5"/>
      <c r="AS368" s="18"/>
      <c r="AT368" s="16"/>
    </row>
    <row r="369" spans="39:46">
      <c r="AM369" s="11"/>
      <c r="AN369" s="5"/>
      <c r="AS369" s="18"/>
      <c r="AT369" s="16"/>
    </row>
    <row r="370" spans="39:46">
      <c r="AM370" s="11"/>
      <c r="AN370" s="5"/>
      <c r="AS370" s="18"/>
      <c r="AT370" s="16"/>
    </row>
    <row r="371" spans="39:46">
      <c r="AM371" s="11"/>
      <c r="AN371" s="5"/>
      <c r="AS371" s="18"/>
      <c r="AT371" s="16"/>
    </row>
    <row r="372" spans="39:46">
      <c r="AM372" s="11"/>
      <c r="AN372" s="5"/>
      <c r="AS372" s="18"/>
      <c r="AT372" s="16"/>
    </row>
    <row r="373" spans="39:46">
      <c r="AM373" s="11"/>
      <c r="AN373" s="5"/>
      <c r="AS373" s="18"/>
      <c r="AT373" s="16"/>
    </row>
    <row r="374" spans="39:46">
      <c r="AM374" s="11"/>
      <c r="AN374" s="5"/>
      <c r="AS374" s="18"/>
      <c r="AT374" s="16"/>
    </row>
    <row r="375" spans="39:46">
      <c r="AM375" s="11"/>
      <c r="AN375" s="5"/>
      <c r="AS375" s="18"/>
      <c r="AT375" s="16"/>
    </row>
    <row r="376" spans="39:46">
      <c r="AM376" s="11"/>
      <c r="AN376" s="5"/>
      <c r="AS376" s="18"/>
      <c r="AT376" s="16"/>
    </row>
    <row r="377" spans="39:46">
      <c r="AM377" s="11"/>
      <c r="AN377" s="5"/>
      <c r="AS377" s="18"/>
      <c r="AT377" s="16"/>
    </row>
    <row r="378" spans="39:46">
      <c r="AM378" s="11"/>
      <c r="AN378" s="5"/>
      <c r="AS378" s="18"/>
      <c r="AT378" s="16"/>
    </row>
    <row r="379" spans="39:46">
      <c r="AM379" s="11"/>
      <c r="AN379" s="5"/>
      <c r="AS379" s="18"/>
      <c r="AT379" s="16"/>
    </row>
    <row r="380" spans="39:46">
      <c r="AM380" s="11"/>
      <c r="AN380" s="5"/>
      <c r="AS380" s="18"/>
      <c r="AT380" s="16"/>
    </row>
    <row r="381" spans="39:46">
      <c r="AM381" s="11"/>
      <c r="AN381" s="5"/>
      <c r="AS381" s="18"/>
      <c r="AT381" s="16"/>
    </row>
    <row r="382" spans="39:46">
      <c r="AM382" s="11"/>
      <c r="AN382" s="5"/>
      <c r="AS382" s="18"/>
      <c r="AT382" s="16"/>
    </row>
    <row r="383" spans="39:46">
      <c r="AM383" s="11"/>
      <c r="AN383" s="5"/>
      <c r="AS383" s="18"/>
      <c r="AT383" s="16"/>
    </row>
    <row r="384" spans="39:46">
      <c r="AM384" s="11"/>
      <c r="AN384" s="5"/>
      <c r="AS384" s="18"/>
      <c r="AT384" s="16"/>
    </row>
    <row r="385" spans="39:46">
      <c r="AM385" s="11"/>
      <c r="AN385" s="5"/>
      <c r="AS385" s="18"/>
      <c r="AT385" s="16"/>
    </row>
    <row r="386" spans="39:46">
      <c r="AM386" s="11"/>
      <c r="AN386" s="5"/>
      <c r="AS386" s="18"/>
      <c r="AT386" s="16"/>
    </row>
    <row r="387" spans="39:46">
      <c r="AM387" s="11"/>
      <c r="AN387" s="5"/>
      <c r="AS387" s="18"/>
      <c r="AT387" s="16"/>
    </row>
    <row r="388" spans="39:46">
      <c r="AM388" s="11"/>
      <c r="AN388" s="5"/>
      <c r="AS388" s="18"/>
      <c r="AT388" s="16"/>
    </row>
    <row r="389" spans="39:46">
      <c r="AM389" s="11"/>
      <c r="AN389" s="5"/>
      <c r="AS389" s="18"/>
      <c r="AT389" s="16"/>
    </row>
    <row r="390" spans="39:46">
      <c r="AM390" s="11"/>
      <c r="AN390" s="5"/>
      <c r="AS390" s="18"/>
      <c r="AT390" s="16"/>
    </row>
    <row r="391" spans="39:46">
      <c r="AM391" s="11"/>
      <c r="AN391" s="5"/>
      <c r="AS391" s="18"/>
      <c r="AT391" s="16"/>
    </row>
    <row r="392" spans="39:46">
      <c r="AM392" s="11"/>
      <c r="AN392" s="5"/>
      <c r="AS392" s="18"/>
      <c r="AT392" s="16"/>
    </row>
    <row r="393" spans="39:46">
      <c r="AM393" s="11"/>
      <c r="AN393" s="5"/>
      <c r="AS393" s="18"/>
      <c r="AT393" s="16"/>
    </row>
    <row r="394" spans="39:46">
      <c r="AM394" s="11"/>
      <c r="AN394" s="5"/>
      <c r="AS394" s="18"/>
      <c r="AT394" s="16"/>
    </row>
    <row r="395" spans="39:46">
      <c r="AM395" s="11"/>
      <c r="AN395" s="5"/>
      <c r="AS395" s="18"/>
      <c r="AT395" s="16"/>
    </row>
    <row r="396" spans="39:46">
      <c r="AM396" s="11"/>
      <c r="AN396" s="5"/>
      <c r="AS396" s="18"/>
      <c r="AT396" s="16"/>
    </row>
    <row r="397" spans="39:46">
      <c r="AM397" s="11"/>
      <c r="AN397" s="5"/>
      <c r="AS397" s="18"/>
      <c r="AT397" s="16"/>
    </row>
    <row r="398" spans="39:46">
      <c r="AM398" s="11"/>
      <c r="AN398" s="5"/>
      <c r="AS398" s="18"/>
      <c r="AT398" s="16"/>
    </row>
    <row r="399" spans="39:46">
      <c r="AM399" s="11"/>
      <c r="AN399" s="5"/>
      <c r="AS399" s="18"/>
      <c r="AT399" s="16"/>
    </row>
    <row r="400" spans="39:46">
      <c r="AM400" s="11"/>
      <c r="AN400" s="5"/>
      <c r="AS400" s="18"/>
      <c r="AT400" s="16"/>
    </row>
    <row r="401" spans="39:46">
      <c r="AM401" s="11"/>
      <c r="AN401" s="5"/>
      <c r="AS401" s="18"/>
      <c r="AT401" s="16"/>
    </row>
    <row r="402" spans="39:46">
      <c r="AM402" s="11"/>
      <c r="AN402" s="5"/>
      <c r="AS402" s="18"/>
      <c r="AT402" s="16"/>
    </row>
    <row r="403" spans="39:46">
      <c r="AM403" s="11"/>
      <c r="AN403" s="5"/>
      <c r="AS403" s="18"/>
      <c r="AT403" s="16"/>
    </row>
    <row r="404" spans="39:46">
      <c r="AM404" s="11"/>
      <c r="AN404" s="5"/>
      <c r="AS404" s="18"/>
      <c r="AT404" s="16"/>
    </row>
    <row r="405" spans="39:46">
      <c r="AM405" s="11"/>
      <c r="AN405" s="5"/>
      <c r="AS405" s="18"/>
      <c r="AT405" s="16"/>
    </row>
    <row r="406" spans="39:46">
      <c r="AM406" s="11"/>
      <c r="AN406" s="5"/>
      <c r="AS406" s="18"/>
      <c r="AT406" s="16"/>
    </row>
    <row r="407" spans="39:46">
      <c r="AM407" s="11"/>
      <c r="AN407" s="5"/>
      <c r="AS407" s="18"/>
      <c r="AT407" s="16"/>
    </row>
    <row r="408" spans="39:46">
      <c r="AM408" s="11"/>
      <c r="AN408" s="5"/>
      <c r="AS408" s="18"/>
      <c r="AT408" s="16"/>
    </row>
    <row r="409" spans="39:46">
      <c r="AM409" s="11"/>
      <c r="AN409" s="5"/>
      <c r="AS409" s="18"/>
      <c r="AT409" s="16"/>
    </row>
    <row r="410" spans="39:46">
      <c r="AM410" s="11"/>
      <c r="AN410" s="5"/>
      <c r="AS410" s="18"/>
      <c r="AT410" s="16"/>
    </row>
    <row r="411" spans="39:46">
      <c r="AM411" s="11"/>
      <c r="AN411" s="5"/>
      <c r="AS411" s="18"/>
      <c r="AT411" s="16"/>
    </row>
    <row r="412" spans="39:46">
      <c r="AM412" s="11"/>
      <c r="AN412" s="5"/>
      <c r="AS412" s="18"/>
      <c r="AT412" s="16"/>
    </row>
    <row r="413" spans="39:46">
      <c r="AM413" s="11"/>
      <c r="AN413" s="5"/>
      <c r="AS413" s="18"/>
      <c r="AT413" s="16"/>
    </row>
    <row r="414" spans="39:46">
      <c r="AM414" s="11"/>
      <c r="AN414" s="5"/>
      <c r="AS414" s="18"/>
      <c r="AT414" s="16"/>
    </row>
    <row r="415" spans="39:46">
      <c r="AM415" s="11"/>
      <c r="AN415" s="5"/>
      <c r="AS415" s="18"/>
      <c r="AT415" s="16"/>
    </row>
    <row r="416" spans="39:46">
      <c r="AM416" s="11"/>
      <c r="AN416" s="5"/>
      <c r="AS416" s="18"/>
      <c r="AT416" s="16"/>
    </row>
    <row r="417" spans="39:46">
      <c r="AM417" s="11"/>
      <c r="AN417" s="5"/>
      <c r="AS417" s="18"/>
      <c r="AT417" s="16"/>
    </row>
    <row r="418" spans="39:46">
      <c r="AM418" s="11"/>
      <c r="AN418" s="5"/>
      <c r="AS418" s="18"/>
      <c r="AT418" s="16"/>
    </row>
    <row r="419" spans="39:46">
      <c r="AM419" s="11"/>
      <c r="AN419" s="5"/>
      <c r="AS419" s="18"/>
      <c r="AT419" s="16"/>
    </row>
    <row r="420" spans="39:46">
      <c r="AM420" s="11"/>
      <c r="AN420" s="5"/>
      <c r="AS420" s="18"/>
      <c r="AT420" s="16"/>
    </row>
    <row r="421" spans="39:46">
      <c r="AM421" s="11"/>
      <c r="AN421" s="5"/>
      <c r="AS421" s="18"/>
      <c r="AT421" s="16"/>
    </row>
    <row r="422" spans="39:46">
      <c r="AM422" s="11"/>
      <c r="AN422" s="5"/>
      <c r="AS422" s="18"/>
      <c r="AT422" s="16"/>
    </row>
    <row r="423" spans="39:46">
      <c r="AM423" s="11"/>
      <c r="AN423" s="5"/>
      <c r="AS423" s="18"/>
      <c r="AT423" s="16"/>
    </row>
    <row r="424" spans="39:46">
      <c r="AM424" s="11"/>
      <c r="AN424" s="5"/>
      <c r="AS424" s="18"/>
      <c r="AT424" s="16"/>
    </row>
    <row r="425" spans="39:46">
      <c r="AM425" s="11"/>
      <c r="AN425" s="5"/>
      <c r="AS425" s="18"/>
      <c r="AT425" s="16"/>
    </row>
    <row r="426" spans="39:46">
      <c r="AM426" s="11"/>
      <c r="AN426" s="5"/>
      <c r="AS426" s="18"/>
      <c r="AT426" s="16"/>
    </row>
    <row r="427" spans="39:46">
      <c r="AM427" s="11"/>
      <c r="AN427" s="5"/>
      <c r="AS427" s="18"/>
      <c r="AT427" s="16"/>
    </row>
    <row r="428" spans="39:46">
      <c r="AM428" s="11"/>
      <c r="AN428" s="5"/>
      <c r="AS428" s="18"/>
      <c r="AT428" s="16"/>
    </row>
    <row r="429" spans="39:46">
      <c r="AM429" s="11"/>
      <c r="AN429" s="5"/>
      <c r="AS429" s="18"/>
      <c r="AT429" s="16"/>
    </row>
    <row r="430" spans="39:46">
      <c r="AM430" s="11"/>
      <c r="AN430" s="5"/>
      <c r="AS430" s="18"/>
      <c r="AT430" s="16"/>
    </row>
    <row r="431" spans="39:46">
      <c r="AM431" s="11"/>
      <c r="AN431" s="5"/>
      <c r="AS431" s="18"/>
      <c r="AT431" s="16"/>
    </row>
    <row r="432" spans="39:46">
      <c r="AM432" s="11"/>
      <c r="AN432" s="5"/>
      <c r="AS432" s="18"/>
      <c r="AT432" s="16"/>
    </row>
    <row r="433" spans="39:46">
      <c r="AM433" s="11"/>
      <c r="AN433" s="5"/>
      <c r="AS433" s="18"/>
      <c r="AT433" s="16"/>
    </row>
    <row r="434" spans="39:46">
      <c r="AM434" s="11"/>
      <c r="AN434" s="5"/>
      <c r="AS434" s="18"/>
      <c r="AT434" s="16"/>
    </row>
    <row r="435" spans="39:46">
      <c r="AM435" s="11"/>
      <c r="AN435" s="5"/>
      <c r="AS435" s="18"/>
      <c r="AT435" s="16"/>
    </row>
    <row r="436" spans="39:46">
      <c r="AM436" s="11"/>
      <c r="AN436" s="5"/>
      <c r="AS436" s="18"/>
      <c r="AT436" s="16"/>
    </row>
    <row r="437" spans="39:46">
      <c r="AM437" s="11"/>
      <c r="AN437" s="5"/>
      <c r="AS437" s="18"/>
      <c r="AT437" s="16"/>
    </row>
    <row r="438" spans="39:46">
      <c r="AM438" s="11"/>
      <c r="AN438" s="5"/>
      <c r="AS438" s="18"/>
      <c r="AT438" s="16"/>
    </row>
    <row r="439" spans="39:46">
      <c r="AM439" s="11"/>
      <c r="AN439" s="5"/>
      <c r="AS439" s="18"/>
      <c r="AT439" s="16"/>
    </row>
    <row r="440" spans="39:46">
      <c r="AM440" s="11"/>
      <c r="AN440" s="5"/>
      <c r="AS440" s="18"/>
      <c r="AT440" s="16"/>
    </row>
    <row r="441" spans="39:46">
      <c r="AM441" s="11"/>
      <c r="AN441" s="5"/>
      <c r="AS441" s="18"/>
      <c r="AT441" s="16"/>
    </row>
    <row r="442" spans="39:46">
      <c r="AM442" s="11"/>
      <c r="AN442" s="5"/>
      <c r="AS442" s="18"/>
      <c r="AT442" s="16"/>
    </row>
    <row r="443" spans="39:46">
      <c r="AM443" s="11"/>
      <c r="AN443" s="5"/>
      <c r="AS443" s="18"/>
      <c r="AT443" s="16"/>
    </row>
    <row r="444" spans="39:46">
      <c r="AM444" s="11"/>
      <c r="AN444" s="5"/>
      <c r="AS444" s="18"/>
      <c r="AT444" s="16"/>
    </row>
    <row r="445" spans="39:46">
      <c r="AM445" s="11"/>
      <c r="AN445" s="5"/>
      <c r="AS445" s="18"/>
      <c r="AT445" s="16"/>
    </row>
    <row r="446" spans="39:46">
      <c r="AM446" s="11"/>
      <c r="AN446" s="5"/>
      <c r="AS446" s="18"/>
      <c r="AT446" s="16"/>
    </row>
    <row r="447" spans="39:46">
      <c r="AM447" s="11"/>
      <c r="AN447" s="5"/>
      <c r="AS447" s="18"/>
      <c r="AT447" s="16"/>
    </row>
    <row r="448" spans="39:46">
      <c r="AM448" s="11"/>
      <c r="AN448" s="5"/>
      <c r="AS448" s="18"/>
      <c r="AT448" s="16"/>
    </row>
    <row r="449" spans="39:46">
      <c r="AM449" s="11"/>
      <c r="AN449" s="5"/>
      <c r="AS449" s="18"/>
      <c r="AT449" s="16"/>
    </row>
    <row r="450" spans="39:46">
      <c r="AM450" s="11"/>
      <c r="AN450" s="5"/>
      <c r="AS450" s="18"/>
      <c r="AT450" s="16"/>
    </row>
    <row r="451" spans="39:46">
      <c r="AM451" s="11"/>
      <c r="AN451" s="5"/>
      <c r="AS451" s="18"/>
      <c r="AT451" s="16"/>
    </row>
    <row r="452" spans="39:46">
      <c r="AM452" s="11"/>
      <c r="AN452" s="5"/>
      <c r="AS452" s="18"/>
      <c r="AT452" s="16"/>
    </row>
    <row r="453" spans="39:46">
      <c r="AM453" s="11"/>
      <c r="AN453" s="5"/>
      <c r="AS453" s="18"/>
      <c r="AT453" s="16"/>
    </row>
    <row r="454" spans="39:46">
      <c r="AM454" s="11"/>
      <c r="AN454" s="5"/>
      <c r="AS454" s="18"/>
      <c r="AT454" s="16"/>
    </row>
    <row r="455" spans="39:46">
      <c r="AM455" s="11"/>
      <c r="AN455" s="5"/>
      <c r="AS455" s="18"/>
      <c r="AT455" s="16"/>
    </row>
    <row r="456" spans="39:46">
      <c r="AM456" s="11"/>
      <c r="AN456" s="5"/>
      <c r="AS456" s="18"/>
      <c r="AT456" s="16"/>
    </row>
    <row r="457" spans="39:46">
      <c r="AM457" s="11"/>
      <c r="AN457" s="5"/>
      <c r="AS457" s="18"/>
      <c r="AT457" s="16"/>
    </row>
    <row r="458" spans="39:46">
      <c r="AM458" s="11"/>
      <c r="AN458" s="5"/>
      <c r="AS458" s="18"/>
      <c r="AT458" s="16"/>
    </row>
    <row r="459" spans="39:46">
      <c r="AM459" s="11"/>
      <c r="AN459" s="5"/>
      <c r="AS459" s="18"/>
      <c r="AT459" s="16"/>
    </row>
    <row r="460" spans="39:46">
      <c r="AM460" s="11"/>
      <c r="AN460" s="5"/>
      <c r="AS460" s="18"/>
      <c r="AT460" s="16"/>
    </row>
    <row r="461" spans="39:46">
      <c r="AM461" s="11"/>
      <c r="AN461" s="5"/>
      <c r="AS461" s="18"/>
      <c r="AT461" s="16"/>
    </row>
    <row r="462" spans="39:46">
      <c r="AM462" s="11"/>
      <c r="AN462" s="5"/>
      <c r="AS462" s="18"/>
      <c r="AT462" s="16"/>
    </row>
    <row r="463" spans="39:46">
      <c r="AM463" s="11"/>
      <c r="AN463" s="5"/>
      <c r="AS463" s="18"/>
      <c r="AT463" s="16"/>
    </row>
    <row r="464" spans="39:46">
      <c r="AM464" s="11"/>
      <c r="AN464" s="5"/>
      <c r="AS464" s="18"/>
      <c r="AT464" s="16"/>
    </row>
    <row r="465" spans="39:46">
      <c r="AM465" s="11"/>
      <c r="AN465" s="5"/>
      <c r="AS465" s="18"/>
      <c r="AT465" s="16"/>
    </row>
    <row r="466" spans="39:46">
      <c r="AM466" s="11"/>
      <c r="AN466" s="5"/>
      <c r="AS466" s="18"/>
      <c r="AT466" s="16"/>
    </row>
    <row r="467" spans="39:46">
      <c r="AM467" s="11"/>
      <c r="AN467" s="5"/>
      <c r="AS467" s="18"/>
      <c r="AT467" s="16"/>
    </row>
    <row r="468" spans="39:46">
      <c r="AM468" s="11"/>
      <c r="AN468" s="5"/>
      <c r="AS468" s="18"/>
      <c r="AT468" s="16"/>
    </row>
    <row r="469" spans="39:46">
      <c r="AM469" s="11"/>
      <c r="AN469" s="5"/>
      <c r="AS469" s="18"/>
      <c r="AT469" s="16"/>
    </row>
    <row r="470" spans="39:46">
      <c r="AM470" s="11"/>
      <c r="AN470" s="5"/>
      <c r="AS470" s="18"/>
      <c r="AT470" s="16"/>
    </row>
    <row r="471" spans="39:46">
      <c r="AM471" s="11"/>
      <c r="AN471" s="5"/>
      <c r="AS471" s="18"/>
      <c r="AT471" s="16"/>
    </row>
    <row r="472" spans="39:46">
      <c r="AM472" s="11"/>
      <c r="AN472" s="5"/>
      <c r="AS472" s="18"/>
      <c r="AT472" s="16"/>
    </row>
    <row r="473" spans="39:46">
      <c r="AM473" s="11"/>
      <c r="AN473" s="5"/>
      <c r="AS473" s="18"/>
      <c r="AT473" s="16"/>
    </row>
    <row r="474" spans="39:46">
      <c r="AM474" s="11"/>
      <c r="AN474" s="5"/>
      <c r="AS474" s="18"/>
      <c r="AT474" s="16"/>
    </row>
    <row r="475" spans="39:46">
      <c r="AM475" s="11"/>
      <c r="AN475" s="5"/>
      <c r="AS475" s="18"/>
      <c r="AT475" s="16"/>
    </row>
    <row r="476" spans="39:46">
      <c r="AM476" s="11"/>
      <c r="AN476" s="5"/>
      <c r="AS476" s="18"/>
      <c r="AT476" s="16"/>
    </row>
    <row r="477" spans="39:46">
      <c r="AM477" s="11"/>
      <c r="AN477" s="5"/>
      <c r="AS477" s="18"/>
      <c r="AT477" s="16"/>
    </row>
    <row r="478" spans="39:46">
      <c r="AM478" s="11"/>
      <c r="AN478" s="5"/>
      <c r="AS478" s="18"/>
      <c r="AT478" s="16"/>
    </row>
    <row r="479" spans="39:46">
      <c r="AM479" s="11"/>
      <c r="AN479" s="5"/>
      <c r="AS479" s="18"/>
      <c r="AT479" s="16"/>
    </row>
    <row r="480" spans="39:46">
      <c r="AM480" s="11"/>
      <c r="AN480" s="5"/>
      <c r="AS480" s="18"/>
      <c r="AT480" s="16"/>
    </row>
    <row r="481" spans="39:46">
      <c r="AM481" s="11"/>
      <c r="AN481" s="5"/>
      <c r="AS481" s="18"/>
      <c r="AT481" s="16"/>
    </row>
    <row r="482" spans="39:46">
      <c r="AM482" s="11"/>
      <c r="AN482" s="5"/>
      <c r="AS482" s="18"/>
      <c r="AT482" s="16"/>
    </row>
    <row r="483" spans="39:46">
      <c r="AM483" s="11"/>
      <c r="AN483" s="5"/>
      <c r="AS483" s="18"/>
      <c r="AT483" s="16"/>
    </row>
    <row r="484" spans="39:46">
      <c r="AM484" s="11"/>
      <c r="AN484" s="5"/>
      <c r="AS484" s="18"/>
      <c r="AT484" s="16"/>
    </row>
    <row r="485" spans="39:46">
      <c r="AM485" s="11"/>
      <c r="AN485" s="5"/>
      <c r="AS485" s="18"/>
      <c r="AT485" s="16"/>
    </row>
    <row r="486" spans="39:46">
      <c r="AM486" s="11"/>
      <c r="AN486" s="5"/>
      <c r="AS486" s="18"/>
      <c r="AT486" s="16"/>
    </row>
    <row r="487" spans="39:46">
      <c r="AM487" s="11"/>
      <c r="AN487" s="5"/>
      <c r="AS487" s="18"/>
      <c r="AT487" s="16"/>
    </row>
    <row r="488" spans="39:46">
      <c r="AM488" s="11"/>
      <c r="AN488" s="5"/>
      <c r="AS488" s="18"/>
      <c r="AT488" s="16"/>
    </row>
    <row r="489" spans="39:46">
      <c r="AM489" s="11"/>
      <c r="AN489" s="5"/>
      <c r="AS489" s="18"/>
      <c r="AT489" s="16"/>
    </row>
    <row r="490" spans="39:46">
      <c r="AM490" s="11"/>
      <c r="AN490" s="5"/>
      <c r="AS490" s="18"/>
      <c r="AT490" s="16"/>
    </row>
    <row r="491" spans="39:46">
      <c r="AM491" s="11"/>
      <c r="AN491" s="5"/>
      <c r="AS491" s="18"/>
      <c r="AT491" s="16"/>
    </row>
    <row r="492" spans="39:46">
      <c r="AM492" s="11"/>
      <c r="AN492" s="5"/>
      <c r="AS492" s="18"/>
      <c r="AT492" s="16"/>
    </row>
    <row r="493" spans="39:46">
      <c r="AM493" s="11"/>
      <c r="AN493" s="5"/>
      <c r="AS493" s="18"/>
      <c r="AT493" s="16"/>
    </row>
    <row r="494" spans="39:46">
      <c r="AM494" s="11"/>
      <c r="AN494" s="5"/>
      <c r="AS494" s="18"/>
      <c r="AT494" s="16"/>
    </row>
    <row r="495" spans="39:46">
      <c r="AM495" s="11"/>
      <c r="AN495" s="5"/>
      <c r="AS495" s="18"/>
      <c r="AT495" s="16"/>
    </row>
    <row r="496" spans="39:46">
      <c r="AM496" s="11"/>
      <c r="AN496" s="5"/>
      <c r="AS496" s="18"/>
      <c r="AT496" s="16"/>
    </row>
    <row r="497" spans="39:46">
      <c r="AM497" s="11"/>
      <c r="AN497" s="5"/>
      <c r="AS497" s="18"/>
      <c r="AT497" s="16"/>
    </row>
    <row r="498" spans="39:46">
      <c r="AM498" s="11"/>
      <c r="AN498" s="5"/>
      <c r="AS498" s="18"/>
      <c r="AT498" s="16"/>
    </row>
    <row r="499" spans="39:46">
      <c r="AM499" s="11"/>
      <c r="AN499" s="5"/>
      <c r="AS499" s="18"/>
      <c r="AT499" s="16"/>
    </row>
    <row r="500" spans="39:46">
      <c r="AM500" s="11"/>
      <c r="AN500" s="5"/>
      <c r="AS500" s="18"/>
      <c r="AT500" s="16"/>
    </row>
    <row r="501" spans="39:46">
      <c r="AM501" s="11"/>
      <c r="AN501" s="5"/>
      <c r="AS501" s="18"/>
      <c r="AT501" s="16"/>
    </row>
    <row r="502" spans="39:46">
      <c r="AM502" s="11"/>
      <c r="AN502" s="5"/>
      <c r="AS502" s="18"/>
      <c r="AT502" s="16"/>
    </row>
    <row r="503" spans="39:46">
      <c r="AM503" s="11"/>
      <c r="AN503" s="5"/>
      <c r="AS503" s="18"/>
      <c r="AT503" s="16"/>
    </row>
    <row r="504" spans="39:46">
      <c r="AM504" s="11"/>
      <c r="AN504" s="5"/>
      <c r="AS504" s="18"/>
      <c r="AT504" s="16"/>
    </row>
    <row r="505" spans="39:46">
      <c r="AM505" s="11"/>
      <c r="AN505" s="5"/>
      <c r="AS505" s="18"/>
      <c r="AT505" s="16"/>
    </row>
    <row r="506" spans="39:46">
      <c r="AM506" s="11"/>
      <c r="AN506" s="5"/>
      <c r="AS506" s="18"/>
      <c r="AT506" s="16"/>
    </row>
    <row r="507" spans="39:46">
      <c r="AM507" s="11"/>
      <c r="AN507" s="5"/>
      <c r="AS507" s="18"/>
      <c r="AT507" s="16"/>
    </row>
    <row r="508" spans="39:46">
      <c r="AM508" s="11"/>
      <c r="AN508" s="5"/>
      <c r="AS508" s="18"/>
      <c r="AT508" s="16"/>
    </row>
    <row r="509" spans="39:46">
      <c r="AM509" s="11"/>
      <c r="AN509" s="5"/>
      <c r="AS509" s="18"/>
      <c r="AT509" s="16"/>
    </row>
    <row r="510" spans="39:46">
      <c r="AM510" s="11"/>
      <c r="AN510" s="5"/>
      <c r="AS510" s="18"/>
      <c r="AT510" s="16"/>
    </row>
    <row r="511" spans="39:46">
      <c r="AM511" s="11"/>
      <c r="AN511" s="5"/>
      <c r="AS511" s="18"/>
      <c r="AT511" s="16"/>
    </row>
    <row r="512" spans="39:46">
      <c r="AM512" s="11"/>
      <c r="AN512" s="5"/>
      <c r="AS512" s="18"/>
      <c r="AT512" s="16"/>
    </row>
    <row r="513" spans="39:46">
      <c r="AM513" s="11"/>
      <c r="AN513" s="5"/>
      <c r="AS513" s="18"/>
      <c r="AT513" s="16"/>
    </row>
    <row r="514" spans="39:46">
      <c r="AM514" s="11"/>
      <c r="AN514" s="5"/>
      <c r="AS514" s="18"/>
      <c r="AT514" s="16"/>
    </row>
    <row r="515" spans="39:46">
      <c r="AM515" s="11"/>
      <c r="AN515" s="5"/>
      <c r="AS515" s="18"/>
      <c r="AT515" s="16"/>
    </row>
    <row r="516" spans="39:46">
      <c r="AM516" s="11"/>
      <c r="AN516" s="5"/>
      <c r="AS516" s="18"/>
      <c r="AT516" s="16"/>
    </row>
    <row r="517" spans="39:46">
      <c r="AM517" s="11"/>
      <c r="AN517" s="5"/>
      <c r="AS517" s="18"/>
      <c r="AT517" s="16"/>
    </row>
    <row r="518" spans="39:46">
      <c r="AM518" s="11"/>
      <c r="AN518" s="5"/>
      <c r="AS518" s="18"/>
      <c r="AT518" s="16"/>
    </row>
    <row r="519" spans="39:46">
      <c r="AM519" s="11"/>
      <c r="AN519" s="5"/>
      <c r="AS519" s="18"/>
      <c r="AT519" s="16"/>
    </row>
    <row r="520" spans="39:46">
      <c r="AM520" s="11"/>
      <c r="AN520" s="5"/>
      <c r="AS520" s="18"/>
      <c r="AT520" s="16"/>
    </row>
    <row r="521" spans="39:46">
      <c r="AM521" s="11"/>
      <c r="AN521" s="5"/>
      <c r="AS521" s="18"/>
      <c r="AT521" s="16"/>
    </row>
    <row r="522" spans="39:46">
      <c r="AM522" s="11"/>
      <c r="AN522" s="5"/>
      <c r="AS522" s="18"/>
      <c r="AT522" s="16"/>
    </row>
    <row r="523" spans="39:46">
      <c r="AM523" s="11"/>
      <c r="AN523" s="5"/>
      <c r="AS523" s="18"/>
      <c r="AT523" s="16"/>
    </row>
    <row r="524" spans="39:46">
      <c r="AM524" s="11"/>
      <c r="AN524" s="5"/>
      <c r="AS524" s="18"/>
      <c r="AT524" s="16"/>
    </row>
    <row r="525" spans="39:46">
      <c r="AM525" s="11"/>
      <c r="AN525" s="5"/>
      <c r="AS525" s="18"/>
      <c r="AT525" s="16"/>
    </row>
    <row r="526" spans="39:46">
      <c r="AM526" s="11"/>
      <c r="AN526" s="5"/>
      <c r="AS526" s="18"/>
      <c r="AT526" s="16"/>
    </row>
    <row r="527" spans="39:46">
      <c r="AM527" s="11"/>
      <c r="AN527" s="5"/>
      <c r="AS527" s="18"/>
      <c r="AT527" s="16"/>
    </row>
    <row r="528" spans="39:46">
      <c r="AM528" s="11"/>
      <c r="AN528" s="5"/>
      <c r="AS528" s="18"/>
      <c r="AT528" s="16"/>
    </row>
    <row r="529" spans="39:46">
      <c r="AM529" s="11"/>
      <c r="AN529" s="5"/>
      <c r="AS529" s="18"/>
      <c r="AT529" s="16"/>
    </row>
    <row r="530" spans="39:46">
      <c r="AM530" s="11"/>
      <c r="AN530" s="5"/>
      <c r="AS530" s="18"/>
      <c r="AT530" s="16"/>
    </row>
    <row r="531" spans="39:46">
      <c r="AM531" s="11"/>
      <c r="AN531" s="5"/>
      <c r="AS531" s="18"/>
      <c r="AT531" s="16"/>
    </row>
    <row r="532" spans="39:46">
      <c r="AM532" s="11"/>
      <c r="AN532" s="5"/>
      <c r="AS532" s="18"/>
      <c r="AT532" s="16"/>
    </row>
    <row r="533" spans="39:46">
      <c r="AM533" s="11"/>
      <c r="AN533" s="5"/>
      <c r="AS533" s="18"/>
      <c r="AT533" s="16"/>
    </row>
    <row r="534" spans="39:46">
      <c r="AM534" s="11"/>
      <c r="AN534" s="5"/>
      <c r="AS534" s="18"/>
      <c r="AT534" s="16"/>
    </row>
    <row r="535" spans="39:46">
      <c r="AM535" s="11"/>
      <c r="AN535" s="5"/>
      <c r="AS535" s="18"/>
      <c r="AT535" s="16"/>
    </row>
    <row r="536" spans="39:46">
      <c r="AM536" s="11"/>
      <c r="AN536" s="5"/>
      <c r="AS536" s="18"/>
      <c r="AT536" s="16"/>
    </row>
    <row r="537" spans="39:46">
      <c r="AM537" s="11"/>
      <c r="AN537" s="5"/>
      <c r="AS537" s="18"/>
      <c r="AT537" s="16"/>
    </row>
    <row r="538" spans="39:46">
      <c r="AM538" s="11"/>
      <c r="AN538" s="5"/>
      <c r="AS538" s="18"/>
      <c r="AT538" s="16"/>
    </row>
    <row r="539" spans="39:46">
      <c r="AM539" s="11"/>
      <c r="AN539" s="5"/>
      <c r="AS539" s="18"/>
      <c r="AT539" s="16"/>
    </row>
    <row r="540" spans="39:46">
      <c r="AM540" s="11"/>
      <c r="AN540" s="5"/>
      <c r="AS540" s="18"/>
      <c r="AT540" s="16"/>
    </row>
    <row r="541" spans="39:46">
      <c r="AM541" s="11"/>
      <c r="AN541" s="5"/>
      <c r="AS541" s="18"/>
      <c r="AT541" s="16"/>
    </row>
    <row r="542" spans="39:46">
      <c r="AM542" s="11"/>
      <c r="AN542" s="5"/>
      <c r="AS542" s="18"/>
      <c r="AT542" s="16"/>
    </row>
    <row r="543" spans="39:46">
      <c r="AM543" s="11"/>
      <c r="AN543" s="5"/>
      <c r="AS543" s="18"/>
      <c r="AT543" s="16"/>
    </row>
    <row r="544" spans="39:46">
      <c r="AM544" s="11"/>
      <c r="AN544" s="5"/>
      <c r="AS544" s="18"/>
      <c r="AT544" s="16"/>
    </row>
    <row r="545" spans="39:46">
      <c r="AM545" s="11"/>
      <c r="AN545" s="5"/>
      <c r="AS545" s="18"/>
      <c r="AT545" s="16"/>
    </row>
    <row r="546" spans="39:46">
      <c r="AM546" s="11"/>
      <c r="AN546" s="5"/>
      <c r="AS546" s="18"/>
      <c r="AT546" s="16"/>
    </row>
    <row r="547" spans="39:46">
      <c r="AM547" s="11"/>
      <c r="AN547" s="5"/>
      <c r="AS547" s="18"/>
      <c r="AT547" s="16"/>
    </row>
    <row r="548" spans="39:46">
      <c r="AM548" s="11"/>
      <c r="AN548" s="5"/>
      <c r="AS548" s="18"/>
      <c r="AT548" s="16"/>
    </row>
    <row r="549" spans="39:46">
      <c r="AM549" s="11"/>
      <c r="AN549" s="5"/>
      <c r="AS549" s="18"/>
      <c r="AT549" s="16"/>
    </row>
    <row r="550" spans="39:46">
      <c r="AM550" s="11"/>
      <c r="AN550" s="5"/>
      <c r="AS550" s="18"/>
      <c r="AT550" s="16"/>
    </row>
    <row r="551" spans="39:46">
      <c r="AM551" s="11"/>
      <c r="AN551" s="5"/>
      <c r="AS551" s="18"/>
      <c r="AT551" s="16"/>
    </row>
    <row r="552" spans="39:46">
      <c r="AM552" s="11"/>
      <c r="AN552" s="5"/>
      <c r="AS552" s="18"/>
      <c r="AT552" s="16"/>
    </row>
    <row r="553" spans="39:46">
      <c r="AM553" s="11"/>
      <c r="AN553" s="5"/>
      <c r="AS553" s="18"/>
      <c r="AT553" s="16"/>
    </row>
    <row r="554" spans="39:46">
      <c r="AM554" s="11"/>
      <c r="AN554" s="5"/>
      <c r="AS554" s="18"/>
      <c r="AT554" s="16"/>
    </row>
    <row r="555" spans="39:46">
      <c r="AM555" s="11"/>
      <c r="AN555" s="5"/>
      <c r="AS555" s="18"/>
      <c r="AT555" s="16"/>
    </row>
    <row r="556" spans="39:46">
      <c r="AM556" s="11"/>
      <c r="AN556" s="5"/>
      <c r="AS556" s="18"/>
      <c r="AT556" s="16"/>
    </row>
    <row r="557" spans="39:46">
      <c r="AM557" s="11"/>
      <c r="AN557" s="5"/>
      <c r="AS557" s="18"/>
      <c r="AT557" s="16"/>
    </row>
    <row r="558" spans="39:46">
      <c r="AM558" s="11"/>
      <c r="AN558" s="5"/>
      <c r="AS558" s="18"/>
      <c r="AT558" s="16"/>
    </row>
    <row r="559" spans="39:46">
      <c r="AM559" s="11"/>
      <c r="AN559" s="5"/>
      <c r="AS559" s="18"/>
      <c r="AT559" s="16"/>
    </row>
    <row r="560" spans="39:46">
      <c r="AM560" s="11"/>
      <c r="AN560" s="5"/>
      <c r="AS560" s="18"/>
      <c r="AT560" s="16"/>
    </row>
    <row r="561" spans="39:46">
      <c r="AM561" s="11"/>
      <c r="AN561" s="5"/>
      <c r="AS561" s="18"/>
      <c r="AT561" s="16"/>
    </row>
    <row r="562" spans="39:46">
      <c r="AM562" s="11"/>
      <c r="AN562" s="5"/>
      <c r="AS562" s="18"/>
      <c r="AT562" s="16"/>
    </row>
    <row r="563" spans="39:46">
      <c r="AM563" s="11"/>
      <c r="AN563" s="5"/>
      <c r="AS563" s="18"/>
      <c r="AT563" s="16"/>
    </row>
    <row r="564" spans="39:46">
      <c r="AM564" s="11"/>
      <c r="AN564" s="5"/>
      <c r="AS564" s="18"/>
      <c r="AT564" s="16"/>
    </row>
    <row r="565" spans="39:46">
      <c r="AM565" s="11"/>
      <c r="AN565" s="5"/>
      <c r="AS565" s="18"/>
      <c r="AT565" s="16"/>
    </row>
    <row r="566" spans="39:46">
      <c r="AM566" s="11"/>
      <c r="AN566" s="5"/>
      <c r="AS566" s="18"/>
      <c r="AT566" s="16"/>
    </row>
    <row r="567" spans="39:46">
      <c r="AM567" s="11"/>
      <c r="AN567" s="5"/>
      <c r="AS567" s="18"/>
      <c r="AT567" s="16"/>
    </row>
    <row r="568" spans="39:46">
      <c r="AM568" s="11"/>
      <c r="AN568" s="5"/>
      <c r="AS568" s="18"/>
      <c r="AT568" s="16"/>
    </row>
    <row r="569" spans="39:46">
      <c r="AM569" s="11"/>
      <c r="AN569" s="5"/>
      <c r="AS569" s="18"/>
      <c r="AT569" s="16"/>
    </row>
    <row r="570" spans="39:46">
      <c r="AM570" s="11"/>
      <c r="AN570" s="5"/>
      <c r="AS570" s="18"/>
      <c r="AT570" s="16"/>
    </row>
    <row r="571" spans="39:46">
      <c r="AM571" s="11"/>
      <c r="AN571" s="5"/>
      <c r="AS571" s="18"/>
      <c r="AT571" s="16"/>
    </row>
    <row r="572" spans="39:46">
      <c r="AM572" s="11"/>
      <c r="AN572" s="5"/>
      <c r="AS572" s="18"/>
      <c r="AT572" s="16"/>
    </row>
    <row r="573" spans="39:46">
      <c r="AM573" s="11"/>
      <c r="AN573" s="5"/>
      <c r="AS573" s="18"/>
      <c r="AT573" s="16"/>
    </row>
    <row r="574" spans="39:46">
      <c r="AM574" s="11"/>
      <c r="AN574" s="5"/>
      <c r="AS574" s="18"/>
      <c r="AT574" s="16"/>
    </row>
    <row r="575" spans="39:46">
      <c r="AM575" s="11"/>
      <c r="AN575" s="5"/>
      <c r="AS575" s="18"/>
      <c r="AT575" s="16"/>
    </row>
    <row r="576" spans="39:46">
      <c r="AM576" s="11"/>
      <c r="AN576" s="5"/>
      <c r="AS576" s="18"/>
      <c r="AT576" s="16"/>
    </row>
    <row r="577" spans="39:46">
      <c r="AM577" s="11"/>
      <c r="AN577" s="5"/>
      <c r="AS577" s="18"/>
      <c r="AT577" s="16"/>
    </row>
    <row r="578" spans="39:46">
      <c r="AM578" s="11"/>
      <c r="AN578" s="5"/>
      <c r="AS578" s="18"/>
      <c r="AT578" s="16"/>
    </row>
    <row r="579" spans="39:46">
      <c r="AM579" s="11"/>
      <c r="AN579" s="5"/>
      <c r="AS579" s="18"/>
      <c r="AT579" s="16"/>
    </row>
    <row r="580" spans="39:46">
      <c r="AM580" s="11"/>
      <c r="AN580" s="5"/>
      <c r="AS580" s="18"/>
      <c r="AT580" s="16"/>
    </row>
    <row r="581" spans="39:46">
      <c r="AM581" s="11"/>
      <c r="AN581" s="5"/>
      <c r="AS581" s="18"/>
      <c r="AT581" s="16"/>
    </row>
    <row r="582" spans="39:46">
      <c r="AM582" s="11"/>
      <c r="AN582" s="5"/>
      <c r="AS582" s="18"/>
      <c r="AT582" s="16"/>
    </row>
    <row r="583" spans="39:46">
      <c r="AM583" s="11"/>
      <c r="AN583" s="5"/>
      <c r="AS583" s="18"/>
      <c r="AT583" s="16"/>
    </row>
    <row r="584" spans="39:46">
      <c r="AM584" s="11"/>
      <c r="AN584" s="5"/>
      <c r="AS584" s="18"/>
      <c r="AT584" s="16"/>
    </row>
    <row r="585" spans="39:46">
      <c r="AM585" s="11"/>
      <c r="AN585" s="5"/>
      <c r="AS585" s="18"/>
      <c r="AT585" s="16"/>
    </row>
    <row r="586" spans="39:46">
      <c r="AM586" s="11"/>
      <c r="AN586" s="5"/>
      <c r="AS586" s="18"/>
      <c r="AT586" s="16"/>
    </row>
    <row r="587" spans="39:46">
      <c r="AM587" s="11"/>
      <c r="AN587" s="5"/>
      <c r="AS587" s="18"/>
      <c r="AT587" s="16"/>
    </row>
    <row r="588" spans="39:46">
      <c r="AM588" s="11"/>
      <c r="AN588" s="5"/>
      <c r="AS588" s="18"/>
      <c r="AT588" s="16"/>
    </row>
    <row r="589" spans="39:46">
      <c r="AM589" s="11"/>
      <c r="AN589" s="5"/>
      <c r="AS589" s="18"/>
      <c r="AT589" s="16"/>
    </row>
    <row r="590" spans="39:46">
      <c r="AM590" s="11"/>
      <c r="AN590" s="5"/>
      <c r="AS590" s="18"/>
      <c r="AT590" s="16"/>
    </row>
    <row r="591" spans="39:46">
      <c r="AM591" s="11"/>
      <c r="AN591" s="5"/>
      <c r="AS591" s="18"/>
      <c r="AT591" s="16"/>
    </row>
    <row r="592" spans="39:46">
      <c r="AM592" s="11"/>
      <c r="AN592" s="5"/>
      <c r="AS592" s="18"/>
      <c r="AT592" s="16"/>
    </row>
    <row r="593" spans="39:46">
      <c r="AM593" s="11"/>
      <c r="AN593" s="5"/>
      <c r="AS593" s="18"/>
      <c r="AT593" s="16"/>
    </row>
    <row r="594" spans="39:46">
      <c r="AM594" s="11"/>
      <c r="AN594" s="5"/>
      <c r="AS594" s="18"/>
      <c r="AT594" s="16"/>
    </row>
    <row r="595" spans="39:46">
      <c r="AM595" s="11"/>
      <c r="AN595" s="5"/>
      <c r="AS595" s="18"/>
      <c r="AT595" s="16"/>
    </row>
    <row r="596" spans="39:46">
      <c r="AM596" s="11"/>
      <c r="AN596" s="5"/>
      <c r="AS596" s="18"/>
      <c r="AT596" s="16"/>
    </row>
    <row r="597" spans="39:46">
      <c r="AM597" s="11"/>
      <c r="AN597" s="5"/>
      <c r="AS597" s="18"/>
      <c r="AT597" s="16"/>
    </row>
    <row r="598" spans="39:46">
      <c r="AM598" s="11"/>
      <c r="AN598" s="5"/>
      <c r="AS598" s="18"/>
      <c r="AT598" s="16"/>
    </row>
    <row r="599" spans="39:46">
      <c r="AM599" s="11"/>
      <c r="AN599" s="5"/>
      <c r="AS599" s="18"/>
      <c r="AT599" s="16"/>
    </row>
    <row r="600" spans="39:46">
      <c r="AM600" s="11"/>
      <c r="AN600" s="5"/>
      <c r="AS600" s="18"/>
      <c r="AT600" s="16"/>
    </row>
    <row r="601" spans="39:46">
      <c r="AM601" s="11"/>
      <c r="AN601" s="5"/>
      <c r="AS601" s="18"/>
      <c r="AT601" s="16"/>
    </row>
    <row r="602" spans="39:46">
      <c r="AM602" s="11"/>
      <c r="AN602" s="5"/>
      <c r="AS602" s="18"/>
      <c r="AT602" s="16"/>
    </row>
    <row r="603" spans="39:46">
      <c r="AM603" s="11"/>
      <c r="AN603" s="5"/>
      <c r="AS603" s="18"/>
      <c r="AT603" s="16"/>
    </row>
    <row r="604" spans="39:46">
      <c r="AM604" s="11"/>
      <c r="AN604" s="5"/>
      <c r="AS604" s="18"/>
      <c r="AT604" s="16"/>
    </row>
    <row r="605" spans="39:46">
      <c r="AM605" s="11"/>
      <c r="AN605" s="5"/>
      <c r="AS605" s="18"/>
      <c r="AT605" s="16"/>
    </row>
    <row r="606" spans="39:46">
      <c r="AM606" s="11"/>
      <c r="AN606" s="5"/>
      <c r="AS606" s="18"/>
      <c r="AT606" s="16"/>
    </row>
    <row r="607" spans="39:46">
      <c r="AM607" s="11"/>
      <c r="AN607" s="5"/>
      <c r="AS607" s="18"/>
      <c r="AT607" s="16"/>
    </row>
    <row r="608" spans="39:46">
      <c r="AM608" s="11"/>
      <c r="AN608" s="5"/>
      <c r="AS608" s="18"/>
      <c r="AT608" s="16"/>
    </row>
    <row r="609" spans="39:46">
      <c r="AM609" s="11"/>
      <c r="AN609" s="5"/>
      <c r="AS609" s="18"/>
      <c r="AT609" s="16"/>
    </row>
    <row r="610" spans="39:46">
      <c r="AM610" s="11"/>
      <c r="AN610" s="5"/>
      <c r="AS610" s="18"/>
      <c r="AT610" s="16"/>
    </row>
    <row r="611" spans="39:46">
      <c r="AM611" s="11"/>
      <c r="AN611" s="5"/>
      <c r="AS611" s="18"/>
      <c r="AT611" s="16"/>
    </row>
    <row r="612" spans="39:46">
      <c r="AM612" s="11"/>
      <c r="AN612" s="5"/>
      <c r="AS612" s="18"/>
      <c r="AT612" s="16"/>
    </row>
    <row r="613" spans="39:46">
      <c r="AM613" s="11"/>
      <c r="AN613" s="5"/>
      <c r="AS613" s="18"/>
      <c r="AT613" s="16"/>
    </row>
    <row r="614" spans="39:46">
      <c r="AM614" s="11"/>
      <c r="AN614" s="5"/>
      <c r="AS614" s="18"/>
      <c r="AT614" s="16"/>
    </row>
    <row r="615" spans="39:46">
      <c r="AM615" s="11"/>
      <c r="AN615" s="5"/>
      <c r="AS615" s="18"/>
      <c r="AT615" s="16"/>
    </row>
    <row r="616" spans="39:46">
      <c r="AM616" s="11"/>
      <c r="AN616" s="5"/>
      <c r="AS616" s="18"/>
      <c r="AT616" s="16"/>
    </row>
    <row r="617" spans="39:46">
      <c r="AM617" s="11"/>
      <c r="AN617" s="5"/>
      <c r="AS617" s="18"/>
      <c r="AT617" s="16"/>
    </row>
    <row r="618" spans="39:46">
      <c r="AM618" s="11"/>
      <c r="AN618" s="5"/>
      <c r="AS618" s="18"/>
      <c r="AT618" s="16"/>
    </row>
    <row r="619" spans="39:46">
      <c r="AM619" s="11"/>
      <c r="AN619" s="5"/>
      <c r="AS619" s="18"/>
      <c r="AT619" s="16"/>
    </row>
    <row r="620" spans="39:46">
      <c r="AM620" s="11"/>
      <c r="AN620" s="5"/>
      <c r="AS620" s="18"/>
      <c r="AT620" s="16"/>
    </row>
    <row r="621" spans="39:46">
      <c r="AM621" s="11"/>
      <c r="AN621" s="5"/>
      <c r="AS621" s="18"/>
      <c r="AT621" s="16"/>
    </row>
    <row r="622" spans="39:46">
      <c r="AM622" s="11"/>
      <c r="AN622" s="5"/>
      <c r="AS622" s="18"/>
      <c r="AT622" s="16"/>
    </row>
    <row r="623" spans="39:46">
      <c r="AM623" s="11"/>
      <c r="AN623" s="5"/>
      <c r="AS623" s="18"/>
      <c r="AT623" s="16"/>
    </row>
    <row r="624" spans="39:46">
      <c r="AM624" s="11"/>
      <c r="AN624" s="5"/>
      <c r="AS624" s="18"/>
      <c r="AT624" s="16"/>
    </row>
    <row r="625" spans="39:46">
      <c r="AM625" s="11"/>
      <c r="AN625" s="5"/>
      <c r="AS625" s="18"/>
      <c r="AT625" s="16"/>
    </row>
    <row r="626" spans="39:46">
      <c r="AM626" s="11"/>
      <c r="AN626" s="5"/>
      <c r="AS626" s="18"/>
      <c r="AT626" s="16"/>
    </row>
    <row r="627" spans="39:46">
      <c r="AM627" s="11"/>
      <c r="AN627" s="5"/>
      <c r="AS627" s="18"/>
      <c r="AT627" s="16"/>
    </row>
    <row r="628" spans="39:46">
      <c r="AM628" s="11"/>
      <c r="AN628" s="5"/>
      <c r="AS628" s="18"/>
      <c r="AT628" s="16"/>
    </row>
    <row r="629" spans="39:46">
      <c r="AM629" s="11"/>
      <c r="AN629" s="5"/>
      <c r="AS629" s="18"/>
      <c r="AT629" s="16"/>
    </row>
    <row r="630" spans="39:46">
      <c r="AM630" s="11"/>
      <c r="AN630" s="5"/>
      <c r="AS630" s="18"/>
      <c r="AT630" s="16"/>
    </row>
    <row r="631" spans="39:46">
      <c r="AM631" s="11"/>
      <c r="AN631" s="5"/>
      <c r="AS631" s="18"/>
      <c r="AT631" s="16"/>
    </row>
    <row r="632" spans="39:46">
      <c r="AM632" s="11"/>
      <c r="AN632" s="5"/>
      <c r="AS632" s="18"/>
      <c r="AT632" s="16"/>
    </row>
    <row r="633" spans="39:46">
      <c r="AM633" s="11"/>
      <c r="AN633" s="5"/>
      <c r="AS633" s="18"/>
      <c r="AT633" s="16"/>
    </row>
    <row r="634" spans="39:46">
      <c r="AM634" s="11"/>
      <c r="AN634" s="5"/>
      <c r="AS634" s="18"/>
      <c r="AT634" s="16"/>
    </row>
    <row r="635" spans="39:46">
      <c r="AM635" s="11"/>
      <c r="AN635" s="5"/>
      <c r="AS635" s="18"/>
      <c r="AT635" s="16"/>
    </row>
    <row r="636" spans="39:46">
      <c r="AM636" s="11"/>
      <c r="AN636" s="5"/>
      <c r="AS636" s="18"/>
      <c r="AT636" s="16"/>
    </row>
    <row r="637" spans="39:46">
      <c r="AM637" s="11"/>
      <c r="AN637" s="5"/>
      <c r="AS637" s="18"/>
      <c r="AT637" s="16"/>
    </row>
    <row r="638" spans="39:46">
      <c r="AM638" s="11"/>
      <c r="AN638" s="5"/>
      <c r="AS638" s="18"/>
      <c r="AT638" s="16"/>
    </row>
    <row r="639" spans="39:46">
      <c r="AM639" s="11"/>
      <c r="AN639" s="5"/>
      <c r="AS639" s="18"/>
      <c r="AT639" s="16"/>
    </row>
    <row r="640" spans="39:46">
      <c r="AM640" s="11"/>
      <c r="AN640" s="5"/>
      <c r="AS640" s="18"/>
      <c r="AT640" s="16"/>
    </row>
    <row r="641" spans="39:46">
      <c r="AM641" s="11"/>
      <c r="AN641" s="5"/>
      <c r="AS641" s="18"/>
      <c r="AT641" s="16"/>
    </row>
    <row r="642" spans="39:46">
      <c r="AM642" s="11"/>
      <c r="AN642" s="5"/>
      <c r="AS642" s="18"/>
      <c r="AT642" s="16"/>
    </row>
    <row r="643" spans="39:46">
      <c r="AM643" s="11"/>
      <c r="AN643" s="5"/>
      <c r="AS643" s="18"/>
      <c r="AT643" s="16"/>
    </row>
    <row r="644" spans="39:46">
      <c r="AM644" s="11"/>
      <c r="AN644" s="5"/>
      <c r="AS644" s="18"/>
      <c r="AT644" s="16"/>
    </row>
    <row r="645" spans="39:46">
      <c r="AM645" s="11"/>
      <c r="AN645" s="5"/>
      <c r="AS645" s="18"/>
      <c r="AT645" s="16"/>
    </row>
    <row r="646" spans="39:46">
      <c r="AM646" s="11"/>
      <c r="AN646" s="5"/>
      <c r="AS646" s="18"/>
      <c r="AT646" s="16"/>
    </row>
    <row r="647" spans="39:46">
      <c r="AM647" s="11"/>
      <c r="AN647" s="5"/>
      <c r="AS647" s="18"/>
      <c r="AT647" s="16"/>
    </row>
    <row r="648" spans="39:46">
      <c r="AM648" s="11"/>
      <c r="AN648" s="5"/>
      <c r="AS648" s="18"/>
      <c r="AT648" s="16"/>
    </row>
    <row r="649" spans="39:46">
      <c r="AM649" s="11"/>
      <c r="AN649" s="5"/>
      <c r="AS649" s="18"/>
      <c r="AT649" s="16"/>
    </row>
    <row r="650" spans="39:46">
      <c r="AM650" s="11"/>
      <c r="AN650" s="5"/>
      <c r="AS650" s="18"/>
      <c r="AT650" s="16"/>
    </row>
    <row r="651" spans="39:46">
      <c r="AM651" s="11"/>
      <c r="AN651" s="5"/>
      <c r="AS651" s="18"/>
      <c r="AT651" s="16"/>
    </row>
    <row r="652" spans="39:46">
      <c r="AM652" s="11"/>
      <c r="AN652" s="5"/>
      <c r="AS652" s="18"/>
      <c r="AT652" s="16"/>
    </row>
    <row r="653" spans="39:46">
      <c r="AM653" s="11"/>
      <c r="AN653" s="5"/>
      <c r="AS653" s="18"/>
      <c r="AT653" s="16"/>
    </row>
    <row r="654" spans="39:46">
      <c r="AM654" s="11"/>
      <c r="AN654" s="5"/>
      <c r="AS654" s="18"/>
      <c r="AT654" s="16"/>
    </row>
    <row r="655" spans="39:46">
      <c r="AM655" s="11"/>
      <c r="AN655" s="5"/>
      <c r="AS655" s="18"/>
      <c r="AT655" s="16"/>
    </row>
    <row r="656" spans="39:46">
      <c r="AM656" s="11"/>
      <c r="AN656" s="5"/>
      <c r="AS656" s="18"/>
      <c r="AT656" s="16"/>
    </row>
    <row r="657" spans="39:46">
      <c r="AM657" s="11"/>
      <c r="AN657" s="5"/>
      <c r="AS657" s="18"/>
      <c r="AT657" s="16"/>
    </row>
    <row r="658" spans="39:46">
      <c r="AM658" s="11"/>
      <c r="AN658" s="5"/>
      <c r="AS658" s="18"/>
      <c r="AT658" s="16"/>
    </row>
    <row r="659" spans="39:46">
      <c r="AM659" s="11"/>
      <c r="AN659" s="5"/>
      <c r="AS659" s="18"/>
      <c r="AT659" s="16"/>
    </row>
    <row r="660" spans="39:46">
      <c r="AM660" s="11"/>
      <c r="AN660" s="5"/>
      <c r="AS660" s="18"/>
      <c r="AT660" s="16"/>
    </row>
    <row r="661" spans="39:46">
      <c r="AM661" s="11"/>
      <c r="AN661" s="5"/>
      <c r="AS661" s="18"/>
      <c r="AT661" s="16"/>
    </row>
    <row r="662" spans="39:46">
      <c r="AM662" s="11"/>
      <c r="AN662" s="5"/>
      <c r="AS662" s="18"/>
      <c r="AT662" s="16"/>
    </row>
    <row r="663" spans="39:46">
      <c r="AM663" s="11"/>
      <c r="AN663" s="5"/>
      <c r="AS663" s="18"/>
      <c r="AT663" s="16"/>
    </row>
    <row r="664" spans="39:46">
      <c r="AM664" s="11"/>
      <c r="AN664" s="5"/>
      <c r="AS664" s="18"/>
      <c r="AT664" s="16"/>
    </row>
    <row r="665" spans="39:46">
      <c r="AM665" s="11"/>
      <c r="AN665" s="5"/>
      <c r="AS665" s="18"/>
      <c r="AT665" s="16"/>
    </row>
    <row r="666" spans="39:46">
      <c r="AM666" s="11"/>
      <c r="AN666" s="5"/>
      <c r="AS666" s="18"/>
      <c r="AT666" s="16"/>
    </row>
    <row r="667" spans="39:46">
      <c r="AM667" s="11"/>
      <c r="AN667" s="5"/>
      <c r="AS667" s="18"/>
      <c r="AT667" s="16"/>
    </row>
    <row r="668" spans="39:46">
      <c r="AM668" s="11"/>
      <c r="AN668" s="5"/>
      <c r="AS668" s="18"/>
      <c r="AT668" s="16"/>
    </row>
    <row r="669" spans="39:46">
      <c r="AM669" s="11"/>
      <c r="AN669" s="5"/>
      <c r="AS669" s="18"/>
      <c r="AT669" s="16"/>
    </row>
    <row r="670" spans="39:46">
      <c r="AM670" s="11"/>
      <c r="AN670" s="5"/>
      <c r="AS670" s="18"/>
      <c r="AT670" s="16"/>
    </row>
    <row r="671" spans="39:46">
      <c r="AM671" s="11"/>
      <c r="AN671" s="5"/>
      <c r="AS671" s="18"/>
      <c r="AT671" s="16"/>
    </row>
    <row r="672" spans="39:46">
      <c r="AM672" s="11"/>
      <c r="AN672" s="5"/>
      <c r="AS672" s="18"/>
      <c r="AT672" s="16"/>
    </row>
    <row r="673" spans="39:46">
      <c r="AM673" s="11"/>
      <c r="AN673" s="5"/>
      <c r="AS673" s="18"/>
      <c r="AT673" s="16"/>
    </row>
    <row r="674" spans="39:46">
      <c r="AM674" s="11"/>
      <c r="AN674" s="5"/>
      <c r="AS674" s="18"/>
      <c r="AT674" s="16"/>
    </row>
    <row r="675" spans="39:46">
      <c r="AM675" s="11"/>
      <c r="AN675" s="5"/>
      <c r="AS675" s="18"/>
      <c r="AT675" s="16"/>
    </row>
    <row r="676" spans="39:46">
      <c r="AM676" s="11"/>
      <c r="AN676" s="5"/>
      <c r="AS676" s="18"/>
      <c r="AT676" s="16"/>
    </row>
    <row r="677" spans="39:46">
      <c r="AM677" s="11"/>
      <c r="AN677" s="5"/>
      <c r="AS677" s="18"/>
      <c r="AT677" s="16"/>
    </row>
    <row r="678" spans="39:46">
      <c r="AM678" s="11"/>
      <c r="AN678" s="5"/>
      <c r="AS678" s="18"/>
      <c r="AT678" s="16"/>
    </row>
    <row r="679" spans="39:46">
      <c r="AM679" s="11"/>
      <c r="AN679" s="5"/>
      <c r="AS679" s="18"/>
      <c r="AT679" s="16"/>
    </row>
    <row r="680" spans="39:46">
      <c r="AM680" s="11"/>
      <c r="AN680" s="5"/>
      <c r="AS680" s="18"/>
      <c r="AT680" s="16"/>
    </row>
    <row r="681" spans="39:46">
      <c r="AM681" s="11"/>
      <c r="AN681" s="5"/>
      <c r="AS681" s="18"/>
      <c r="AT681" s="16"/>
    </row>
    <row r="682" spans="39:46">
      <c r="AM682" s="11"/>
      <c r="AN682" s="5"/>
      <c r="AS682" s="18"/>
      <c r="AT682" s="16"/>
    </row>
    <row r="683" spans="39:46">
      <c r="AM683" s="11"/>
      <c r="AN683" s="5"/>
      <c r="AS683" s="18"/>
      <c r="AT683" s="16"/>
    </row>
    <row r="684" spans="39:46">
      <c r="AM684" s="11"/>
      <c r="AN684" s="5"/>
      <c r="AS684" s="18"/>
      <c r="AT684" s="16"/>
    </row>
    <row r="685" spans="39:46">
      <c r="AM685" s="11"/>
      <c r="AN685" s="5"/>
      <c r="AS685" s="18"/>
      <c r="AT685" s="16"/>
    </row>
    <row r="686" spans="39:46">
      <c r="AM686" s="11"/>
      <c r="AN686" s="5"/>
      <c r="AS686" s="18"/>
      <c r="AT686" s="16"/>
    </row>
    <row r="687" spans="39:46">
      <c r="AM687" s="11"/>
      <c r="AN687" s="5"/>
      <c r="AS687" s="18"/>
      <c r="AT687" s="16"/>
    </row>
    <row r="688" spans="39:46">
      <c r="AM688" s="11"/>
      <c r="AN688" s="5"/>
      <c r="AS688" s="18"/>
      <c r="AT688" s="16"/>
    </row>
    <row r="689" spans="39:46">
      <c r="AM689" s="11"/>
      <c r="AN689" s="5"/>
      <c r="AS689" s="18"/>
      <c r="AT689" s="16"/>
    </row>
    <row r="690" spans="39:46">
      <c r="AM690" s="11"/>
      <c r="AN690" s="5"/>
      <c r="AS690" s="18"/>
      <c r="AT690" s="16"/>
    </row>
    <row r="691" spans="39:46">
      <c r="AM691" s="11"/>
      <c r="AN691" s="5"/>
      <c r="AS691" s="18"/>
      <c r="AT691" s="16"/>
    </row>
    <row r="692" spans="39:46">
      <c r="AM692" s="11"/>
      <c r="AN692" s="5"/>
      <c r="AS692" s="18"/>
      <c r="AT692" s="16"/>
    </row>
    <row r="693" spans="39:46">
      <c r="AM693" s="11"/>
      <c r="AN693" s="5"/>
      <c r="AS693" s="18"/>
      <c r="AT693" s="16"/>
    </row>
    <row r="694" spans="39:46">
      <c r="AM694" s="11"/>
      <c r="AN694" s="5"/>
      <c r="AS694" s="18"/>
      <c r="AT694" s="16"/>
    </row>
    <row r="695" spans="39:46">
      <c r="AM695" s="11"/>
      <c r="AN695" s="5"/>
      <c r="AS695" s="18"/>
      <c r="AT695" s="16"/>
    </row>
    <row r="696" spans="39:46">
      <c r="AM696" s="11"/>
      <c r="AN696" s="5"/>
      <c r="AS696" s="18"/>
      <c r="AT696" s="16"/>
    </row>
    <row r="697" spans="39:46">
      <c r="AM697" s="11"/>
      <c r="AN697" s="5"/>
      <c r="AS697" s="18"/>
      <c r="AT697" s="16"/>
    </row>
    <row r="698" spans="39:46">
      <c r="AM698" s="11"/>
      <c r="AN698" s="5"/>
      <c r="AS698" s="18"/>
      <c r="AT698" s="16"/>
    </row>
    <row r="699" spans="39:46">
      <c r="AM699" s="11"/>
      <c r="AN699" s="5"/>
      <c r="AS699" s="18"/>
      <c r="AT699" s="16"/>
    </row>
    <row r="700" spans="39:46">
      <c r="AM700" s="11"/>
      <c r="AN700" s="5"/>
      <c r="AS700" s="18"/>
      <c r="AT700" s="16"/>
    </row>
    <row r="701" spans="39:46">
      <c r="AM701" s="11"/>
      <c r="AN701" s="5"/>
      <c r="AS701" s="18"/>
      <c r="AT701" s="16"/>
    </row>
    <row r="702" spans="39:46">
      <c r="AM702" s="11"/>
      <c r="AN702" s="5"/>
      <c r="AS702" s="18"/>
      <c r="AT702" s="16"/>
    </row>
    <row r="703" spans="39:46">
      <c r="AM703" s="11"/>
      <c r="AN703" s="5"/>
      <c r="AS703" s="18"/>
      <c r="AT703" s="16"/>
    </row>
    <row r="704" spans="39:46">
      <c r="AM704" s="11"/>
      <c r="AN704" s="5"/>
      <c r="AS704" s="18"/>
      <c r="AT704" s="16"/>
    </row>
    <row r="705" spans="39:46">
      <c r="AM705" s="11"/>
      <c r="AN705" s="5"/>
      <c r="AS705" s="18"/>
      <c r="AT705" s="16"/>
    </row>
    <row r="706" spans="39:46">
      <c r="AM706" s="11"/>
      <c r="AN706" s="5"/>
      <c r="AS706" s="18"/>
      <c r="AT706" s="16"/>
    </row>
    <row r="707" spans="39:46">
      <c r="AM707" s="11"/>
      <c r="AN707" s="5"/>
      <c r="AS707" s="18"/>
      <c r="AT707" s="16"/>
    </row>
    <row r="708" spans="39:46">
      <c r="AM708" s="11"/>
      <c r="AN708" s="5"/>
      <c r="AS708" s="18"/>
      <c r="AT708" s="16"/>
    </row>
    <row r="709" spans="39:46">
      <c r="AM709" s="11"/>
      <c r="AN709" s="5"/>
      <c r="AS709" s="18"/>
      <c r="AT709" s="16"/>
    </row>
    <row r="710" spans="39:46">
      <c r="AM710" s="11"/>
      <c r="AN710" s="5"/>
      <c r="AS710" s="18"/>
      <c r="AT710" s="16"/>
    </row>
    <row r="711" spans="39:46">
      <c r="AM711" s="11"/>
      <c r="AN711" s="5"/>
      <c r="AS711" s="18"/>
      <c r="AT711" s="16"/>
    </row>
    <row r="712" spans="39:46">
      <c r="AM712" s="11"/>
      <c r="AN712" s="5"/>
      <c r="AS712" s="18"/>
      <c r="AT712" s="16"/>
    </row>
    <row r="713" spans="39:46">
      <c r="AM713" s="11"/>
      <c r="AN713" s="5"/>
      <c r="AS713" s="18"/>
      <c r="AT713" s="16"/>
    </row>
    <row r="714" spans="39:46">
      <c r="AM714" s="11"/>
      <c r="AN714" s="5"/>
      <c r="AS714" s="18"/>
      <c r="AT714" s="16"/>
    </row>
    <row r="715" spans="39:46">
      <c r="AM715" s="11"/>
      <c r="AN715" s="5"/>
      <c r="AS715" s="18"/>
      <c r="AT715" s="16"/>
    </row>
    <row r="716" spans="39:46">
      <c r="AM716" s="11"/>
      <c r="AN716" s="5"/>
      <c r="AS716" s="18"/>
      <c r="AT716" s="16"/>
    </row>
    <row r="717" spans="39:46">
      <c r="AM717" s="11"/>
      <c r="AN717" s="5"/>
      <c r="AS717" s="18"/>
      <c r="AT717" s="16"/>
    </row>
    <row r="718" spans="39:46">
      <c r="AM718" s="11"/>
      <c r="AN718" s="5"/>
      <c r="AS718" s="18"/>
      <c r="AT718" s="16"/>
    </row>
    <row r="719" spans="39:46">
      <c r="AM719" s="11"/>
      <c r="AN719" s="5"/>
      <c r="AS719" s="18"/>
      <c r="AT719" s="16"/>
    </row>
    <row r="720" spans="39:46">
      <c r="AM720" s="11"/>
      <c r="AN720" s="5"/>
      <c r="AS720" s="18"/>
      <c r="AT720" s="16"/>
    </row>
    <row r="721" spans="39:46">
      <c r="AM721" s="11"/>
      <c r="AN721" s="5"/>
      <c r="AS721" s="18"/>
      <c r="AT721" s="16"/>
    </row>
    <row r="722" spans="39:46">
      <c r="AM722" s="11"/>
      <c r="AN722" s="5"/>
      <c r="AS722" s="18"/>
      <c r="AT722" s="16"/>
    </row>
    <row r="723" spans="39:46">
      <c r="AM723" s="11"/>
      <c r="AN723" s="5"/>
      <c r="AS723" s="18"/>
      <c r="AT723" s="16"/>
    </row>
    <row r="724" spans="39:46">
      <c r="AM724" s="11"/>
      <c r="AN724" s="5"/>
      <c r="AS724" s="18"/>
      <c r="AT724" s="16"/>
    </row>
    <row r="725" spans="39:46">
      <c r="AM725" s="11"/>
      <c r="AN725" s="5"/>
      <c r="AS725" s="18"/>
      <c r="AT725" s="16"/>
    </row>
    <row r="726" spans="39:46">
      <c r="AM726" s="11"/>
      <c r="AN726" s="5"/>
      <c r="AS726" s="18"/>
      <c r="AT726" s="16"/>
    </row>
    <row r="727" spans="39:46">
      <c r="AM727" s="11"/>
      <c r="AN727" s="5"/>
      <c r="AS727" s="18"/>
      <c r="AT727" s="16"/>
    </row>
    <row r="728" spans="39:46">
      <c r="AM728" s="11"/>
      <c r="AN728" s="5"/>
      <c r="AS728" s="18"/>
      <c r="AT728" s="16"/>
    </row>
    <row r="729" spans="39:46">
      <c r="AM729" s="11"/>
      <c r="AN729" s="5"/>
      <c r="AS729" s="18"/>
      <c r="AT729" s="16"/>
    </row>
    <row r="730" spans="39:46">
      <c r="AM730" s="11"/>
      <c r="AN730" s="5"/>
      <c r="AS730" s="18"/>
      <c r="AT730" s="16"/>
    </row>
    <row r="731" spans="39:46">
      <c r="AM731" s="11"/>
      <c r="AN731" s="5"/>
      <c r="AS731" s="18"/>
      <c r="AT731" s="16"/>
    </row>
    <row r="732" spans="39:46">
      <c r="AM732" s="11"/>
      <c r="AN732" s="5"/>
      <c r="AS732" s="18"/>
      <c r="AT732" s="16"/>
    </row>
    <row r="733" spans="39:46">
      <c r="AM733" s="11"/>
      <c r="AN733" s="5"/>
      <c r="AS733" s="18"/>
      <c r="AT733" s="16"/>
    </row>
    <row r="734" spans="39:46">
      <c r="AM734" s="11"/>
      <c r="AN734" s="5"/>
      <c r="AS734" s="18"/>
      <c r="AT734" s="16"/>
    </row>
    <row r="735" spans="39:46">
      <c r="AM735" s="11"/>
      <c r="AN735" s="5"/>
      <c r="AS735" s="18"/>
      <c r="AT735" s="16"/>
    </row>
    <row r="736" spans="39:46">
      <c r="AM736" s="11"/>
      <c r="AN736" s="5"/>
      <c r="AS736" s="18"/>
      <c r="AT736" s="16"/>
    </row>
    <row r="737" spans="39:46">
      <c r="AM737" s="11"/>
      <c r="AN737" s="5"/>
      <c r="AS737" s="18"/>
      <c r="AT737" s="16"/>
    </row>
    <row r="738" spans="39:46">
      <c r="AM738" s="11"/>
      <c r="AN738" s="5"/>
      <c r="AS738" s="18"/>
      <c r="AT738" s="16"/>
    </row>
    <row r="739" spans="39:46">
      <c r="AM739" s="11"/>
      <c r="AN739" s="5"/>
      <c r="AS739" s="18"/>
      <c r="AT739" s="16"/>
    </row>
    <row r="740" spans="39:46">
      <c r="AM740" s="11"/>
      <c r="AN740" s="5"/>
      <c r="AS740" s="18"/>
      <c r="AT740" s="16"/>
    </row>
    <row r="741" spans="39:46">
      <c r="AM741" s="11"/>
      <c r="AN741" s="5"/>
      <c r="AS741" s="18"/>
      <c r="AT741" s="16"/>
    </row>
    <row r="742" spans="39:46">
      <c r="AM742" s="11"/>
      <c r="AN742" s="5"/>
      <c r="AS742" s="18"/>
      <c r="AT742" s="16"/>
    </row>
    <row r="743" spans="39:46">
      <c r="AM743" s="11"/>
      <c r="AN743" s="5"/>
      <c r="AS743" s="18"/>
      <c r="AT743" s="16"/>
    </row>
    <row r="744" spans="39:46">
      <c r="AM744" s="11"/>
      <c r="AN744" s="5"/>
      <c r="AS744" s="18"/>
      <c r="AT744" s="16"/>
    </row>
    <row r="745" spans="39:46">
      <c r="AM745" s="11"/>
      <c r="AN745" s="5"/>
      <c r="AS745" s="18"/>
      <c r="AT745" s="16"/>
    </row>
    <row r="746" spans="39:46">
      <c r="AM746" s="11"/>
      <c r="AN746" s="5"/>
      <c r="AS746" s="18"/>
      <c r="AT746" s="16"/>
    </row>
    <row r="747" spans="39:46">
      <c r="AM747" s="11"/>
      <c r="AN747" s="5"/>
      <c r="AS747" s="18"/>
      <c r="AT747" s="16"/>
    </row>
    <row r="748" spans="39:46">
      <c r="AM748" s="11"/>
      <c r="AN748" s="5"/>
      <c r="AS748" s="18"/>
      <c r="AT748" s="16"/>
    </row>
    <row r="749" spans="39:46">
      <c r="AM749" s="11"/>
      <c r="AN749" s="5"/>
      <c r="AS749" s="18"/>
      <c r="AT749" s="16"/>
    </row>
    <row r="750" spans="39:46">
      <c r="AM750" s="11"/>
      <c r="AN750" s="5"/>
      <c r="AS750" s="18"/>
      <c r="AT750" s="16"/>
    </row>
    <row r="751" spans="39:46">
      <c r="AM751" s="11"/>
      <c r="AN751" s="5"/>
      <c r="AS751" s="18"/>
      <c r="AT751" s="16"/>
    </row>
    <row r="752" spans="39:46">
      <c r="AM752" s="11"/>
      <c r="AN752" s="5"/>
      <c r="AS752" s="18"/>
      <c r="AT752" s="16"/>
    </row>
    <row r="753" spans="39:46">
      <c r="AM753" s="11"/>
      <c r="AN753" s="5"/>
      <c r="AS753" s="18"/>
      <c r="AT753" s="16"/>
    </row>
    <row r="754" spans="39:46">
      <c r="AM754" s="11"/>
      <c r="AN754" s="5"/>
      <c r="AS754" s="18"/>
      <c r="AT754" s="16"/>
    </row>
    <row r="755" spans="39:46">
      <c r="AM755" s="11"/>
      <c r="AN755" s="5"/>
      <c r="AS755" s="18"/>
      <c r="AT755" s="16"/>
    </row>
    <row r="756" spans="39:46">
      <c r="AM756" s="11"/>
      <c r="AN756" s="5"/>
      <c r="AS756" s="18"/>
      <c r="AT756" s="16"/>
    </row>
    <row r="757" spans="39:46">
      <c r="AM757" s="11"/>
      <c r="AN757" s="5"/>
      <c r="AS757" s="18"/>
      <c r="AT757" s="16"/>
    </row>
    <row r="758" spans="39:46">
      <c r="AM758" s="11"/>
      <c r="AN758" s="5"/>
      <c r="AS758" s="18"/>
      <c r="AT758" s="16"/>
    </row>
    <row r="759" spans="39:46">
      <c r="AM759" s="11"/>
      <c r="AN759" s="5"/>
      <c r="AS759" s="18"/>
      <c r="AT759" s="16"/>
    </row>
    <row r="760" spans="39:46">
      <c r="AM760" s="11"/>
      <c r="AN760" s="5"/>
      <c r="AS760" s="18"/>
      <c r="AT760" s="16"/>
    </row>
    <row r="761" spans="39:46">
      <c r="AM761" s="11"/>
      <c r="AN761" s="5"/>
      <c r="AS761" s="18"/>
      <c r="AT761" s="16"/>
    </row>
    <row r="762" spans="39:46">
      <c r="AM762" s="11"/>
      <c r="AN762" s="5"/>
      <c r="AS762" s="18"/>
      <c r="AT762" s="16"/>
    </row>
    <row r="763" spans="39:46">
      <c r="AM763" s="11"/>
      <c r="AN763" s="5"/>
      <c r="AS763" s="18"/>
      <c r="AT763" s="16"/>
    </row>
    <row r="764" spans="39:46">
      <c r="AM764" s="11"/>
      <c r="AN764" s="5"/>
      <c r="AS764" s="18"/>
      <c r="AT764" s="16"/>
    </row>
    <row r="765" spans="39:46">
      <c r="AM765" s="11"/>
      <c r="AN765" s="5"/>
      <c r="AS765" s="18"/>
      <c r="AT765" s="16"/>
    </row>
    <row r="766" spans="39:46">
      <c r="AM766" s="11"/>
      <c r="AN766" s="5"/>
      <c r="AS766" s="18"/>
      <c r="AT766" s="16"/>
    </row>
    <row r="767" spans="39:46">
      <c r="AM767" s="11"/>
      <c r="AN767" s="5"/>
      <c r="AS767" s="18"/>
      <c r="AT767" s="16"/>
    </row>
    <row r="768" spans="39:46">
      <c r="AM768" s="11"/>
      <c r="AN768" s="5"/>
      <c r="AS768" s="18"/>
      <c r="AT768" s="16"/>
    </row>
    <row r="769" spans="39:46">
      <c r="AM769" s="11"/>
      <c r="AN769" s="5"/>
      <c r="AS769" s="18"/>
      <c r="AT769" s="16"/>
    </row>
    <row r="770" spans="39:46">
      <c r="AM770" s="11"/>
      <c r="AN770" s="5"/>
      <c r="AS770" s="18"/>
      <c r="AT770" s="16"/>
    </row>
    <row r="771" spans="39:46">
      <c r="AM771" s="11"/>
      <c r="AN771" s="5"/>
      <c r="AS771" s="18"/>
      <c r="AT771" s="16"/>
    </row>
    <row r="772" spans="39:46">
      <c r="AM772" s="11"/>
      <c r="AN772" s="5"/>
      <c r="AS772" s="18"/>
      <c r="AT772" s="16"/>
    </row>
    <row r="773" spans="39:46">
      <c r="AM773" s="11"/>
      <c r="AN773" s="5"/>
      <c r="AS773" s="18"/>
      <c r="AT773" s="16"/>
    </row>
    <row r="774" spans="39:46">
      <c r="AM774" s="11"/>
      <c r="AN774" s="5"/>
      <c r="AS774" s="18"/>
      <c r="AT774" s="16"/>
    </row>
    <row r="775" spans="39:46">
      <c r="AM775" s="11"/>
      <c r="AN775" s="5"/>
      <c r="AS775" s="18"/>
      <c r="AT775" s="16"/>
    </row>
    <row r="776" spans="39:46">
      <c r="AM776" s="11"/>
      <c r="AN776" s="5"/>
      <c r="AS776" s="18"/>
      <c r="AT776" s="16"/>
    </row>
    <row r="777" spans="39:46">
      <c r="AM777" s="11"/>
      <c r="AN777" s="5"/>
      <c r="AS777" s="18"/>
      <c r="AT777" s="16"/>
    </row>
    <row r="778" spans="39:46">
      <c r="AM778" s="11"/>
      <c r="AN778" s="5"/>
      <c r="AS778" s="18"/>
      <c r="AT778" s="16"/>
    </row>
    <row r="779" spans="39:46">
      <c r="AM779" s="11"/>
      <c r="AN779" s="5"/>
      <c r="AS779" s="18"/>
      <c r="AT779" s="16"/>
    </row>
    <row r="780" spans="39:46">
      <c r="AM780" s="11"/>
      <c r="AN780" s="5"/>
      <c r="AS780" s="18"/>
      <c r="AT780" s="16"/>
    </row>
    <row r="781" spans="39:46">
      <c r="AM781" s="11"/>
      <c r="AN781" s="5"/>
      <c r="AS781" s="18"/>
      <c r="AT781" s="16"/>
    </row>
    <row r="782" spans="39:46">
      <c r="AM782" s="11"/>
      <c r="AN782" s="5"/>
      <c r="AS782" s="18"/>
      <c r="AT782" s="16"/>
    </row>
    <row r="783" spans="39:46">
      <c r="AM783" s="11"/>
      <c r="AN783" s="5"/>
      <c r="AS783" s="18"/>
      <c r="AT783" s="16"/>
    </row>
    <row r="784" spans="39:46">
      <c r="AM784" s="11"/>
      <c r="AN784" s="5"/>
      <c r="AS784" s="18"/>
      <c r="AT784" s="16"/>
    </row>
    <row r="785" spans="39:46">
      <c r="AM785" s="11"/>
      <c r="AN785" s="5"/>
      <c r="AS785" s="18"/>
      <c r="AT785" s="16"/>
    </row>
    <row r="786" spans="39:46">
      <c r="AM786" s="11"/>
      <c r="AN786" s="5"/>
      <c r="AS786" s="18"/>
      <c r="AT786" s="16"/>
    </row>
    <row r="787" spans="39:46">
      <c r="AM787" s="11"/>
      <c r="AN787" s="5"/>
      <c r="AS787" s="18"/>
      <c r="AT787" s="16"/>
    </row>
    <row r="788" spans="39:46">
      <c r="AM788" s="11"/>
      <c r="AN788" s="5"/>
      <c r="AS788" s="18"/>
      <c r="AT788" s="16"/>
    </row>
    <row r="789" spans="39:46">
      <c r="AM789" s="11"/>
      <c r="AN789" s="5"/>
      <c r="AS789" s="18"/>
      <c r="AT789" s="16"/>
    </row>
    <row r="790" spans="39:46">
      <c r="AM790" s="11"/>
      <c r="AN790" s="5"/>
      <c r="AS790" s="18"/>
      <c r="AT790" s="16"/>
    </row>
    <row r="791" spans="39:46">
      <c r="AM791" s="11"/>
      <c r="AN791" s="5"/>
      <c r="AS791" s="18"/>
      <c r="AT791" s="16"/>
    </row>
    <row r="792" spans="39:46">
      <c r="AM792" s="11"/>
      <c r="AN792" s="5"/>
      <c r="AS792" s="18"/>
      <c r="AT792" s="16"/>
    </row>
    <row r="793" spans="39:46">
      <c r="AM793" s="11"/>
      <c r="AN793" s="5"/>
      <c r="AS793" s="18"/>
      <c r="AT793" s="16"/>
    </row>
    <row r="794" spans="39:46">
      <c r="AM794" s="11"/>
      <c r="AN794" s="5"/>
      <c r="AS794" s="18"/>
      <c r="AT794" s="16"/>
    </row>
    <row r="795" spans="39:46">
      <c r="AM795" s="11"/>
      <c r="AN795" s="5"/>
      <c r="AS795" s="18"/>
      <c r="AT795" s="16"/>
    </row>
    <row r="796" spans="39:46">
      <c r="AM796" s="11"/>
      <c r="AN796" s="5"/>
      <c r="AS796" s="18"/>
      <c r="AT796" s="16"/>
    </row>
    <row r="797" spans="39:46">
      <c r="AM797" s="11"/>
      <c r="AN797" s="5"/>
      <c r="AS797" s="18"/>
      <c r="AT797" s="16"/>
    </row>
    <row r="798" spans="39:46">
      <c r="AM798" s="11"/>
      <c r="AN798" s="5"/>
      <c r="AS798" s="18"/>
      <c r="AT798" s="16"/>
    </row>
    <row r="799" spans="39:46">
      <c r="AM799" s="11"/>
      <c r="AN799" s="5"/>
      <c r="AS799" s="18"/>
      <c r="AT799" s="16"/>
    </row>
    <row r="800" spans="39:46">
      <c r="AM800" s="11"/>
      <c r="AN800" s="5"/>
      <c r="AS800" s="18"/>
      <c r="AT800" s="16"/>
    </row>
    <row r="801" spans="39:46">
      <c r="AM801" s="11"/>
      <c r="AN801" s="5"/>
      <c r="AS801" s="18"/>
      <c r="AT801" s="16"/>
    </row>
    <row r="802" spans="39:46">
      <c r="AM802" s="11"/>
      <c r="AN802" s="5"/>
      <c r="AS802" s="18"/>
      <c r="AT802" s="16"/>
    </row>
    <row r="803" spans="39:46">
      <c r="AM803" s="11"/>
      <c r="AN803" s="5"/>
      <c r="AS803" s="18"/>
      <c r="AT803" s="16"/>
    </row>
    <row r="804" spans="39:46">
      <c r="AM804" s="11"/>
      <c r="AN804" s="5"/>
      <c r="AS804" s="18"/>
      <c r="AT804" s="16"/>
    </row>
    <row r="805" spans="39:46">
      <c r="AM805" s="11"/>
      <c r="AN805" s="5"/>
      <c r="AS805" s="18"/>
      <c r="AT805" s="16"/>
    </row>
    <row r="806" spans="39:46">
      <c r="AM806" s="11"/>
      <c r="AN806" s="5"/>
      <c r="AS806" s="18"/>
      <c r="AT806" s="16"/>
    </row>
    <row r="807" spans="39:46">
      <c r="AM807" s="11"/>
      <c r="AN807" s="5"/>
      <c r="AS807" s="18"/>
      <c r="AT807" s="16"/>
    </row>
    <row r="808" spans="39:46">
      <c r="AM808" s="11"/>
      <c r="AN808" s="5"/>
      <c r="AS808" s="18"/>
      <c r="AT808" s="16"/>
    </row>
    <row r="809" spans="39:46">
      <c r="AM809" s="11"/>
      <c r="AN809" s="5"/>
      <c r="AS809" s="18"/>
      <c r="AT809" s="16"/>
    </row>
    <row r="810" spans="39:46">
      <c r="AM810" s="11"/>
      <c r="AN810" s="5"/>
      <c r="AS810" s="18"/>
      <c r="AT810" s="16"/>
    </row>
    <row r="811" spans="39:46">
      <c r="AM811" s="11"/>
      <c r="AN811" s="5"/>
      <c r="AS811" s="18"/>
      <c r="AT811" s="16"/>
    </row>
    <row r="812" spans="39:46">
      <c r="AM812" s="11"/>
      <c r="AN812" s="5"/>
      <c r="AS812" s="18"/>
      <c r="AT812" s="16"/>
    </row>
    <row r="813" spans="39:46">
      <c r="AM813" s="11"/>
      <c r="AN813" s="5"/>
      <c r="AS813" s="18"/>
      <c r="AT813" s="16"/>
    </row>
    <row r="814" spans="39:46">
      <c r="AM814" s="11"/>
      <c r="AN814" s="5"/>
      <c r="AS814" s="18"/>
      <c r="AT814" s="16"/>
    </row>
    <row r="815" spans="39:46">
      <c r="AM815" s="11"/>
      <c r="AN815" s="5"/>
      <c r="AS815" s="18"/>
      <c r="AT815" s="16"/>
    </row>
    <row r="816" spans="39:46">
      <c r="AM816" s="11"/>
      <c r="AN816" s="5"/>
      <c r="AS816" s="18"/>
      <c r="AT816" s="16"/>
    </row>
    <row r="817" spans="39:46">
      <c r="AM817" s="11"/>
      <c r="AN817" s="5"/>
      <c r="AS817" s="18"/>
      <c r="AT817" s="16"/>
    </row>
    <row r="818" spans="39:46">
      <c r="AM818" s="11"/>
      <c r="AN818" s="5"/>
      <c r="AS818" s="18"/>
      <c r="AT818" s="16"/>
    </row>
    <row r="819" spans="39:46">
      <c r="AM819" s="11"/>
      <c r="AN819" s="5"/>
      <c r="AS819" s="18"/>
      <c r="AT819" s="16"/>
    </row>
    <row r="820" spans="39:46">
      <c r="AM820" s="11"/>
      <c r="AN820" s="5"/>
      <c r="AS820" s="18"/>
      <c r="AT820" s="16"/>
    </row>
    <row r="821" spans="39:46">
      <c r="AM821" s="11"/>
      <c r="AN821" s="5"/>
      <c r="AS821" s="18"/>
      <c r="AT821" s="16"/>
    </row>
    <row r="822" spans="39:46">
      <c r="AM822" s="11"/>
      <c r="AN822" s="5"/>
      <c r="AS822" s="18"/>
      <c r="AT822" s="16"/>
    </row>
    <row r="823" spans="39:46">
      <c r="AM823" s="11"/>
      <c r="AN823" s="5"/>
      <c r="AS823" s="18"/>
      <c r="AT823" s="16"/>
    </row>
    <row r="824" spans="39:46">
      <c r="AM824" s="11"/>
      <c r="AN824" s="5"/>
      <c r="AS824" s="18"/>
      <c r="AT824" s="16"/>
    </row>
    <row r="825" spans="39:46">
      <c r="AM825" s="11"/>
      <c r="AN825" s="5"/>
      <c r="AS825" s="18"/>
      <c r="AT825" s="16"/>
    </row>
    <row r="826" spans="39:46">
      <c r="AM826" s="11"/>
      <c r="AN826" s="5"/>
      <c r="AS826" s="18"/>
      <c r="AT826" s="16"/>
    </row>
    <row r="827" spans="39:46">
      <c r="AM827" s="11"/>
      <c r="AN827" s="5"/>
      <c r="AS827" s="18"/>
      <c r="AT827" s="16"/>
    </row>
    <row r="828" spans="39:46">
      <c r="AM828" s="11"/>
      <c r="AN828" s="5"/>
      <c r="AS828" s="18"/>
      <c r="AT828" s="16"/>
    </row>
    <row r="829" spans="39:46">
      <c r="AM829" s="11"/>
      <c r="AN829" s="5"/>
      <c r="AS829" s="18"/>
      <c r="AT829" s="16"/>
    </row>
    <row r="830" spans="39:46">
      <c r="AM830" s="11"/>
      <c r="AN830" s="5"/>
      <c r="AS830" s="18"/>
      <c r="AT830" s="16"/>
    </row>
    <row r="831" spans="39:46">
      <c r="AM831" s="11"/>
      <c r="AN831" s="5"/>
      <c r="AS831" s="18"/>
      <c r="AT831" s="16"/>
    </row>
    <row r="832" spans="39:46">
      <c r="AM832" s="11"/>
      <c r="AN832" s="5"/>
      <c r="AS832" s="18"/>
      <c r="AT832" s="16"/>
    </row>
    <row r="833" spans="39:46">
      <c r="AM833" s="11"/>
      <c r="AN833" s="5"/>
      <c r="AS833" s="18"/>
      <c r="AT833" s="16"/>
    </row>
    <row r="834" spans="39:46">
      <c r="AM834" s="11"/>
      <c r="AN834" s="5"/>
      <c r="AS834" s="18"/>
      <c r="AT834" s="16"/>
    </row>
    <row r="835" spans="39:46">
      <c r="AM835" s="11"/>
      <c r="AN835" s="5"/>
      <c r="AS835" s="18"/>
      <c r="AT835" s="16"/>
    </row>
    <row r="836" spans="39:46">
      <c r="AM836" s="11"/>
      <c r="AN836" s="5"/>
      <c r="AS836" s="18"/>
      <c r="AT836" s="16"/>
    </row>
    <row r="837" spans="39:46">
      <c r="AM837" s="11"/>
      <c r="AN837" s="5"/>
      <c r="AS837" s="18"/>
      <c r="AT837" s="16"/>
    </row>
    <row r="838" spans="39:46">
      <c r="AM838" s="11"/>
      <c r="AN838" s="5"/>
      <c r="AS838" s="18"/>
      <c r="AT838" s="16"/>
    </row>
    <row r="839" spans="39:46">
      <c r="AM839" s="11"/>
      <c r="AN839" s="5"/>
      <c r="AS839" s="18"/>
      <c r="AT839" s="16"/>
    </row>
    <row r="840" spans="39:46">
      <c r="AM840" s="11"/>
      <c r="AN840" s="5"/>
      <c r="AS840" s="18"/>
      <c r="AT840" s="16"/>
    </row>
    <row r="841" spans="39:46">
      <c r="AM841" s="11"/>
      <c r="AN841" s="5"/>
      <c r="AS841" s="18"/>
      <c r="AT841" s="16"/>
    </row>
    <row r="842" spans="39:46">
      <c r="AM842" s="11"/>
      <c r="AN842" s="5"/>
      <c r="AS842" s="18"/>
      <c r="AT842" s="16"/>
    </row>
    <row r="843" spans="39:46">
      <c r="AM843" s="11"/>
      <c r="AN843" s="5"/>
      <c r="AS843" s="18"/>
      <c r="AT843" s="16"/>
    </row>
    <row r="844" spans="39:46">
      <c r="AM844" s="11"/>
      <c r="AN844" s="5"/>
      <c r="AS844" s="18"/>
      <c r="AT844" s="16"/>
    </row>
    <row r="845" spans="39:46">
      <c r="AM845" s="11"/>
      <c r="AN845" s="5"/>
      <c r="AS845" s="18"/>
      <c r="AT845" s="16"/>
    </row>
    <row r="846" spans="39:46">
      <c r="AM846" s="11"/>
      <c r="AN846" s="5"/>
      <c r="AS846" s="18"/>
      <c r="AT846" s="16"/>
    </row>
    <row r="847" spans="39:46">
      <c r="AM847" s="11"/>
      <c r="AN847" s="5"/>
      <c r="AS847" s="18"/>
      <c r="AT847" s="16"/>
    </row>
    <row r="848" spans="39:46">
      <c r="AM848" s="11"/>
      <c r="AN848" s="5"/>
      <c r="AS848" s="18"/>
      <c r="AT848" s="16"/>
    </row>
    <row r="849" spans="39:46">
      <c r="AM849" s="11"/>
      <c r="AN849" s="5"/>
      <c r="AS849" s="18"/>
      <c r="AT849" s="16"/>
    </row>
    <row r="850" spans="39:46">
      <c r="AM850" s="11"/>
      <c r="AN850" s="5"/>
      <c r="AS850" s="18"/>
      <c r="AT850" s="16"/>
    </row>
    <row r="851" spans="39:46">
      <c r="AM851" s="11"/>
      <c r="AN851" s="5"/>
      <c r="AS851" s="18"/>
      <c r="AT851" s="16"/>
    </row>
    <row r="852" spans="39:46">
      <c r="AM852" s="11"/>
      <c r="AN852" s="5"/>
      <c r="AS852" s="18"/>
      <c r="AT852" s="16"/>
    </row>
    <row r="853" spans="39:46">
      <c r="AM853" s="11"/>
      <c r="AN853" s="5"/>
      <c r="AS853" s="18"/>
      <c r="AT853" s="16"/>
    </row>
    <row r="854" spans="39:46">
      <c r="AM854" s="11"/>
      <c r="AN854" s="5"/>
      <c r="AS854" s="18"/>
      <c r="AT854" s="16"/>
    </row>
    <row r="855" spans="39:46">
      <c r="AM855" s="11"/>
      <c r="AN855" s="5"/>
      <c r="AS855" s="18"/>
      <c r="AT855" s="16"/>
    </row>
    <row r="856" spans="39:46">
      <c r="AM856" s="11"/>
      <c r="AN856" s="5"/>
      <c r="AS856" s="18"/>
      <c r="AT856" s="16"/>
    </row>
    <row r="857" spans="39:46">
      <c r="AM857" s="11"/>
      <c r="AN857" s="5"/>
      <c r="AS857" s="18"/>
      <c r="AT857" s="16"/>
    </row>
    <row r="858" spans="39:46">
      <c r="AM858" s="11"/>
      <c r="AN858" s="5"/>
      <c r="AS858" s="18"/>
      <c r="AT858" s="16"/>
    </row>
    <row r="859" spans="39:46">
      <c r="AM859" s="11"/>
      <c r="AN859" s="5"/>
      <c r="AS859" s="18"/>
      <c r="AT859" s="16"/>
    </row>
    <row r="860" spans="39:46">
      <c r="AM860" s="11"/>
      <c r="AN860" s="5"/>
      <c r="AS860" s="18"/>
      <c r="AT860" s="16"/>
    </row>
    <row r="861" spans="39:46">
      <c r="AM861" s="11"/>
      <c r="AN861" s="5"/>
      <c r="AS861" s="18"/>
      <c r="AT861" s="16"/>
    </row>
    <row r="862" spans="39:46">
      <c r="AM862" s="11"/>
      <c r="AN862" s="5"/>
      <c r="AS862" s="18"/>
      <c r="AT862" s="16"/>
    </row>
    <row r="863" spans="39:46">
      <c r="AM863" s="11"/>
      <c r="AN863" s="5"/>
      <c r="AS863" s="18"/>
      <c r="AT863" s="16"/>
    </row>
    <row r="864" spans="39:46">
      <c r="AM864" s="11"/>
      <c r="AN864" s="5"/>
      <c r="AS864" s="18"/>
      <c r="AT864" s="16"/>
    </row>
    <row r="865" spans="39:46">
      <c r="AM865" s="11"/>
      <c r="AN865" s="5"/>
      <c r="AS865" s="18"/>
      <c r="AT865" s="16"/>
    </row>
    <row r="866" spans="39:46">
      <c r="AM866" s="11"/>
      <c r="AN866" s="5"/>
      <c r="AS866" s="18"/>
      <c r="AT866" s="16"/>
    </row>
    <row r="867" spans="39:46">
      <c r="AM867" s="11"/>
      <c r="AN867" s="5"/>
      <c r="AS867" s="18"/>
      <c r="AT867" s="16"/>
    </row>
    <row r="868" spans="39:46">
      <c r="AM868" s="11"/>
      <c r="AN868" s="5"/>
      <c r="AS868" s="18"/>
      <c r="AT868" s="16"/>
    </row>
    <row r="869" spans="39:46">
      <c r="AM869" s="11"/>
      <c r="AN869" s="5"/>
      <c r="AS869" s="18"/>
      <c r="AT869" s="16"/>
    </row>
    <row r="870" spans="39:46">
      <c r="AM870" s="11"/>
      <c r="AN870" s="5"/>
      <c r="AS870" s="18"/>
      <c r="AT870" s="16"/>
    </row>
    <row r="871" spans="39:46">
      <c r="AM871" s="11"/>
      <c r="AN871" s="5"/>
      <c r="AS871" s="18"/>
      <c r="AT871" s="16"/>
    </row>
    <row r="872" spans="39:46">
      <c r="AM872" s="11"/>
      <c r="AN872" s="5"/>
      <c r="AS872" s="18"/>
      <c r="AT872" s="16"/>
    </row>
    <row r="873" spans="39:46">
      <c r="AM873" s="11"/>
      <c r="AN873" s="5"/>
      <c r="AS873" s="18"/>
      <c r="AT873" s="16"/>
    </row>
    <row r="874" spans="39:46">
      <c r="AM874" s="11"/>
      <c r="AN874" s="5"/>
      <c r="AS874" s="18"/>
      <c r="AT874" s="16"/>
    </row>
    <row r="875" spans="39:46">
      <c r="AM875" s="11"/>
      <c r="AN875" s="5"/>
      <c r="AS875" s="18"/>
      <c r="AT875" s="16"/>
    </row>
    <row r="876" spans="39:46">
      <c r="AM876" s="11"/>
      <c r="AN876" s="5"/>
      <c r="AS876" s="18"/>
      <c r="AT876" s="16"/>
    </row>
    <row r="877" spans="39:46">
      <c r="AM877" s="11"/>
      <c r="AN877" s="5"/>
      <c r="AS877" s="18"/>
      <c r="AT877" s="16"/>
    </row>
    <row r="878" spans="39:46">
      <c r="AM878" s="11"/>
      <c r="AN878" s="5"/>
      <c r="AS878" s="18"/>
      <c r="AT878" s="16"/>
    </row>
    <row r="879" spans="39:46">
      <c r="AM879" s="11"/>
      <c r="AN879" s="5"/>
      <c r="AS879" s="18"/>
      <c r="AT879" s="16"/>
    </row>
    <row r="880" spans="39:46">
      <c r="AM880" s="11"/>
      <c r="AN880" s="5"/>
      <c r="AS880" s="18"/>
      <c r="AT880" s="16"/>
    </row>
    <row r="881" spans="39:46">
      <c r="AM881" s="11"/>
      <c r="AN881" s="5"/>
      <c r="AS881" s="18"/>
      <c r="AT881" s="16"/>
    </row>
    <row r="882" spans="39:46">
      <c r="AM882" s="11"/>
      <c r="AN882" s="5"/>
      <c r="AS882" s="18"/>
      <c r="AT882" s="16"/>
    </row>
    <row r="883" spans="39:46">
      <c r="AM883" s="11"/>
      <c r="AN883" s="5"/>
      <c r="AS883" s="18"/>
      <c r="AT883" s="16"/>
    </row>
    <row r="884" spans="39:46">
      <c r="AM884" s="11"/>
      <c r="AN884" s="5"/>
      <c r="AS884" s="18"/>
      <c r="AT884" s="16"/>
    </row>
    <row r="885" spans="39:46">
      <c r="AM885" s="11"/>
      <c r="AN885" s="5"/>
      <c r="AS885" s="18"/>
      <c r="AT885" s="16"/>
    </row>
    <row r="886" spans="39:46">
      <c r="AM886" s="11"/>
      <c r="AN886" s="5"/>
      <c r="AS886" s="18"/>
      <c r="AT886" s="16"/>
    </row>
    <row r="887" spans="39:46">
      <c r="AM887" s="11"/>
      <c r="AN887" s="5"/>
      <c r="AS887" s="18"/>
      <c r="AT887" s="16"/>
    </row>
    <row r="888" spans="39:46">
      <c r="AM888" s="11"/>
      <c r="AN888" s="5"/>
      <c r="AS888" s="18"/>
      <c r="AT888" s="16"/>
    </row>
    <row r="889" spans="39:46">
      <c r="AM889" s="11"/>
      <c r="AN889" s="5"/>
      <c r="AS889" s="18"/>
      <c r="AT889" s="16"/>
    </row>
    <row r="890" spans="39:46">
      <c r="AM890" s="11"/>
      <c r="AN890" s="5"/>
      <c r="AS890" s="18"/>
      <c r="AT890" s="16"/>
    </row>
    <row r="891" spans="39:46">
      <c r="AM891" s="11"/>
      <c r="AN891" s="5"/>
      <c r="AS891" s="18"/>
      <c r="AT891" s="16"/>
    </row>
    <row r="892" spans="39:46">
      <c r="AM892" s="11"/>
      <c r="AN892" s="5"/>
      <c r="AS892" s="18"/>
      <c r="AT892" s="16"/>
    </row>
    <row r="893" spans="39:46">
      <c r="AM893" s="11"/>
      <c r="AN893" s="5"/>
      <c r="AS893" s="18"/>
      <c r="AT893" s="16"/>
    </row>
    <row r="894" spans="39:46">
      <c r="AM894" s="11"/>
      <c r="AN894" s="5"/>
      <c r="AS894" s="18"/>
      <c r="AT894" s="16"/>
    </row>
    <row r="895" spans="39:46">
      <c r="AM895" s="11"/>
      <c r="AN895" s="5"/>
      <c r="AS895" s="18"/>
      <c r="AT895" s="16"/>
    </row>
    <row r="896" spans="39:46">
      <c r="AM896" s="11"/>
      <c r="AN896" s="5"/>
      <c r="AS896" s="18"/>
      <c r="AT896" s="16"/>
    </row>
    <row r="897" spans="39:46">
      <c r="AM897" s="11"/>
      <c r="AN897" s="5"/>
      <c r="AS897" s="18"/>
      <c r="AT897" s="16"/>
    </row>
    <row r="898" spans="39:46">
      <c r="AM898" s="11"/>
      <c r="AN898" s="5"/>
      <c r="AS898" s="18"/>
      <c r="AT898" s="16"/>
    </row>
    <row r="899" spans="39:46">
      <c r="AM899" s="11"/>
      <c r="AN899" s="5"/>
      <c r="AS899" s="18"/>
      <c r="AT899" s="16"/>
    </row>
    <row r="900" spans="39:46">
      <c r="AM900" s="11"/>
      <c r="AN900" s="5"/>
      <c r="AS900" s="18"/>
      <c r="AT900" s="16"/>
    </row>
    <row r="901" spans="39:46">
      <c r="AM901" s="11"/>
      <c r="AN901" s="5"/>
      <c r="AS901" s="18"/>
      <c r="AT901" s="16"/>
    </row>
    <row r="902" spans="39:46">
      <c r="AM902" s="11"/>
      <c r="AN902" s="5"/>
      <c r="AS902" s="18"/>
      <c r="AT902" s="16"/>
    </row>
    <row r="903" spans="39:46">
      <c r="AM903" s="11"/>
      <c r="AN903" s="5"/>
      <c r="AS903" s="18"/>
      <c r="AT903" s="16"/>
    </row>
    <row r="904" spans="39:46">
      <c r="AM904" s="11"/>
      <c r="AN904" s="5"/>
      <c r="AS904" s="18"/>
      <c r="AT904" s="16"/>
    </row>
    <row r="905" spans="39:46">
      <c r="AM905" s="11"/>
      <c r="AN905" s="5"/>
      <c r="AS905" s="18"/>
      <c r="AT905" s="16"/>
    </row>
    <row r="906" spans="39:46">
      <c r="AM906" s="11"/>
      <c r="AN906" s="5"/>
      <c r="AS906" s="18"/>
      <c r="AT906" s="16"/>
    </row>
    <row r="907" spans="39:46">
      <c r="AM907" s="11"/>
      <c r="AN907" s="5"/>
      <c r="AS907" s="18"/>
      <c r="AT907" s="16"/>
    </row>
    <row r="908" spans="39:46">
      <c r="AM908" s="11"/>
      <c r="AN908" s="5"/>
      <c r="AS908" s="18"/>
      <c r="AT908" s="16"/>
    </row>
    <row r="909" spans="39:46">
      <c r="AM909" s="11"/>
      <c r="AN909" s="5"/>
      <c r="AS909" s="18"/>
      <c r="AT909" s="16"/>
    </row>
    <row r="910" spans="39:46">
      <c r="AM910" s="11"/>
      <c r="AN910" s="5"/>
      <c r="AS910" s="18"/>
      <c r="AT910" s="16"/>
    </row>
    <row r="911" spans="39:46">
      <c r="AM911" s="11"/>
      <c r="AN911" s="5"/>
      <c r="AS911" s="18"/>
      <c r="AT911" s="16"/>
    </row>
    <row r="912" spans="39:46">
      <c r="AM912" s="11"/>
      <c r="AN912" s="5"/>
      <c r="AS912" s="18"/>
      <c r="AT912" s="16"/>
    </row>
    <row r="913" spans="39:46">
      <c r="AM913" s="11"/>
      <c r="AN913" s="5"/>
      <c r="AS913" s="18"/>
      <c r="AT913" s="16"/>
    </row>
    <row r="914" spans="39:46">
      <c r="AM914" s="11"/>
      <c r="AN914" s="5"/>
      <c r="AS914" s="18"/>
      <c r="AT914" s="16"/>
    </row>
    <row r="915" spans="39:46">
      <c r="AM915" s="11"/>
      <c r="AN915" s="5"/>
      <c r="AS915" s="18"/>
      <c r="AT915" s="16"/>
    </row>
    <row r="916" spans="39:46">
      <c r="AM916" s="11"/>
      <c r="AN916" s="5"/>
      <c r="AS916" s="18"/>
      <c r="AT916" s="16"/>
    </row>
    <row r="917" spans="39:46">
      <c r="AM917" s="11"/>
      <c r="AN917" s="5"/>
      <c r="AS917" s="18"/>
      <c r="AT917" s="16"/>
    </row>
    <row r="918" spans="39:46">
      <c r="AM918" s="11"/>
      <c r="AN918" s="5"/>
      <c r="AS918" s="18"/>
      <c r="AT918" s="16"/>
    </row>
    <row r="919" spans="39:46">
      <c r="AM919" s="11"/>
      <c r="AN919" s="5"/>
      <c r="AS919" s="18"/>
      <c r="AT919" s="16"/>
    </row>
    <row r="920" spans="39:46">
      <c r="AM920" s="11"/>
      <c r="AN920" s="5"/>
      <c r="AS920" s="18"/>
      <c r="AT920" s="16"/>
    </row>
    <row r="921" spans="39:46">
      <c r="AM921" s="11"/>
      <c r="AN921" s="5"/>
      <c r="AS921" s="18"/>
      <c r="AT921" s="16"/>
    </row>
    <row r="922" spans="39:46">
      <c r="AM922" s="11"/>
      <c r="AN922" s="5"/>
      <c r="AS922" s="18"/>
      <c r="AT922" s="16"/>
    </row>
    <row r="923" spans="39:46">
      <c r="AM923" s="11"/>
      <c r="AN923" s="5"/>
      <c r="AS923" s="18"/>
      <c r="AT923" s="16"/>
    </row>
    <row r="924" spans="39:46">
      <c r="AM924" s="11"/>
      <c r="AN924" s="5"/>
      <c r="AS924" s="18"/>
      <c r="AT924" s="16"/>
    </row>
    <row r="925" spans="39:46">
      <c r="AM925" s="11"/>
      <c r="AN925" s="5"/>
      <c r="AS925" s="18"/>
      <c r="AT925" s="16"/>
    </row>
    <row r="926" spans="39:46">
      <c r="AM926" s="11"/>
      <c r="AN926" s="5"/>
      <c r="AS926" s="18"/>
      <c r="AT926" s="16"/>
    </row>
    <row r="927" spans="39:46">
      <c r="AM927" s="11"/>
      <c r="AN927" s="5"/>
      <c r="AS927" s="18"/>
      <c r="AT927" s="16"/>
    </row>
    <row r="928" spans="39:46">
      <c r="AM928" s="11"/>
      <c r="AN928" s="5"/>
      <c r="AS928" s="18"/>
      <c r="AT928" s="16"/>
    </row>
    <row r="929" spans="39:46">
      <c r="AM929" s="11"/>
      <c r="AN929" s="5"/>
      <c r="AS929" s="18"/>
      <c r="AT929" s="16"/>
    </row>
    <row r="930" spans="39:46">
      <c r="AM930" s="11"/>
      <c r="AN930" s="5"/>
      <c r="AS930" s="18"/>
      <c r="AT930" s="16"/>
    </row>
    <row r="931" spans="39:46">
      <c r="AM931" s="11"/>
      <c r="AN931" s="5"/>
      <c r="AS931" s="18"/>
      <c r="AT931" s="16"/>
    </row>
    <row r="932" spans="39:46">
      <c r="AM932" s="11"/>
      <c r="AN932" s="5"/>
      <c r="AS932" s="18"/>
      <c r="AT932" s="16"/>
    </row>
    <row r="933" spans="39:46">
      <c r="AM933" s="11"/>
      <c r="AN933" s="5"/>
      <c r="AS933" s="18"/>
      <c r="AT933" s="16"/>
    </row>
    <row r="934" spans="39:46">
      <c r="AM934" s="11"/>
      <c r="AN934" s="5"/>
      <c r="AS934" s="18"/>
      <c r="AT934" s="16"/>
    </row>
    <row r="935" spans="39:46">
      <c r="AM935" s="11"/>
      <c r="AN935" s="5"/>
      <c r="AS935" s="18"/>
      <c r="AT935" s="16"/>
    </row>
    <row r="936" spans="39:46">
      <c r="AM936" s="11"/>
      <c r="AN936" s="5"/>
      <c r="AS936" s="18"/>
      <c r="AT936" s="16"/>
    </row>
    <row r="937" spans="39:46">
      <c r="AM937" s="11"/>
      <c r="AN937" s="5"/>
      <c r="AS937" s="18"/>
      <c r="AT937" s="16"/>
    </row>
    <row r="938" spans="39:46">
      <c r="AM938" s="11"/>
      <c r="AN938" s="5"/>
      <c r="AS938" s="18"/>
      <c r="AT938" s="16"/>
    </row>
    <row r="939" spans="39:46">
      <c r="AM939" s="11"/>
      <c r="AN939" s="5"/>
      <c r="AS939" s="18"/>
      <c r="AT939" s="16"/>
    </row>
    <row r="940" spans="39:46">
      <c r="AM940" s="11"/>
      <c r="AN940" s="5"/>
      <c r="AS940" s="18"/>
      <c r="AT940" s="16"/>
    </row>
    <row r="941" spans="39:46">
      <c r="AM941" s="11"/>
      <c r="AN941" s="5"/>
      <c r="AS941" s="18"/>
      <c r="AT941" s="16"/>
    </row>
    <row r="942" spans="39:46">
      <c r="AM942" s="11"/>
      <c r="AN942" s="5"/>
      <c r="AS942" s="18"/>
      <c r="AT942" s="16"/>
    </row>
    <row r="943" spans="39:46">
      <c r="AM943" s="11"/>
      <c r="AN943" s="5"/>
      <c r="AS943" s="18"/>
      <c r="AT943" s="16"/>
    </row>
    <row r="944" spans="39:46">
      <c r="AM944" s="11"/>
      <c r="AN944" s="5"/>
      <c r="AS944" s="18"/>
      <c r="AT944" s="16"/>
    </row>
    <row r="945" spans="39:46">
      <c r="AM945" s="11"/>
      <c r="AN945" s="5"/>
      <c r="AS945" s="18"/>
      <c r="AT945" s="16"/>
    </row>
    <row r="946" spans="39:46">
      <c r="AM946" s="11"/>
      <c r="AN946" s="5"/>
      <c r="AS946" s="18"/>
      <c r="AT946" s="16"/>
    </row>
    <row r="947" spans="39:46">
      <c r="AM947" s="11"/>
      <c r="AN947" s="5"/>
      <c r="AS947" s="18"/>
      <c r="AT947" s="16"/>
    </row>
    <row r="948" spans="39:46">
      <c r="AM948" s="11"/>
      <c r="AN948" s="5"/>
      <c r="AS948" s="18"/>
      <c r="AT948" s="16"/>
    </row>
    <row r="949" spans="39:46">
      <c r="AM949" s="11"/>
      <c r="AN949" s="5"/>
      <c r="AS949" s="18"/>
      <c r="AT949" s="16"/>
    </row>
    <row r="950" spans="39:46">
      <c r="AM950" s="11"/>
      <c r="AN950" s="5"/>
      <c r="AS950" s="18"/>
      <c r="AT950" s="16"/>
    </row>
    <row r="951" spans="39:46">
      <c r="AM951" s="11"/>
      <c r="AN951" s="5"/>
      <c r="AS951" s="18"/>
      <c r="AT951" s="16"/>
    </row>
    <row r="952" spans="39:46">
      <c r="AM952" s="11"/>
      <c r="AN952" s="5"/>
      <c r="AS952" s="18"/>
      <c r="AT952" s="16"/>
    </row>
    <row r="953" spans="39:46">
      <c r="AM953" s="11"/>
      <c r="AN953" s="5"/>
      <c r="AS953" s="18"/>
      <c r="AT953" s="16"/>
    </row>
    <row r="954" spans="39:46">
      <c r="AM954" s="11"/>
      <c r="AN954" s="5"/>
      <c r="AS954" s="18"/>
      <c r="AT954" s="16"/>
    </row>
    <row r="955" spans="39:46">
      <c r="AM955" s="11"/>
      <c r="AN955" s="5"/>
      <c r="AS955" s="18"/>
      <c r="AT955" s="16"/>
    </row>
    <row r="956" spans="39:46">
      <c r="AM956" s="11"/>
      <c r="AN956" s="5"/>
      <c r="AS956" s="18"/>
      <c r="AT956" s="16"/>
    </row>
    <row r="957" spans="39:46">
      <c r="AM957" s="11"/>
      <c r="AN957" s="5"/>
      <c r="AS957" s="18"/>
      <c r="AT957" s="16"/>
    </row>
    <row r="958" spans="39:46">
      <c r="AM958" s="11"/>
      <c r="AN958" s="5"/>
      <c r="AS958" s="18"/>
      <c r="AT958" s="16"/>
    </row>
    <row r="959" spans="39:46">
      <c r="AM959" s="11"/>
      <c r="AN959" s="5"/>
      <c r="AS959" s="18"/>
      <c r="AT959" s="16"/>
    </row>
    <row r="960" spans="39:46">
      <c r="AM960" s="11"/>
      <c r="AN960" s="5"/>
      <c r="AS960" s="18"/>
      <c r="AT960" s="16"/>
    </row>
    <row r="961" spans="39:46">
      <c r="AM961" s="11"/>
      <c r="AN961" s="5"/>
      <c r="AS961" s="18"/>
      <c r="AT961" s="16"/>
    </row>
    <row r="962" spans="39:46">
      <c r="AM962" s="11"/>
      <c r="AN962" s="5"/>
      <c r="AS962" s="18"/>
      <c r="AT962" s="16"/>
    </row>
    <row r="963" spans="39:46">
      <c r="AM963" s="11"/>
      <c r="AN963" s="5"/>
      <c r="AS963" s="18"/>
      <c r="AT963" s="16"/>
    </row>
    <row r="964" spans="39:46">
      <c r="AM964" s="11"/>
      <c r="AN964" s="5"/>
      <c r="AS964" s="18"/>
      <c r="AT964" s="16"/>
    </row>
    <row r="965" spans="39:46">
      <c r="AM965" s="11"/>
      <c r="AN965" s="5"/>
      <c r="AS965" s="18"/>
      <c r="AT965" s="16"/>
    </row>
    <row r="966" spans="39:46">
      <c r="AM966" s="11"/>
      <c r="AN966" s="5"/>
      <c r="AS966" s="18"/>
      <c r="AT966" s="16"/>
    </row>
    <row r="967" spans="39:46">
      <c r="AM967" s="11"/>
      <c r="AN967" s="5"/>
      <c r="AS967" s="18"/>
      <c r="AT967" s="16"/>
    </row>
    <row r="968" spans="39:46">
      <c r="AM968" s="11"/>
      <c r="AN968" s="5"/>
      <c r="AS968" s="18"/>
      <c r="AT968" s="16"/>
    </row>
    <row r="969" spans="39:46">
      <c r="AM969" s="11"/>
      <c r="AN969" s="5"/>
      <c r="AS969" s="18"/>
      <c r="AT969" s="16"/>
    </row>
    <row r="970" spans="39:46">
      <c r="AM970" s="11"/>
      <c r="AN970" s="5"/>
      <c r="AS970" s="18"/>
      <c r="AT970" s="16"/>
    </row>
    <row r="971" spans="39:46">
      <c r="AM971" s="11"/>
      <c r="AN971" s="5"/>
      <c r="AS971" s="18"/>
      <c r="AT971" s="16"/>
    </row>
    <row r="972" spans="39:46">
      <c r="AM972" s="11"/>
      <c r="AN972" s="5"/>
      <c r="AS972" s="18"/>
      <c r="AT972" s="16"/>
    </row>
    <row r="973" spans="39:46">
      <c r="AM973" s="11"/>
      <c r="AN973" s="5"/>
      <c r="AS973" s="18"/>
      <c r="AT973" s="16"/>
    </row>
    <row r="974" spans="39:46">
      <c r="AM974" s="11"/>
      <c r="AN974" s="5"/>
      <c r="AS974" s="18"/>
      <c r="AT974" s="16"/>
    </row>
    <row r="975" spans="39:46">
      <c r="AM975" s="11"/>
      <c r="AN975" s="5"/>
      <c r="AS975" s="18"/>
      <c r="AT975" s="16"/>
    </row>
    <row r="976" spans="39:46">
      <c r="AM976" s="11"/>
      <c r="AN976" s="5"/>
      <c r="AS976" s="18"/>
      <c r="AT976" s="16"/>
    </row>
    <row r="977" spans="39:46">
      <c r="AM977" s="11"/>
      <c r="AN977" s="5"/>
      <c r="AS977" s="18"/>
      <c r="AT977" s="16"/>
    </row>
    <row r="978" spans="39:46">
      <c r="AM978" s="11"/>
      <c r="AN978" s="5"/>
      <c r="AS978" s="18"/>
      <c r="AT978" s="16"/>
    </row>
    <row r="979" spans="39:46">
      <c r="AM979" s="11"/>
      <c r="AN979" s="5"/>
      <c r="AS979" s="18"/>
      <c r="AT979" s="16"/>
    </row>
    <row r="980" spans="39:46">
      <c r="AM980" s="11"/>
      <c r="AN980" s="5"/>
      <c r="AS980" s="18"/>
      <c r="AT980" s="16"/>
    </row>
    <row r="981" spans="39:46">
      <c r="AM981" s="11"/>
      <c r="AN981" s="5"/>
      <c r="AS981" s="18"/>
      <c r="AT981" s="16"/>
    </row>
    <row r="982" spans="39:46">
      <c r="AM982" s="11"/>
      <c r="AN982" s="5"/>
      <c r="AS982" s="18"/>
      <c r="AT982" s="16"/>
    </row>
    <row r="983" spans="39:46">
      <c r="AM983" s="11"/>
      <c r="AN983" s="5"/>
      <c r="AS983" s="18"/>
      <c r="AT983" s="16"/>
    </row>
    <row r="984" spans="39:46">
      <c r="AM984" s="11"/>
      <c r="AN984" s="5"/>
      <c r="AS984" s="18"/>
      <c r="AT984" s="16"/>
    </row>
    <row r="985" spans="39:46">
      <c r="AM985" s="11"/>
      <c r="AN985" s="5"/>
      <c r="AS985" s="18"/>
      <c r="AT985" s="16"/>
    </row>
    <row r="986" spans="39:46">
      <c r="AM986" s="11"/>
      <c r="AN986" s="5"/>
      <c r="AS986" s="18"/>
      <c r="AT986" s="16"/>
    </row>
    <row r="987" spans="39:46">
      <c r="AM987" s="11"/>
      <c r="AN987" s="5"/>
      <c r="AS987" s="18"/>
      <c r="AT987" s="16"/>
    </row>
    <row r="988" spans="39:46">
      <c r="AM988" s="11"/>
      <c r="AN988" s="5"/>
      <c r="AS988" s="18"/>
      <c r="AT988" s="16"/>
    </row>
    <row r="989" spans="39:46">
      <c r="AM989" s="11"/>
      <c r="AN989" s="5"/>
      <c r="AS989" s="18"/>
      <c r="AT989" s="16"/>
    </row>
    <row r="990" spans="39:46">
      <c r="AM990" s="11"/>
      <c r="AN990" s="5"/>
      <c r="AS990" s="18"/>
      <c r="AT990" s="16"/>
    </row>
    <row r="991" spans="39:46">
      <c r="AM991" s="11"/>
      <c r="AN991" s="5"/>
      <c r="AS991" s="18"/>
      <c r="AT991" s="16"/>
    </row>
    <row r="992" spans="39:46">
      <c r="AM992" s="11"/>
      <c r="AN992" s="5"/>
      <c r="AS992" s="18"/>
      <c r="AT992" s="16"/>
    </row>
    <row r="993" spans="39:46">
      <c r="AM993" s="11"/>
      <c r="AN993" s="5"/>
      <c r="AS993" s="18"/>
      <c r="AT993" s="16"/>
    </row>
    <row r="994" spans="39:46">
      <c r="AM994" s="11"/>
      <c r="AN994" s="5"/>
      <c r="AS994" s="18"/>
      <c r="AT994" s="16"/>
    </row>
    <row r="995" spans="39:46">
      <c r="AM995" s="11"/>
      <c r="AN995" s="5"/>
      <c r="AS995" s="18"/>
      <c r="AT995" s="16"/>
    </row>
    <row r="996" spans="39:46">
      <c r="AM996" s="11"/>
      <c r="AN996" s="5"/>
      <c r="AS996" s="18"/>
      <c r="AT996" s="16"/>
    </row>
    <row r="997" spans="39:46">
      <c r="AM997" s="11"/>
      <c r="AN997" s="5"/>
      <c r="AS997" s="18"/>
      <c r="AT997" s="16"/>
    </row>
    <row r="998" spans="39:46">
      <c r="AM998" s="11"/>
      <c r="AN998" s="5"/>
      <c r="AS998" s="18"/>
      <c r="AT998" s="16"/>
    </row>
    <row r="999" spans="39:46">
      <c r="AM999" s="11"/>
      <c r="AN999" s="5"/>
      <c r="AS999" s="18"/>
      <c r="AT999" s="16"/>
    </row>
    <row r="1000" spans="39:46">
      <c r="AM1000" s="11"/>
      <c r="AN1000" s="5"/>
      <c r="AS1000" s="18"/>
      <c r="AT1000" s="16"/>
    </row>
    <row r="1001" spans="39:46">
      <c r="AM1001" s="11"/>
      <c r="AN1001" s="5"/>
      <c r="AS1001" s="18"/>
      <c r="AT1001" s="16"/>
    </row>
    <row r="1002" spans="39:46">
      <c r="AM1002" s="11"/>
      <c r="AN1002" s="5"/>
      <c r="AS1002" s="18"/>
      <c r="AT1002" s="16"/>
    </row>
    <row r="1003" spans="39:46">
      <c r="AM1003" s="11"/>
      <c r="AN1003" s="5"/>
      <c r="AS1003" s="18"/>
      <c r="AT1003" s="16"/>
    </row>
    <row r="1004" spans="39:46">
      <c r="AM1004" s="11"/>
      <c r="AN1004" s="5"/>
      <c r="AS1004" s="18"/>
      <c r="AT1004" s="16"/>
    </row>
    <row r="1005" spans="39:46">
      <c r="AM1005" s="11"/>
      <c r="AN1005" s="5"/>
      <c r="AS1005" s="18"/>
      <c r="AT1005" s="16"/>
    </row>
    <row r="1006" spans="39:46">
      <c r="AM1006" s="11"/>
      <c r="AN1006" s="5"/>
      <c r="AS1006" s="18"/>
      <c r="AT1006" s="16"/>
    </row>
    <row r="1007" spans="39:46">
      <c r="AM1007" s="11"/>
      <c r="AN1007" s="5"/>
      <c r="AS1007" s="18"/>
      <c r="AT1007" s="16"/>
    </row>
    <row r="1008" spans="39:46">
      <c r="AM1008" s="11"/>
      <c r="AN1008" s="5"/>
      <c r="AS1008" s="18"/>
      <c r="AT1008" s="16"/>
    </row>
    <row r="1009" spans="39:46">
      <c r="AM1009" s="11"/>
      <c r="AN1009" s="5"/>
      <c r="AS1009" s="18"/>
      <c r="AT1009" s="16"/>
    </row>
    <row r="1010" spans="39:46">
      <c r="AM1010" s="11"/>
      <c r="AN1010" s="5"/>
      <c r="AS1010" s="18"/>
      <c r="AT1010" s="16"/>
    </row>
    <row r="1011" spans="39:46">
      <c r="AM1011" s="11"/>
      <c r="AN1011" s="5"/>
      <c r="AS1011" s="18"/>
      <c r="AT1011" s="16"/>
    </row>
    <row r="1012" spans="39:46">
      <c r="AM1012" s="11"/>
      <c r="AN1012" s="5"/>
      <c r="AS1012" s="18"/>
      <c r="AT1012" s="16"/>
    </row>
    <row r="1013" spans="39:46">
      <c r="AM1013" s="11"/>
      <c r="AN1013" s="5"/>
      <c r="AS1013" s="18"/>
      <c r="AT1013" s="16"/>
    </row>
    <row r="1014" spans="39:46">
      <c r="AM1014" s="11"/>
      <c r="AN1014" s="5"/>
      <c r="AS1014" s="18"/>
      <c r="AT1014" s="16"/>
    </row>
    <row r="1015" spans="39:46">
      <c r="AM1015" s="11"/>
      <c r="AN1015" s="5"/>
      <c r="AS1015" s="18"/>
      <c r="AT1015" s="16"/>
    </row>
    <row r="1016" spans="39:46">
      <c r="AM1016" s="11"/>
      <c r="AN1016" s="5"/>
      <c r="AS1016" s="18"/>
      <c r="AT1016" s="16"/>
    </row>
    <row r="1017" spans="39:46">
      <c r="AM1017" s="11"/>
      <c r="AN1017" s="5"/>
      <c r="AS1017" s="18"/>
      <c r="AT1017" s="16"/>
    </row>
    <row r="1018" spans="39:46">
      <c r="AM1018" s="11"/>
      <c r="AN1018" s="5"/>
      <c r="AS1018" s="18"/>
      <c r="AT1018" s="16"/>
    </row>
    <row r="1019" spans="39:46">
      <c r="AM1019" s="11"/>
      <c r="AN1019" s="5"/>
      <c r="AS1019" s="18"/>
      <c r="AT1019" s="16"/>
    </row>
    <row r="1020" spans="39:46">
      <c r="AM1020" s="11"/>
      <c r="AN1020" s="5"/>
      <c r="AS1020" s="18"/>
      <c r="AT1020" s="16"/>
    </row>
    <row r="1021" spans="39:46">
      <c r="AM1021" s="11"/>
      <c r="AN1021" s="5"/>
      <c r="AS1021" s="18"/>
      <c r="AT1021" s="16"/>
    </row>
    <row r="1022" spans="39:46">
      <c r="AM1022" s="11"/>
      <c r="AN1022" s="5"/>
      <c r="AS1022" s="18"/>
      <c r="AT1022" s="16"/>
    </row>
    <row r="1023" spans="39:46">
      <c r="AM1023" s="11"/>
      <c r="AN1023" s="5"/>
      <c r="AS1023" s="18"/>
      <c r="AT1023" s="16"/>
    </row>
    <row r="1024" spans="39:46">
      <c r="AM1024" s="11"/>
      <c r="AN1024" s="5"/>
      <c r="AS1024" s="18"/>
      <c r="AT1024" s="16"/>
    </row>
    <row r="1025" spans="39:46">
      <c r="AM1025" s="11"/>
      <c r="AN1025" s="5"/>
      <c r="AS1025" s="18"/>
      <c r="AT1025" s="16"/>
    </row>
    <row r="1026" spans="39:46">
      <c r="AM1026" s="11"/>
      <c r="AN1026" s="5"/>
      <c r="AS1026" s="18"/>
      <c r="AT1026" s="16"/>
    </row>
    <row r="1027" spans="39:46">
      <c r="AM1027" s="11"/>
      <c r="AN1027" s="5"/>
      <c r="AS1027" s="18"/>
      <c r="AT1027" s="16"/>
    </row>
    <row r="1028" spans="39:46">
      <c r="AM1028" s="11"/>
      <c r="AN1028" s="5"/>
      <c r="AS1028" s="18"/>
      <c r="AT1028" s="16"/>
    </row>
    <row r="1029" spans="39:46">
      <c r="AM1029" s="11"/>
      <c r="AN1029" s="5"/>
      <c r="AS1029" s="18"/>
      <c r="AT1029" s="16"/>
    </row>
    <row r="1030" spans="39:46">
      <c r="AM1030" s="11"/>
      <c r="AN1030" s="5"/>
      <c r="AS1030" s="18"/>
      <c r="AT1030" s="16"/>
    </row>
    <row r="1031" spans="39:46">
      <c r="AM1031" s="11"/>
      <c r="AN1031" s="5"/>
      <c r="AS1031" s="18"/>
      <c r="AT1031" s="16"/>
    </row>
    <row r="1032" spans="39:46">
      <c r="AM1032" s="11"/>
      <c r="AN1032" s="5"/>
      <c r="AS1032" s="18"/>
      <c r="AT1032" s="16"/>
    </row>
    <row r="1033" spans="39:46">
      <c r="AM1033" s="11"/>
      <c r="AN1033" s="5"/>
      <c r="AS1033" s="18"/>
      <c r="AT1033" s="16"/>
    </row>
    <row r="1034" spans="39:46">
      <c r="AM1034" s="11"/>
      <c r="AN1034" s="5"/>
      <c r="AS1034" s="18"/>
      <c r="AT1034" s="16"/>
    </row>
    <row r="1035" spans="39:46">
      <c r="AM1035" s="11"/>
      <c r="AN1035" s="5"/>
      <c r="AS1035" s="18"/>
      <c r="AT1035" s="16"/>
    </row>
    <row r="1036" spans="39:46">
      <c r="AM1036" s="11"/>
      <c r="AN1036" s="5"/>
      <c r="AS1036" s="18"/>
      <c r="AT1036" s="16"/>
    </row>
    <row r="1037" spans="39:46">
      <c r="AM1037" s="11"/>
      <c r="AN1037" s="5"/>
      <c r="AS1037" s="18"/>
      <c r="AT1037" s="16"/>
    </row>
    <row r="1038" spans="39:46">
      <c r="AM1038" s="11"/>
      <c r="AN1038" s="5"/>
      <c r="AS1038" s="18"/>
      <c r="AT1038" s="16"/>
    </row>
    <row r="1039" spans="39:46">
      <c r="AM1039" s="11"/>
      <c r="AN1039" s="5"/>
      <c r="AS1039" s="18"/>
      <c r="AT1039" s="16"/>
    </row>
    <row r="1040" spans="39:46">
      <c r="AM1040" s="11"/>
      <c r="AN1040" s="5"/>
      <c r="AS1040" s="18"/>
      <c r="AT1040" s="16"/>
    </row>
    <row r="1041" spans="39:46">
      <c r="AM1041" s="11"/>
      <c r="AN1041" s="5"/>
      <c r="AS1041" s="18"/>
      <c r="AT1041" s="16"/>
    </row>
    <row r="1042" spans="39:46">
      <c r="AM1042" s="11"/>
      <c r="AN1042" s="5"/>
      <c r="AS1042" s="18"/>
      <c r="AT1042" s="16"/>
    </row>
    <row r="1043" spans="39:46">
      <c r="AM1043" s="11"/>
      <c r="AN1043" s="5"/>
      <c r="AS1043" s="18"/>
      <c r="AT1043" s="16"/>
    </row>
    <row r="1044" spans="39:46">
      <c r="AM1044" s="11"/>
      <c r="AN1044" s="5"/>
      <c r="AS1044" s="18"/>
      <c r="AT1044" s="16"/>
    </row>
    <row r="1045" spans="39:46">
      <c r="AM1045" s="11"/>
      <c r="AN1045" s="5"/>
      <c r="AS1045" s="18"/>
      <c r="AT1045" s="16"/>
    </row>
    <row r="1046" spans="39:46">
      <c r="AM1046" s="11"/>
      <c r="AN1046" s="5"/>
      <c r="AS1046" s="18"/>
      <c r="AT1046" s="16"/>
    </row>
    <row r="1047" spans="39:46">
      <c r="AM1047" s="11"/>
      <c r="AN1047" s="5"/>
      <c r="AS1047" s="18"/>
      <c r="AT1047" s="16"/>
    </row>
    <row r="1048" spans="39:46">
      <c r="AM1048" s="11"/>
      <c r="AN1048" s="5"/>
      <c r="AS1048" s="18"/>
      <c r="AT1048" s="16"/>
    </row>
    <row r="1049" spans="39:46">
      <c r="AM1049" s="11"/>
      <c r="AN1049" s="5"/>
      <c r="AS1049" s="18"/>
      <c r="AT1049" s="16"/>
    </row>
    <row r="1050" spans="39:46">
      <c r="AM1050" s="11"/>
      <c r="AN1050" s="5"/>
      <c r="AS1050" s="18"/>
      <c r="AT1050" s="16"/>
    </row>
    <row r="1051" spans="39:46">
      <c r="AM1051" s="11"/>
      <c r="AN1051" s="5"/>
      <c r="AS1051" s="18"/>
      <c r="AT1051" s="16"/>
    </row>
    <row r="1052" spans="39:46">
      <c r="AM1052" s="11"/>
      <c r="AN1052" s="5"/>
      <c r="AS1052" s="18"/>
      <c r="AT1052" s="16"/>
    </row>
    <row r="1053" spans="39:46">
      <c r="AM1053" s="11"/>
      <c r="AN1053" s="5"/>
      <c r="AS1053" s="18"/>
      <c r="AT1053" s="16"/>
    </row>
    <row r="1054" spans="39:46">
      <c r="AM1054" s="11"/>
      <c r="AN1054" s="5"/>
      <c r="AS1054" s="18"/>
      <c r="AT1054" s="16"/>
    </row>
    <row r="1055" spans="39:46">
      <c r="AM1055" s="11"/>
      <c r="AN1055" s="5"/>
      <c r="AS1055" s="18"/>
      <c r="AT1055" s="16"/>
    </row>
    <row r="1056" spans="39:46">
      <c r="AM1056" s="11"/>
      <c r="AN1056" s="5"/>
      <c r="AS1056" s="18"/>
      <c r="AT1056" s="16"/>
    </row>
    <row r="1057" spans="39:46">
      <c r="AM1057" s="11"/>
      <c r="AN1057" s="5"/>
      <c r="AS1057" s="18"/>
      <c r="AT1057" s="16"/>
    </row>
    <row r="1058" spans="39:46">
      <c r="AM1058" s="11"/>
      <c r="AN1058" s="5"/>
      <c r="AS1058" s="18"/>
      <c r="AT1058" s="16"/>
    </row>
    <row r="1059" spans="39:46">
      <c r="AM1059" s="11"/>
      <c r="AN1059" s="5"/>
      <c r="AS1059" s="18"/>
      <c r="AT1059" s="16"/>
    </row>
    <row r="1060" spans="39:46">
      <c r="AM1060" s="11"/>
      <c r="AN1060" s="5"/>
      <c r="AS1060" s="18"/>
      <c r="AT1060" s="16"/>
    </row>
    <row r="1061" spans="39:46">
      <c r="AM1061" s="11"/>
      <c r="AN1061" s="5"/>
      <c r="AS1061" s="18"/>
      <c r="AT1061" s="16"/>
    </row>
    <row r="1062" spans="39:46">
      <c r="AM1062" s="11"/>
      <c r="AN1062" s="5"/>
      <c r="AS1062" s="18"/>
      <c r="AT1062" s="16"/>
    </row>
    <row r="1063" spans="39:46">
      <c r="AM1063" s="11"/>
      <c r="AN1063" s="5"/>
      <c r="AS1063" s="18"/>
      <c r="AT1063" s="16"/>
    </row>
    <row r="1064" spans="39:46">
      <c r="AM1064" s="11"/>
      <c r="AN1064" s="5"/>
      <c r="AS1064" s="18"/>
      <c r="AT1064" s="16"/>
    </row>
    <row r="1065" spans="39:46">
      <c r="AM1065" s="11"/>
      <c r="AN1065" s="5"/>
      <c r="AS1065" s="18"/>
      <c r="AT1065" s="16"/>
    </row>
    <row r="1066" spans="39:46">
      <c r="AM1066" s="11"/>
      <c r="AN1066" s="5"/>
      <c r="AS1066" s="18"/>
      <c r="AT1066" s="16"/>
    </row>
    <row r="1067" spans="39:46">
      <c r="AM1067" s="11"/>
      <c r="AN1067" s="5"/>
      <c r="AS1067" s="18"/>
      <c r="AT1067" s="16"/>
    </row>
    <row r="1068" spans="39:46">
      <c r="AM1068" s="11"/>
      <c r="AN1068" s="5"/>
      <c r="AS1068" s="18"/>
      <c r="AT1068" s="16"/>
    </row>
    <row r="1069" spans="39:46">
      <c r="AM1069" s="11"/>
      <c r="AN1069" s="5"/>
      <c r="AS1069" s="18"/>
      <c r="AT1069" s="16"/>
    </row>
    <row r="1070" spans="39:46">
      <c r="AM1070" s="11"/>
      <c r="AN1070" s="5"/>
      <c r="AS1070" s="18"/>
      <c r="AT1070" s="16"/>
    </row>
    <row r="1071" spans="39:46">
      <c r="AM1071" s="11"/>
      <c r="AN1071" s="5"/>
      <c r="AS1071" s="18"/>
      <c r="AT1071" s="16"/>
    </row>
    <row r="1072" spans="39:46">
      <c r="AM1072" s="11"/>
      <c r="AN1072" s="5"/>
      <c r="AS1072" s="18"/>
      <c r="AT1072" s="16"/>
    </row>
    <row r="1073" spans="39:46">
      <c r="AM1073" s="11"/>
      <c r="AN1073" s="5"/>
      <c r="AS1073" s="18"/>
      <c r="AT1073" s="16"/>
    </row>
    <row r="1074" spans="39:46">
      <c r="AM1074" s="11"/>
      <c r="AN1074" s="5"/>
      <c r="AS1074" s="18"/>
      <c r="AT1074" s="16"/>
    </row>
    <row r="1075" spans="39:46">
      <c r="AM1075" s="11"/>
      <c r="AN1075" s="5"/>
      <c r="AS1075" s="18"/>
      <c r="AT1075" s="16"/>
    </row>
    <row r="1076" spans="39:46">
      <c r="AM1076" s="11"/>
      <c r="AN1076" s="5"/>
      <c r="AS1076" s="18"/>
      <c r="AT1076" s="16"/>
    </row>
    <row r="1077" spans="39:46">
      <c r="AM1077" s="11"/>
      <c r="AN1077" s="5"/>
      <c r="AS1077" s="18"/>
      <c r="AT1077" s="16"/>
    </row>
    <row r="1078" spans="39:46">
      <c r="AM1078" s="11"/>
      <c r="AN1078" s="5"/>
      <c r="AS1078" s="18"/>
      <c r="AT1078" s="16"/>
    </row>
    <row r="1079" spans="39:46">
      <c r="AM1079" s="11"/>
      <c r="AN1079" s="5"/>
      <c r="AS1079" s="18"/>
      <c r="AT1079" s="16"/>
    </row>
    <row r="1080" spans="39:46">
      <c r="AM1080" s="11"/>
      <c r="AN1080" s="5"/>
      <c r="AS1080" s="18"/>
      <c r="AT1080" s="16"/>
    </row>
    <row r="1081" spans="39:46">
      <c r="AM1081" s="11"/>
      <c r="AN1081" s="5"/>
      <c r="AS1081" s="18"/>
      <c r="AT1081" s="16"/>
    </row>
    <row r="1082" spans="39:46">
      <c r="AM1082" s="11"/>
      <c r="AN1082" s="5"/>
      <c r="AS1082" s="18"/>
      <c r="AT1082" s="16"/>
    </row>
    <row r="1083" spans="39:46">
      <c r="AM1083" s="11"/>
      <c r="AN1083" s="5"/>
      <c r="AS1083" s="18"/>
      <c r="AT1083" s="16"/>
    </row>
    <row r="1084" spans="39:46">
      <c r="AM1084" s="11"/>
      <c r="AN1084" s="5"/>
      <c r="AS1084" s="18"/>
      <c r="AT1084" s="16"/>
    </row>
    <row r="1085" spans="39:46">
      <c r="AM1085" s="11"/>
      <c r="AN1085" s="5"/>
      <c r="AS1085" s="18"/>
      <c r="AT1085" s="16"/>
    </row>
    <row r="1086" spans="39:46">
      <c r="AM1086" s="11"/>
      <c r="AN1086" s="5"/>
      <c r="AS1086" s="18"/>
      <c r="AT1086" s="16"/>
    </row>
    <row r="1087" spans="39:46">
      <c r="AM1087" s="11"/>
      <c r="AN1087" s="5"/>
      <c r="AS1087" s="18"/>
      <c r="AT1087" s="16"/>
    </row>
    <row r="1088" spans="39:46">
      <c r="AM1088" s="11"/>
      <c r="AN1088" s="5"/>
      <c r="AS1088" s="18"/>
      <c r="AT1088" s="16"/>
    </row>
    <row r="1089" spans="39:46">
      <c r="AM1089" s="11"/>
      <c r="AN1089" s="5"/>
      <c r="AS1089" s="18"/>
      <c r="AT1089" s="16"/>
    </row>
    <row r="1090" spans="39:46">
      <c r="AM1090" s="11"/>
      <c r="AN1090" s="5"/>
      <c r="AS1090" s="18"/>
      <c r="AT1090" s="16"/>
    </row>
    <row r="1091" spans="39:46">
      <c r="AM1091" s="11"/>
      <c r="AN1091" s="5"/>
      <c r="AS1091" s="18"/>
      <c r="AT1091" s="16"/>
    </row>
    <row r="1092" spans="39:46">
      <c r="AM1092" s="11"/>
      <c r="AN1092" s="5"/>
      <c r="AS1092" s="18"/>
      <c r="AT1092" s="16"/>
    </row>
    <row r="1093" spans="39:46">
      <c r="AM1093" s="11"/>
      <c r="AN1093" s="5"/>
      <c r="AS1093" s="18"/>
      <c r="AT1093" s="16"/>
    </row>
    <row r="1094" spans="39:46">
      <c r="AM1094" s="11"/>
      <c r="AN1094" s="5"/>
      <c r="AS1094" s="18"/>
      <c r="AT1094" s="16"/>
    </row>
    <row r="1095" spans="39:46">
      <c r="AM1095" s="11"/>
      <c r="AN1095" s="5"/>
      <c r="AS1095" s="18"/>
      <c r="AT1095" s="16"/>
    </row>
    <row r="1096" spans="39:46">
      <c r="AM1096" s="11"/>
      <c r="AN1096" s="5"/>
      <c r="AS1096" s="18"/>
      <c r="AT1096" s="16"/>
    </row>
    <row r="1097" spans="39:46">
      <c r="AM1097" s="11"/>
      <c r="AN1097" s="5"/>
      <c r="AS1097" s="18"/>
      <c r="AT1097" s="16"/>
    </row>
    <row r="1098" spans="39:46">
      <c r="AM1098" s="11"/>
      <c r="AN1098" s="5"/>
      <c r="AS1098" s="18"/>
      <c r="AT1098" s="16"/>
    </row>
    <row r="1099" spans="39:46">
      <c r="AM1099" s="11"/>
      <c r="AN1099" s="5"/>
      <c r="AS1099" s="18"/>
      <c r="AT1099" s="16"/>
    </row>
    <row r="1100" spans="39:46">
      <c r="AM1100" s="11"/>
      <c r="AN1100" s="5"/>
      <c r="AS1100" s="18"/>
      <c r="AT1100" s="16"/>
    </row>
    <row r="1101" spans="39:46">
      <c r="AM1101" s="11"/>
      <c r="AN1101" s="5"/>
      <c r="AS1101" s="18"/>
      <c r="AT1101" s="16"/>
    </row>
    <row r="1102" spans="39:46">
      <c r="AM1102" s="11"/>
      <c r="AN1102" s="5"/>
      <c r="AS1102" s="18"/>
      <c r="AT1102" s="16"/>
    </row>
    <row r="1103" spans="39:46">
      <c r="AM1103" s="11"/>
      <c r="AN1103" s="5"/>
      <c r="AS1103" s="18"/>
      <c r="AT1103" s="16"/>
    </row>
    <row r="1104" spans="39:46">
      <c r="AM1104" s="11"/>
      <c r="AN1104" s="5"/>
      <c r="AS1104" s="18"/>
      <c r="AT1104" s="16"/>
    </row>
    <row r="1105" spans="39:46">
      <c r="AM1105" s="11"/>
      <c r="AN1105" s="5"/>
      <c r="AS1105" s="18"/>
      <c r="AT1105" s="16"/>
    </row>
    <row r="1106" spans="39:46">
      <c r="AM1106" s="11"/>
      <c r="AN1106" s="5"/>
      <c r="AS1106" s="18"/>
      <c r="AT1106" s="16"/>
    </row>
    <row r="1107" spans="39:46">
      <c r="AM1107" s="11"/>
      <c r="AN1107" s="5"/>
      <c r="AS1107" s="18"/>
      <c r="AT1107" s="16"/>
    </row>
    <row r="1108" spans="39:46">
      <c r="AM1108" s="11"/>
      <c r="AN1108" s="5"/>
      <c r="AS1108" s="18"/>
      <c r="AT1108" s="16"/>
    </row>
    <row r="1109" spans="39:46">
      <c r="AM1109" s="11"/>
      <c r="AN1109" s="5"/>
      <c r="AS1109" s="18"/>
      <c r="AT1109" s="16"/>
    </row>
    <row r="1110" spans="39:46">
      <c r="AM1110" s="11"/>
      <c r="AN1110" s="5"/>
      <c r="AS1110" s="18"/>
      <c r="AT1110" s="16"/>
    </row>
    <row r="1111" spans="39:46">
      <c r="AM1111" s="11"/>
      <c r="AN1111" s="5"/>
      <c r="AS1111" s="18"/>
      <c r="AT1111" s="16"/>
    </row>
    <row r="1112" spans="39:46">
      <c r="AM1112" s="11"/>
      <c r="AN1112" s="5"/>
      <c r="AS1112" s="18"/>
      <c r="AT1112" s="16"/>
    </row>
    <row r="1113" spans="39:46">
      <c r="AM1113" s="11"/>
      <c r="AN1113" s="5"/>
      <c r="AS1113" s="18"/>
      <c r="AT1113" s="16"/>
    </row>
    <row r="1114" spans="39:46">
      <c r="AM1114" s="11"/>
      <c r="AN1114" s="5"/>
      <c r="AS1114" s="18"/>
      <c r="AT1114" s="16"/>
    </row>
    <row r="1115" spans="39:46">
      <c r="AM1115" s="11"/>
      <c r="AN1115" s="5"/>
      <c r="AS1115" s="18"/>
      <c r="AT1115" s="16"/>
    </row>
    <row r="1116" spans="39:46">
      <c r="AM1116" s="11"/>
      <c r="AN1116" s="5"/>
      <c r="AS1116" s="18"/>
      <c r="AT1116" s="16"/>
    </row>
    <row r="1117" spans="39:46">
      <c r="AM1117" s="11"/>
      <c r="AN1117" s="5"/>
      <c r="AS1117" s="18"/>
      <c r="AT1117" s="16"/>
    </row>
    <row r="1118" spans="39:46">
      <c r="AM1118" s="11"/>
      <c r="AN1118" s="5"/>
      <c r="AS1118" s="18"/>
      <c r="AT1118" s="16"/>
    </row>
    <row r="1119" spans="39:46">
      <c r="AM1119" s="11"/>
      <c r="AN1119" s="5"/>
      <c r="AS1119" s="18"/>
      <c r="AT1119" s="16"/>
    </row>
    <row r="1120" spans="39:46">
      <c r="AM1120" s="11"/>
      <c r="AN1120" s="5"/>
      <c r="AS1120" s="18"/>
      <c r="AT1120" s="16"/>
    </row>
    <row r="1121" spans="39:46">
      <c r="AM1121" s="11"/>
      <c r="AN1121" s="5"/>
      <c r="AS1121" s="18"/>
      <c r="AT1121" s="16"/>
    </row>
    <row r="1122" spans="39:46">
      <c r="AM1122" s="11"/>
      <c r="AN1122" s="5"/>
      <c r="AS1122" s="18"/>
      <c r="AT1122" s="16"/>
    </row>
    <row r="1123" spans="39:46">
      <c r="AM1123" s="11"/>
      <c r="AN1123" s="5"/>
      <c r="AS1123" s="18"/>
      <c r="AT1123" s="16"/>
    </row>
    <row r="1124" spans="39:46">
      <c r="AM1124" s="11"/>
      <c r="AN1124" s="5"/>
      <c r="AS1124" s="18"/>
      <c r="AT1124" s="16"/>
    </row>
    <row r="1125" spans="39:46">
      <c r="AM1125" s="11"/>
      <c r="AN1125" s="5"/>
      <c r="AS1125" s="18"/>
      <c r="AT1125" s="16"/>
    </row>
    <row r="1126" spans="39:46">
      <c r="AM1126" s="11"/>
      <c r="AN1126" s="5"/>
      <c r="AS1126" s="18"/>
      <c r="AT1126" s="16"/>
    </row>
    <row r="1127" spans="39:46">
      <c r="AM1127" s="11"/>
      <c r="AN1127" s="5"/>
      <c r="AS1127" s="18"/>
      <c r="AT1127" s="16"/>
    </row>
    <row r="1128" spans="39:46">
      <c r="AM1128" s="11"/>
      <c r="AN1128" s="5"/>
      <c r="AS1128" s="18"/>
      <c r="AT1128" s="16"/>
    </row>
    <row r="1129" spans="39:46">
      <c r="AM1129" s="11"/>
      <c r="AN1129" s="5"/>
      <c r="AS1129" s="18"/>
      <c r="AT1129" s="16"/>
    </row>
    <row r="1130" spans="39:46">
      <c r="AM1130" s="11"/>
      <c r="AN1130" s="5"/>
      <c r="AS1130" s="18"/>
      <c r="AT1130" s="16"/>
    </row>
    <row r="1131" spans="39:46">
      <c r="AM1131" s="11"/>
      <c r="AN1131" s="5"/>
      <c r="AS1131" s="18"/>
      <c r="AT1131" s="16"/>
    </row>
    <row r="1132" spans="39:46">
      <c r="AM1132" s="11"/>
      <c r="AN1132" s="5"/>
      <c r="AS1132" s="18"/>
      <c r="AT1132" s="16"/>
    </row>
    <row r="1133" spans="39:46">
      <c r="AM1133" s="11"/>
      <c r="AN1133" s="5"/>
      <c r="AS1133" s="18"/>
      <c r="AT1133" s="16"/>
    </row>
    <row r="1134" spans="39:46">
      <c r="AM1134" s="11"/>
      <c r="AN1134" s="5"/>
      <c r="AS1134" s="18"/>
      <c r="AT1134" s="16"/>
    </row>
    <row r="1135" spans="39:46">
      <c r="AM1135" s="11"/>
      <c r="AN1135" s="5"/>
      <c r="AS1135" s="18"/>
      <c r="AT1135" s="16"/>
    </row>
    <row r="1136" spans="39:46">
      <c r="AM1136" s="11"/>
      <c r="AN1136" s="5"/>
      <c r="AS1136" s="18"/>
      <c r="AT1136" s="16"/>
    </row>
    <row r="1137" spans="39:46">
      <c r="AM1137" s="11"/>
      <c r="AN1137" s="5"/>
      <c r="AS1137" s="18"/>
      <c r="AT1137" s="16"/>
    </row>
    <row r="1138" spans="39:46">
      <c r="AM1138" s="11"/>
      <c r="AN1138" s="5"/>
      <c r="AS1138" s="18"/>
      <c r="AT1138" s="16"/>
    </row>
    <row r="1139" spans="39:46">
      <c r="AM1139" s="11"/>
      <c r="AN1139" s="5"/>
      <c r="AS1139" s="18"/>
      <c r="AT1139" s="16"/>
    </row>
    <row r="1140" spans="39:46">
      <c r="AM1140" s="11"/>
      <c r="AN1140" s="5"/>
      <c r="AS1140" s="18"/>
      <c r="AT1140" s="16"/>
    </row>
    <row r="1141" spans="39:46">
      <c r="AM1141" s="11"/>
      <c r="AN1141" s="5"/>
      <c r="AS1141" s="18"/>
      <c r="AT1141" s="16"/>
    </row>
    <row r="1142" spans="39:46">
      <c r="AM1142" s="11"/>
      <c r="AN1142" s="5"/>
      <c r="AS1142" s="18"/>
      <c r="AT1142" s="16"/>
    </row>
    <row r="1143" spans="39:46">
      <c r="AM1143" s="11"/>
      <c r="AN1143" s="5"/>
      <c r="AS1143" s="18"/>
      <c r="AT1143" s="16"/>
    </row>
    <row r="1144" spans="39:46">
      <c r="AM1144" s="11"/>
      <c r="AN1144" s="5"/>
      <c r="AS1144" s="18"/>
      <c r="AT1144" s="16"/>
    </row>
    <row r="1145" spans="39:46">
      <c r="AM1145" s="11"/>
      <c r="AN1145" s="5"/>
      <c r="AS1145" s="18"/>
      <c r="AT1145" s="16"/>
    </row>
    <row r="1146" spans="39:46">
      <c r="AM1146" s="11"/>
      <c r="AN1146" s="5"/>
      <c r="AS1146" s="18"/>
      <c r="AT1146" s="16"/>
    </row>
    <row r="1147" spans="39:46">
      <c r="AM1147" s="11"/>
      <c r="AN1147" s="5"/>
      <c r="AS1147" s="18"/>
      <c r="AT1147" s="16"/>
    </row>
    <row r="1148" spans="39:46">
      <c r="AM1148" s="11"/>
      <c r="AN1148" s="5"/>
      <c r="AS1148" s="18"/>
      <c r="AT1148" s="16"/>
    </row>
    <row r="1149" spans="39:46">
      <c r="AM1149" s="11"/>
      <c r="AN1149" s="5"/>
      <c r="AS1149" s="18"/>
      <c r="AT1149" s="16"/>
    </row>
    <row r="1150" spans="39:46">
      <c r="AM1150" s="11"/>
      <c r="AN1150" s="5"/>
      <c r="AS1150" s="18"/>
      <c r="AT1150" s="16"/>
    </row>
    <row r="1151" spans="39:46">
      <c r="AM1151" s="11"/>
      <c r="AN1151" s="5"/>
      <c r="AS1151" s="18"/>
      <c r="AT1151" s="16"/>
    </row>
    <row r="1152" spans="39:46">
      <c r="AM1152" s="11"/>
      <c r="AN1152" s="5"/>
      <c r="AS1152" s="18"/>
      <c r="AT1152" s="16"/>
    </row>
    <row r="1153" spans="39:46">
      <c r="AM1153" s="11"/>
      <c r="AN1153" s="5"/>
      <c r="AS1153" s="18"/>
      <c r="AT1153" s="16"/>
    </row>
    <row r="1154" spans="39:46">
      <c r="AM1154" s="11"/>
      <c r="AN1154" s="5"/>
      <c r="AS1154" s="18"/>
      <c r="AT1154" s="16"/>
    </row>
    <row r="1155" spans="39:46">
      <c r="AM1155" s="11"/>
      <c r="AN1155" s="5"/>
      <c r="AS1155" s="18"/>
      <c r="AT1155" s="16"/>
    </row>
    <row r="1156" spans="39:46">
      <c r="AM1156" s="11"/>
      <c r="AN1156" s="5"/>
      <c r="AS1156" s="18"/>
      <c r="AT1156" s="16"/>
    </row>
    <row r="1157" spans="39:46">
      <c r="AM1157" s="11"/>
      <c r="AN1157" s="5"/>
      <c r="AS1157" s="18"/>
      <c r="AT1157" s="16"/>
    </row>
    <row r="1158" spans="39:46">
      <c r="AM1158" s="11"/>
      <c r="AN1158" s="5"/>
      <c r="AS1158" s="18"/>
      <c r="AT1158" s="16"/>
    </row>
    <row r="1159" spans="39:46">
      <c r="AM1159" s="11"/>
      <c r="AN1159" s="5"/>
      <c r="AS1159" s="18"/>
      <c r="AT1159" s="16"/>
    </row>
    <row r="1160" spans="39:46">
      <c r="AM1160" s="11"/>
      <c r="AN1160" s="5"/>
      <c r="AS1160" s="18"/>
      <c r="AT1160" s="16"/>
    </row>
    <row r="1161" spans="39:46">
      <c r="AM1161" s="11"/>
      <c r="AN1161" s="5"/>
      <c r="AS1161" s="18"/>
      <c r="AT1161" s="16"/>
    </row>
    <row r="1162" spans="39:46">
      <c r="AM1162" s="11"/>
      <c r="AN1162" s="5"/>
      <c r="AS1162" s="18"/>
      <c r="AT1162" s="16"/>
    </row>
    <row r="1163" spans="39:46">
      <c r="AM1163" s="11"/>
      <c r="AN1163" s="5"/>
      <c r="AS1163" s="18"/>
      <c r="AT1163" s="16"/>
    </row>
    <row r="1164" spans="39:46">
      <c r="AM1164" s="11"/>
      <c r="AN1164" s="5"/>
      <c r="AS1164" s="18"/>
      <c r="AT1164" s="16"/>
    </row>
    <row r="1165" spans="39:46">
      <c r="AM1165" s="11"/>
      <c r="AN1165" s="5"/>
      <c r="AS1165" s="18"/>
      <c r="AT1165" s="16"/>
    </row>
    <row r="1166" spans="39:46">
      <c r="AM1166" s="11"/>
      <c r="AN1166" s="5"/>
      <c r="AS1166" s="18"/>
      <c r="AT1166" s="16"/>
    </row>
    <row r="1167" spans="39:46">
      <c r="AM1167" s="11"/>
      <c r="AN1167" s="5"/>
      <c r="AS1167" s="18"/>
      <c r="AT1167" s="16"/>
    </row>
    <row r="1168" spans="39:46">
      <c r="AM1168" s="11"/>
      <c r="AN1168" s="5"/>
      <c r="AS1168" s="18"/>
      <c r="AT1168" s="16"/>
    </row>
    <row r="1169" spans="39:46">
      <c r="AM1169" s="11"/>
      <c r="AN1169" s="5"/>
      <c r="AS1169" s="18"/>
      <c r="AT1169" s="16"/>
    </row>
    <row r="1170" spans="39:46">
      <c r="AM1170" s="11"/>
      <c r="AN1170" s="5"/>
      <c r="AS1170" s="18"/>
      <c r="AT1170" s="16"/>
    </row>
    <row r="1171" spans="39:46">
      <c r="AM1171" s="11"/>
      <c r="AN1171" s="5"/>
      <c r="AS1171" s="18"/>
      <c r="AT1171" s="16"/>
    </row>
    <row r="1172" spans="39:46">
      <c r="AM1172" s="11"/>
      <c r="AN1172" s="5"/>
      <c r="AS1172" s="18"/>
      <c r="AT1172" s="16"/>
    </row>
    <row r="1173" spans="39:46">
      <c r="AM1173" s="11"/>
      <c r="AN1173" s="5"/>
      <c r="AS1173" s="18"/>
      <c r="AT1173" s="16"/>
    </row>
    <row r="1174" spans="39:46">
      <c r="AM1174" s="11"/>
      <c r="AN1174" s="5"/>
      <c r="AS1174" s="18"/>
      <c r="AT1174" s="16"/>
    </row>
    <row r="1175" spans="39:46">
      <c r="AM1175" s="11"/>
      <c r="AN1175" s="5"/>
      <c r="AS1175" s="18"/>
      <c r="AT1175" s="16"/>
    </row>
    <row r="1176" spans="39:46">
      <c r="AM1176" s="11"/>
      <c r="AN1176" s="5"/>
      <c r="AS1176" s="18"/>
      <c r="AT1176" s="16"/>
    </row>
    <row r="1177" spans="39:46">
      <c r="AM1177" s="11"/>
      <c r="AN1177" s="5"/>
      <c r="AS1177" s="18"/>
      <c r="AT1177" s="16"/>
    </row>
    <row r="1178" spans="39:46">
      <c r="AM1178" s="11"/>
      <c r="AN1178" s="5"/>
      <c r="AS1178" s="18"/>
      <c r="AT1178" s="16"/>
    </row>
    <row r="1179" spans="39:46">
      <c r="AM1179" s="11"/>
      <c r="AN1179" s="5"/>
      <c r="AS1179" s="18"/>
      <c r="AT1179" s="16"/>
    </row>
    <row r="1180" spans="39:46">
      <c r="AM1180" s="11"/>
      <c r="AN1180" s="5"/>
      <c r="AS1180" s="18"/>
      <c r="AT1180" s="16"/>
    </row>
    <row r="1181" spans="39:46">
      <c r="AM1181" s="11"/>
      <c r="AN1181" s="5"/>
      <c r="AS1181" s="18"/>
      <c r="AT1181" s="16"/>
    </row>
    <row r="1182" spans="39:46">
      <c r="AM1182" s="11"/>
      <c r="AN1182" s="5"/>
      <c r="AS1182" s="18"/>
      <c r="AT1182" s="16"/>
    </row>
    <row r="1183" spans="39:46">
      <c r="AM1183" s="11"/>
      <c r="AN1183" s="5"/>
      <c r="AS1183" s="18"/>
      <c r="AT1183" s="16"/>
    </row>
    <row r="1184" spans="39:46">
      <c r="AM1184" s="11"/>
      <c r="AN1184" s="5"/>
      <c r="AS1184" s="18"/>
      <c r="AT1184" s="16"/>
    </row>
    <row r="1185" spans="39:46">
      <c r="AM1185" s="11"/>
      <c r="AN1185" s="5"/>
      <c r="AS1185" s="18"/>
      <c r="AT1185" s="16"/>
    </row>
    <row r="1186" spans="39:46">
      <c r="AM1186" s="11"/>
      <c r="AN1186" s="5"/>
      <c r="AS1186" s="18"/>
      <c r="AT1186" s="16"/>
    </row>
    <row r="1187" spans="39:46">
      <c r="AM1187" s="11"/>
      <c r="AN1187" s="5"/>
      <c r="AS1187" s="18"/>
      <c r="AT1187" s="16"/>
    </row>
    <row r="1188" spans="39:46">
      <c r="AM1188" s="11"/>
      <c r="AN1188" s="5"/>
      <c r="AS1188" s="18"/>
      <c r="AT1188" s="16"/>
    </row>
    <row r="1189" spans="39:46">
      <c r="AM1189" s="11"/>
      <c r="AN1189" s="5"/>
      <c r="AS1189" s="18"/>
      <c r="AT1189" s="16"/>
    </row>
    <row r="1190" spans="39:46">
      <c r="AM1190" s="11"/>
      <c r="AN1190" s="5"/>
      <c r="AS1190" s="18"/>
      <c r="AT1190" s="16"/>
    </row>
    <row r="1191" spans="39:46">
      <c r="AM1191" s="11"/>
      <c r="AN1191" s="5"/>
      <c r="AS1191" s="18"/>
      <c r="AT1191" s="16"/>
    </row>
    <row r="1192" spans="39:46">
      <c r="AM1192" s="11"/>
      <c r="AN1192" s="5"/>
      <c r="AS1192" s="18"/>
      <c r="AT1192" s="16"/>
    </row>
    <row r="1193" spans="39:46">
      <c r="AM1193" s="11"/>
      <c r="AN1193" s="5"/>
      <c r="AS1193" s="18"/>
      <c r="AT1193" s="16"/>
    </row>
    <row r="1194" spans="39:46">
      <c r="AM1194" s="11"/>
      <c r="AN1194" s="5"/>
      <c r="AS1194" s="18"/>
      <c r="AT1194" s="16"/>
    </row>
    <row r="1195" spans="39:46">
      <c r="AM1195" s="11"/>
      <c r="AN1195" s="5"/>
      <c r="AS1195" s="18"/>
      <c r="AT1195" s="16"/>
    </row>
    <row r="1196" spans="39:46">
      <c r="AM1196" s="11"/>
      <c r="AN1196" s="5"/>
      <c r="AS1196" s="18"/>
      <c r="AT1196" s="16"/>
    </row>
    <row r="1197" spans="39:46">
      <c r="AM1197" s="11"/>
      <c r="AN1197" s="5"/>
      <c r="AS1197" s="18"/>
      <c r="AT1197" s="16"/>
    </row>
    <row r="1198" spans="39:46">
      <c r="AM1198" s="11"/>
      <c r="AN1198" s="5"/>
      <c r="AS1198" s="18"/>
      <c r="AT1198" s="16"/>
    </row>
    <row r="1199" spans="39:46">
      <c r="AM1199" s="11"/>
      <c r="AN1199" s="5"/>
      <c r="AS1199" s="18"/>
      <c r="AT1199" s="16"/>
    </row>
    <row r="1200" spans="39:46">
      <c r="AM1200" s="11"/>
      <c r="AN1200" s="5"/>
      <c r="AS1200" s="18"/>
      <c r="AT1200" s="16"/>
    </row>
    <row r="1201" spans="39:46">
      <c r="AM1201" s="11"/>
      <c r="AN1201" s="5"/>
      <c r="AS1201" s="18"/>
      <c r="AT1201" s="16"/>
    </row>
    <row r="1202" spans="39:46">
      <c r="AM1202" s="11"/>
      <c r="AN1202" s="5"/>
      <c r="AS1202" s="18"/>
      <c r="AT1202" s="16"/>
    </row>
    <row r="1203" spans="39:46">
      <c r="AM1203" s="11"/>
      <c r="AN1203" s="5"/>
      <c r="AS1203" s="18"/>
      <c r="AT1203" s="16"/>
    </row>
    <row r="1204" spans="39:46">
      <c r="AM1204" s="11"/>
      <c r="AN1204" s="5"/>
      <c r="AS1204" s="18"/>
      <c r="AT1204" s="16"/>
    </row>
    <row r="1205" spans="39:46">
      <c r="AM1205" s="11"/>
      <c r="AN1205" s="5"/>
      <c r="AS1205" s="18"/>
      <c r="AT1205" s="16"/>
    </row>
    <row r="1206" spans="39:46">
      <c r="AM1206" s="11"/>
      <c r="AN1206" s="5"/>
      <c r="AS1206" s="18"/>
      <c r="AT1206" s="16"/>
    </row>
    <row r="1207" spans="39:46">
      <c r="AM1207" s="11"/>
      <c r="AN1207" s="5"/>
      <c r="AS1207" s="18"/>
      <c r="AT1207" s="16"/>
    </row>
    <row r="1208" spans="39:46">
      <c r="AM1208" s="11"/>
      <c r="AN1208" s="5"/>
      <c r="AS1208" s="18"/>
      <c r="AT1208" s="16"/>
    </row>
    <row r="1209" spans="39:46">
      <c r="AM1209" s="11"/>
      <c r="AN1209" s="5"/>
      <c r="AS1209" s="18"/>
      <c r="AT1209" s="16"/>
    </row>
    <row r="1210" spans="39:46">
      <c r="AM1210" s="11"/>
      <c r="AN1210" s="5"/>
      <c r="AS1210" s="18"/>
      <c r="AT1210" s="16"/>
    </row>
    <row r="1211" spans="39:46">
      <c r="AM1211" s="11"/>
      <c r="AN1211" s="5"/>
      <c r="AS1211" s="18"/>
      <c r="AT1211" s="16"/>
    </row>
    <row r="1212" spans="39:46">
      <c r="AM1212" s="11"/>
      <c r="AN1212" s="5"/>
      <c r="AS1212" s="18"/>
      <c r="AT1212" s="16"/>
    </row>
    <row r="1213" spans="39:46">
      <c r="AM1213" s="11"/>
      <c r="AN1213" s="5"/>
      <c r="AS1213" s="18"/>
      <c r="AT1213" s="16"/>
    </row>
    <row r="1214" spans="39:46">
      <c r="AM1214" s="11"/>
      <c r="AN1214" s="5"/>
      <c r="AS1214" s="18"/>
      <c r="AT1214" s="16"/>
    </row>
    <row r="1215" spans="39:46">
      <c r="AM1215" s="11"/>
      <c r="AN1215" s="5"/>
      <c r="AS1215" s="18"/>
      <c r="AT1215" s="16"/>
    </row>
    <row r="1216" spans="39:46">
      <c r="AM1216" s="11"/>
      <c r="AN1216" s="5"/>
      <c r="AS1216" s="18"/>
      <c r="AT1216" s="16"/>
    </row>
    <row r="1217" spans="39:46">
      <c r="AM1217" s="11"/>
      <c r="AN1217" s="5"/>
      <c r="AS1217" s="18"/>
      <c r="AT1217" s="16"/>
    </row>
    <row r="1218" spans="39:46">
      <c r="AM1218" s="11"/>
      <c r="AN1218" s="5"/>
      <c r="AS1218" s="18"/>
      <c r="AT1218" s="16"/>
    </row>
    <row r="1219" spans="39:46">
      <c r="AM1219" s="11"/>
      <c r="AN1219" s="5"/>
      <c r="AS1219" s="18"/>
      <c r="AT1219" s="16"/>
    </row>
    <row r="1220" spans="39:46">
      <c r="AM1220" s="11"/>
      <c r="AN1220" s="5"/>
      <c r="AS1220" s="18"/>
      <c r="AT1220" s="16"/>
    </row>
    <row r="1221" spans="39:46">
      <c r="AM1221" s="11"/>
      <c r="AN1221" s="5"/>
      <c r="AS1221" s="18"/>
      <c r="AT1221" s="16"/>
    </row>
    <row r="1222" spans="39:46">
      <c r="AM1222" s="11"/>
      <c r="AN1222" s="5"/>
      <c r="AS1222" s="18"/>
      <c r="AT1222" s="16"/>
    </row>
    <row r="1223" spans="39:46">
      <c r="AM1223" s="11"/>
      <c r="AN1223" s="5"/>
      <c r="AS1223" s="18"/>
      <c r="AT1223" s="16"/>
    </row>
    <row r="1224" spans="39:46">
      <c r="AM1224" s="11"/>
      <c r="AN1224" s="5"/>
      <c r="AS1224" s="18"/>
      <c r="AT1224" s="16"/>
    </row>
    <row r="1225" spans="39:46">
      <c r="AM1225" s="11"/>
      <c r="AN1225" s="5"/>
      <c r="AS1225" s="18"/>
      <c r="AT1225" s="16"/>
    </row>
    <row r="1226" spans="39:46">
      <c r="AM1226" s="11"/>
      <c r="AN1226" s="5"/>
      <c r="AS1226" s="18"/>
      <c r="AT1226" s="16"/>
    </row>
    <row r="1227" spans="39:46">
      <c r="AM1227" s="11"/>
      <c r="AN1227" s="5"/>
      <c r="AS1227" s="18"/>
      <c r="AT1227" s="16"/>
    </row>
    <row r="1228" spans="39:46">
      <c r="AM1228" s="11"/>
      <c r="AN1228" s="5"/>
      <c r="AS1228" s="18"/>
      <c r="AT1228" s="16"/>
    </row>
    <row r="1229" spans="39:46">
      <c r="AM1229" s="11"/>
      <c r="AN1229" s="5"/>
      <c r="AS1229" s="18"/>
      <c r="AT1229" s="16"/>
    </row>
    <row r="1230" spans="39:46">
      <c r="AM1230" s="11"/>
      <c r="AN1230" s="5"/>
      <c r="AS1230" s="18"/>
      <c r="AT1230" s="16"/>
    </row>
    <row r="1231" spans="39:46">
      <c r="AM1231" s="11"/>
      <c r="AN1231" s="5"/>
      <c r="AS1231" s="18"/>
      <c r="AT1231" s="16"/>
    </row>
    <row r="1232" spans="39:46">
      <c r="AM1232" s="11"/>
      <c r="AN1232" s="5"/>
      <c r="AS1232" s="18"/>
      <c r="AT1232" s="16"/>
    </row>
    <row r="1233" spans="39:46">
      <c r="AM1233" s="11"/>
      <c r="AN1233" s="5"/>
      <c r="AS1233" s="18"/>
      <c r="AT1233" s="16"/>
    </row>
    <row r="1234" spans="39:46">
      <c r="AM1234" s="11"/>
      <c r="AN1234" s="5"/>
      <c r="AS1234" s="18"/>
      <c r="AT1234" s="16"/>
    </row>
    <row r="1235" spans="39:46">
      <c r="AM1235" s="11"/>
      <c r="AN1235" s="5"/>
      <c r="AS1235" s="18"/>
      <c r="AT1235" s="16"/>
    </row>
    <row r="1236" spans="39:46">
      <c r="AM1236" s="11"/>
      <c r="AN1236" s="5"/>
      <c r="AS1236" s="18"/>
      <c r="AT1236" s="16"/>
    </row>
    <row r="1237" spans="39:46">
      <c r="AM1237" s="11"/>
      <c r="AN1237" s="5"/>
      <c r="AS1237" s="18"/>
      <c r="AT1237" s="16"/>
    </row>
    <row r="1238" spans="39:46">
      <c r="AM1238" s="11"/>
      <c r="AN1238" s="5"/>
      <c r="AS1238" s="18"/>
      <c r="AT1238" s="16"/>
    </row>
    <row r="1239" spans="39:46">
      <c r="AM1239" s="11"/>
      <c r="AN1239" s="5"/>
      <c r="AS1239" s="18"/>
      <c r="AT1239" s="16"/>
    </row>
    <row r="1240" spans="39:46">
      <c r="AM1240" s="11"/>
      <c r="AN1240" s="5"/>
      <c r="AS1240" s="18"/>
      <c r="AT1240" s="16"/>
    </row>
    <row r="1241" spans="39:46">
      <c r="AM1241" s="11"/>
      <c r="AN1241" s="5"/>
      <c r="AS1241" s="18"/>
      <c r="AT1241" s="16"/>
    </row>
    <row r="1242" spans="39:46">
      <c r="AM1242" s="11"/>
      <c r="AN1242" s="5"/>
      <c r="AS1242" s="18"/>
      <c r="AT1242" s="16"/>
    </row>
    <row r="1243" spans="39:46">
      <c r="AM1243" s="11"/>
      <c r="AN1243" s="5"/>
      <c r="AS1243" s="18"/>
      <c r="AT1243" s="16"/>
    </row>
    <row r="1244" spans="39:46">
      <c r="AM1244" s="11"/>
      <c r="AN1244" s="5"/>
      <c r="AS1244" s="18"/>
      <c r="AT1244" s="16"/>
    </row>
    <row r="1245" spans="39:46">
      <c r="AM1245" s="11"/>
      <c r="AN1245" s="5"/>
      <c r="AS1245" s="18"/>
      <c r="AT1245" s="16"/>
    </row>
    <row r="1246" spans="39:46">
      <c r="AM1246" s="11"/>
      <c r="AN1246" s="5"/>
      <c r="AS1246" s="18"/>
      <c r="AT1246" s="16"/>
    </row>
    <row r="1247" spans="39:46">
      <c r="AM1247" s="11"/>
      <c r="AN1247" s="5"/>
      <c r="AS1247" s="18"/>
      <c r="AT1247" s="16"/>
    </row>
    <row r="1248" spans="39:46">
      <c r="AM1248" s="11"/>
      <c r="AN1248" s="5"/>
      <c r="AS1248" s="18"/>
      <c r="AT1248" s="16"/>
    </row>
    <row r="1249" spans="39:46">
      <c r="AM1249" s="11"/>
      <c r="AN1249" s="5"/>
      <c r="AS1249" s="18"/>
      <c r="AT1249" s="16"/>
    </row>
    <row r="1250" spans="39:46">
      <c r="AM1250" s="11"/>
      <c r="AN1250" s="5"/>
      <c r="AS1250" s="18"/>
      <c r="AT1250" s="16"/>
    </row>
    <row r="1251" spans="39:46">
      <c r="AM1251" s="11"/>
      <c r="AN1251" s="5"/>
      <c r="AS1251" s="18"/>
      <c r="AT1251" s="16"/>
    </row>
    <row r="1252" spans="39:46">
      <c r="AM1252" s="11"/>
      <c r="AN1252" s="5"/>
      <c r="AS1252" s="18"/>
      <c r="AT1252" s="16"/>
    </row>
    <row r="1253" spans="39:46">
      <c r="AM1253" s="11"/>
      <c r="AN1253" s="5"/>
      <c r="AS1253" s="18"/>
      <c r="AT1253" s="16"/>
    </row>
    <row r="1254" spans="39:46">
      <c r="AM1254" s="11"/>
      <c r="AN1254" s="5"/>
      <c r="AS1254" s="18"/>
      <c r="AT1254" s="16"/>
    </row>
    <row r="1255" spans="39:46">
      <c r="AM1255" s="11"/>
      <c r="AN1255" s="5"/>
      <c r="AS1255" s="18"/>
      <c r="AT1255" s="16"/>
    </row>
    <row r="1256" spans="39:46">
      <c r="AM1256" s="11"/>
      <c r="AN1256" s="5"/>
      <c r="AS1256" s="18"/>
      <c r="AT1256" s="16"/>
    </row>
    <row r="1257" spans="39:46">
      <c r="AM1257" s="11"/>
      <c r="AN1257" s="5"/>
      <c r="AS1257" s="18"/>
      <c r="AT1257" s="16"/>
    </row>
    <row r="1258" spans="39:46">
      <c r="AM1258" s="11"/>
      <c r="AN1258" s="5"/>
      <c r="AS1258" s="18"/>
      <c r="AT1258" s="16"/>
    </row>
    <row r="1259" spans="39:46">
      <c r="AM1259" s="11"/>
      <c r="AN1259" s="5"/>
      <c r="AS1259" s="18"/>
      <c r="AT1259" s="16"/>
    </row>
    <row r="1260" spans="39:46">
      <c r="AM1260" s="11"/>
      <c r="AN1260" s="5"/>
      <c r="AS1260" s="18"/>
      <c r="AT1260" s="16"/>
    </row>
    <row r="1261" spans="39:46">
      <c r="AM1261" s="11"/>
      <c r="AN1261" s="5"/>
      <c r="AS1261" s="18"/>
      <c r="AT1261" s="16"/>
    </row>
    <row r="1262" spans="39:46">
      <c r="AM1262" s="11"/>
      <c r="AN1262" s="5"/>
      <c r="AS1262" s="18"/>
      <c r="AT1262" s="16"/>
    </row>
    <row r="1263" spans="39:46">
      <c r="AM1263" s="11"/>
      <c r="AN1263" s="5"/>
      <c r="AS1263" s="18"/>
      <c r="AT1263" s="16"/>
    </row>
    <row r="1264" spans="39:46">
      <c r="AM1264" s="11"/>
      <c r="AN1264" s="5"/>
      <c r="AS1264" s="18"/>
      <c r="AT1264" s="16"/>
    </row>
    <row r="1265" spans="39:46">
      <c r="AM1265" s="11"/>
      <c r="AN1265" s="5"/>
      <c r="AS1265" s="18"/>
      <c r="AT1265" s="16"/>
    </row>
    <row r="1266" spans="39:46">
      <c r="AM1266" s="11"/>
      <c r="AN1266" s="5"/>
      <c r="AS1266" s="18"/>
      <c r="AT1266" s="16"/>
    </row>
    <row r="1267" spans="39:46">
      <c r="AM1267" s="11"/>
      <c r="AN1267" s="5"/>
      <c r="AS1267" s="18"/>
      <c r="AT1267" s="16"/>
    </row>
    <row r="1268" spans="39:46">
      <c r="AM1268" s="11"/>
      <c r="AN1268" s="5"/>
      <c r="AS1268" s="18"/>
      <c r="AT1268" s="16"/>
    </row>
    <row r="1269" spans="39:46">
      <c r="AM1269" s="11"/>
      <c r="AN1269" s="5"/>
      <c r="AS1269" s="18"/>
      <c r="AT1269" s="16"/>
    </row>
    <row r="1270" spans="39:46">
      <c r="AM1270" s="11"/>
      <c r="AN1270" s="5"/>
      <c r="AS1270" s="18"/>
      <c r="AT1270" s="16"/>
    </row>
    <row r="1271" spans="39:46">
      <c r="AM1271" s="11"/>
      <c r="AN1271" s="5"/>
      <c r="AS1271" s="18"/>
      <c r="AT1271" s="16"/>
    </row>
    <row r="1272" spans="39:46">
      <c r="AM1272" s="11"/>
      <c r="AN1272" s="5"/>
      <c r="AS1272" s="18"/>
      <c r="AT1272" s="16"/>
    </row>
    <row r="1273" spans="39:46">
      <c r="AM1273" s="11"/>
      <c r="AN1273" s="5"/>
      <c r="AS1273" s="18"/>
      <c r="AT1273" s="16"/>
    </row>
    <row r="1274" spans="39:46">
      <c r="AM1274" s="11"/>
      <c r="AN1274" s="5"/>
      <c r="AS1274" s="18"/>
      <c r="AT1274" s="16"/>
    </row>
    <row r="1275" spans="39:46">
      <c r="AM1275" s="11"/>
      <c r="AN1275" s="5"/>
      <c r="AS1275" s="18"/>
      <c r="AT1275" s="16"/>
    </row>
    <row r="1276" spans="39:46">
      <c r="AM1276" s="11"/>
      <c r="AN1276" s="5"/>
      <c r="AS1276" s="18"/>
      <c r="AT1276" s="16"/>
    </row>
    <row r="1277" spans="39:46">
      <c r="AM1277" s="11"/>
      <c r="AN1277" s="5"/>
      <c r="AS1277" s="18"/>
      <c r="AT1277" s="16"/>
    </row>
    <row r="1278" spans="39:46">
      <c r="AM1278" s="11"/>
      <c r="AN1278" s="5"/>
      <c r="AS1278" s="18"/>
      <c r="AT1278" s="16"/>
    </row>
    <row r="1279" spans="39:46">
      <c r="AM1279" s="11"/>
      <c r="AN1279" s="5"/>
      <c r="AS1279" s="18"/>
      <c r="AT1279" s="16"/>
    </row>
    <row r="1280" spans="39:46">
      <c r="AM1280" s="11"/>
      <c r="AN1280" s="5"/>
      <c r="AS1280" s="18"/>
      <c r="AT1280" s="16"/>
    </row>
    <row r="1281" spans="39:46">
      <c r="AM1281" s="11"/>
      <c r="AN1281" s="5"/>
      <c r="AS1281" s="18"/>
      <c r="AT1281" s="16"/>
    </row>
    <row r="1282" spans="39:46">
      <c r="AM1282" s="11"/>
      <c r="AN1282" s="5"/>
      <c r="AS1282" s="18"/>
      <c r="AT1282" s="16"/>
    </row>
    <row r="1283" spans="39:46">
      <c r="AM1283" s="11"/>
      <c r="AN1283" s="5"/>
      <c r="AS1283" s="18"/>
      <c r="AT1283" s="16"/>
    </row>
    <row r="1284" spans="39:46">
      <c r="AM1284" s="11"/>
      <c r="AN1284" s="5"/>
      <c r="AS1284" s="18"/>
      <c r="AT1284" s="16"/>
    </row>
    <row r="1285" spans="39:46">
      <c r="AM1285" s="11"/>
      <c r="AN1285" s="5"/>
      <c r="AS1285" s="18"/>
      <c r="AT1285" s="16"/>
    </row>
    <row r="1286" spans="39:46">
      <c r="AM1286" s="11"/>
      <c r="AN1286" s="5"/>
      <c r="AS1286" s="18"/>
      <c r="AT1286" s="16"/>
    </row>
    <row r="1287" spans="39:46">
      <c r="AM1287" s="11"/>
      <c r="AN1287" s="5"/>
      <c r="AS1287" s="18"/>
      <c r="AT1287" s="16"/>
    </row>
    <row r="1288" spans="39:46">
      <c r="AM1288" s="11"/>
      <c r="AN1288" s="5"/>
      <c r="AS1288" s="18"/>
      <c r="AT1288" s="16"/>
    </row>
    <row r="1289" spans="39:46">
      <c r="AM1289" s="11"/>
      <c r="AN1289" s="5"/>
      <c r="AS1289" s="18"/>
      <c r="AT1289" s="16"/>
    </row>
    <row r="1290" spans="39:46">
      <c r="AM1290" s="11"/>
      <c r="AN1290" s="5"/>
      <c r="AS1290" s="18"/>
      <c r="AT1290" s="16"/>
    </row>
    <row r="1291" spans="39:46">
      <c r="AM1291" s="11"/>
      <c r="AN1291" s="5"/>
      <c r="AS1291" s="18"/>
      <c r="AT1291" s="16"/>
    </row>
    <row r="1292" spans="39:46">
      <c r="AM1292" s="11"/>
      <c r="AN1292" s="5"/>
      <c r="AS1292" s="18"/>
      <c r="AT1292" s="16"/>
    </row>
    <row r="1293" spans="39:46">
      <c r="AM1293" s="11"/>
      <c r="AN1293" s="5"/>
      <c r="AS1293" s="18"/>
      <c r="AT1293" s="16"/>
    </row>
    <row r="1294" spans="39:46">
      <c r="AM1294" s="11"/>
      <c r="AN1294" s="5"/>
      <c r="AS1294" s="18"/>
      <c r="AT1294" s="16"/>
    </row>
    <row r="1295" spans="39:46">
      <c r="AM1295" s="11"/>
      <c r="AN1295" s="5"/>
      <c r="AS1295" s="18"/>
      <c r="AT1295" s="16"/>
    </row>
    <row r="1296" spans="39:46">
      <c r="AM1296" s="11"/>
      <c r="AN1296" s="5"/>
      <c r="AS1296" s="18"/>
      <c r="AT1296" s="16"/>
    </row>
    <row r="1297" spans="39:46">
      <c r="AM1297" s="11"/>
      <c r="AN1297" s="5"/>
      <c r="AS1297" s="18"/>
      <c r="AT1297" s="16"/>
    </row>
    <row r="1298" spans="39:46">
      <c r="AM1298" s="11"/>
      <c r="AN1298" s="5"/>
      <c r="AS1298" s="18"/>
      <c r="AT1298" s="16"/>
    </row>
    <row r="1299" spans="39:46">
      <c r="AM1299" s="11"/>
      <c r="AN1299" s="5"/>
      <c r="AS1299" s="18"/>
      <c r="AT1299" s="16"/>
    </row>
    <row r="1300" spans="39:46">
      <c r="AM1300" s="11"/>
      <c r="AN1300" s="5"/>
      <c r="AS1300" s="18"/>
      <c r="AT1300" s="16"/>
    </row>
    <row r="1301" spans="39:46">
      <c r="AM1301" s="11"/>
      <c r="AN1301" s="5"/>
      <c r="AS1301" s="18"/>
      <c r="AT1301" s="16"/>
    </row>
    <row r="1302" spans="39:46">
      <c r="AM1302" s="11"/>
      <c r="AN1302" s="5"/>
      <c r="AS1302" s="18"/>
      <c r="AT1302" s="16"/>
    </row>
    <row r="1303" spans="39:46">
      <c r="AM1303" s="11"/>
      <c r="AN1303" s="5"/>
      <c r="AS1303" s="18"/>
      <c r="AT1303" s="16"/>
    </row>
    <row r="1304" spans="39:46">
      <c r="AM1304" s="11"/>
      <c r="AN1304" s="5"/>
      <c r="AS1304" s="18"/>
      <c r="AT1304" s="16"/>
    </row>
    <row r="1305" spans="39:46">
      <c r="AM1305" s="11"/>
      <c r="AN1305" s="5"/>
      <c r="AS1305" s="18"/>
      <c r="AT1305" s="16"/>
    </row>
    <row r="1306" spans="39:46">
      <c r="AM1306" s="11"/>
      <c r="AN1306" s="5"/>
      <c r="AS1306" s="18"/>
      <c r="AT1306" s="16"/>
    </row>
    <row r="1307" spans="39:46">
      <c r="AM1307" s="11"/>
      <c r="AN1307" s="5"/>
      <c r="AS1307" s="18"/>
      <c r="AT1307" s="16"/>
    </row>
    <row r="1308" spans="39:46">
      <c r="AM1308" s="11"/>
      <c r="AN1308" s="5"/>
      <c r="AS1308" s="18"/>
      <c r="AT1308" s="16"/>
    </row>
    <row r="1309" spans="39:46">
      <c r="AM1309" s="11"/>
      <c r="AN1309" s="5"/>
      <c r="AS1309" s="18"/>
      <c r="AT1309" s="16"/>
    </row>
    <row r="1310" spans="39:46">
      <c r="AM1310" s="11"/>
      <c r="AN1310" s="5"/>
      <c r="AS1310" s="18"/>
      <c r="AT1310" s="16"/>
    </row>
    <row r="1311" spans="39:46">
      <c r="AM1311" s="11"/>
      <c r="AN1311" s="5"/>
      <c r="AS1311" s="18"/>
      <c r="AT1311" s="16"/>
    </row>
    <row r="1312" spans="39:46">
      <c r="AM1312" s="11"/>
      <c r="AN1312" s="5"/>
      <c r="AS1312" s="18"/>
      <c r="AT1312" s="16"/>
    </row>
    <row r="1313" spans="39:46">
      <c r="AM1313" s="11"/>
      <c r="AN1313" s="5"/>
      <c r="AS1313" s="18"/>
      <c r="AT1313" s="16"/>
    </row>
    <row r="1314" spans="39:46">
      <c r="AM1314" s="11"/>
      <c r="AN1314" s="5"/>
      <c r="AS1314" s="18"/>
      <c r="AT1314" s="16"/>
    </row>
    <row r="1315" spans="39:46">
      <c r="AM1315" s="11"/>
      <c r="AN1315" s="5"/>
      <c r="AS1315" s="18"/>
      <c r="AT1315" s="16"/>
    </row>
    <row r="1316" spans="39:46">
      <c r="AM1316" s="11"/>
      <c r="AN1316" s="5"/>
      <c r="AS1316" s="18"/>
      <c r="AT1316" s="16"/>
    </row>
    <row r="1317" spans="39:46">
      <c r="AM1317" s="11"/>
      <c r="AN1317" s="5"/>
      <c r="AS1317" s="18"/>
      <c r="AT1317" s="16"/>
    </row>
    <row r="1318" spans="39:46">
      <c r="AM1318" s="11"/>
      <c r="AN1318" s="5"/>
      <c r="AS1318" s="18"/>
      <c r="AT1318" s="16"/>
    </row>
    <row r="1319" spans="39:46">
      <c r="AM1319" s="11"/>
      <c r="AN1319" s="5"/>
      <c r="AS1319" s="18"/>
      <c r="AT1319" s="16"/>
    </row>
    <row r="1320" spans="39:46">
      <c r="AM1320" s="11"/>
      <c r="AN1320" s="5"/>
      <c r="AS1320" s="18"/>
      <c r="AT1320" s="16"/>
    </row>
    <row r="1321" spans="39:46">
      <c r="AM1321" s="11"/>
      <c r="AN1321" s="5"/>
      <c r="AS1321" s="18"/>
      <c r="AT1321" s="16"/>
    </row>
    <row r="1322" spans="39:46">
      <c r="AM1322" s="11"/>
      <c r="AN1322" s="5"/>
      <c r="AS1322" s="18"/>
      <c r="AT1322" s="16"/>
    </row>
    <row r="1323" spans="39:46">
      <c r="AM1323" s="11"/>
      <c r="AN1323" s="5"/>
      <c r="AS1323" s="18"/>
      <c r="AT1323" s="16"/>
    </row>
    <row r="1324" spans="39:46">
      <c r="AM1324" s="11"/>
      <c r="AN1324" s="5"/>
      <c r="AS1324" s="18"/>
      <c r="AT1324" s="16"/>
    </row>
    <row r="1325" spans="39:46">
      <c r="AM1325" s="11"/>
      <c r="AN1325" s="5"/>
      <c r="AS1325" s="18"/>
      <c r="AT1325" s="16"/>
    </row>
    <row r="1326" spans="39:46">
      <c r="AM1326" s="11"/>
      <c r="AN1326" s="5"/>
      <c r="AS1326" s="18"/>
      <c r="AT1326" s="16"/>
    </row>
    <row r="1327" spans="39:46">
      <c r="AM1327" s="11"/>
      <c r="AN1327" s="5"/>
      <c r="AS1327" s="18"/>
      <c r="AT1327" s="16"/>
    </row>
    <row r="1328" spans="39:46">
      <c r="AM1328" s="11"/>
      <c r="AN1328" s="5"/>
      <c r="AS1328" s="18"/>
      <c r="AT1328" s="16"/>
    </row>
    <row r="1329" spans="39:46">
      <c r="AM1329" s="11"/>
      <c r="AN1329" s="5"/>
      <c r="AS1329" s="18"/>
      <c r="AT1329" s="16"/>
    </row>
    <row r="1330" spans="39:46">
      <c r="AM1330" s="11"/>
      <c r="AN1330" s="5"/>
      <c r="AS1330" s="18"/>
      <c r="AT1330" s="16"/>
    </row>
    <row r="1331" spans="39:46">
      <c r="AM1331" s="11"/>
      <c r="AN1331" s="5"/>
      <c r="AS1331" s="18"/>
      <c r="AT1331" s="16"/>
    </row>
    <row r="1332" spans="39:46">
      <c r="AM1332" s="11"/>
      <c r="AN1332" s="5"/>
      <c r="AS1332" s="18"/>
      <c r="AT1332" s="16"/>
    </row>
    <row r="1333" spans="39:46">
      <c r="AM1333" s="11"/>
      <c r="AN1333" s="5"/>
      <c r="AS1333" s="18"/>
      <c r="AT1333" s="16"/>
    </row>
    <row r="1334" spans="39:46">
      <c r="AM1334" s="11"/>
      <c r="AN1334" s="5"/>
      <c r="AS1334" s="18"/>
      <c r="AT1334" s="16"/>
    </row>
    <row r="1335" spans="39:46">
      <c r="AM1335" s="11"/>
      <c r="AN1335" s="5"/>
      <c r="AS1335" s="18"/>
      <c r="AT1335" s="16"/>
    </row>
    <row r="1336" spans="39:46">
      <c r="AM1336" s="11"/>
      <c r="AN1336" s="5"/>
      <c r="AS1336" s="18"/>
      <c r="AT1336" s="16"/>
    </row>
    <row r="1337" spans="39:46">
      <c r="AM1337" s="11"/>
      <c r="AN1337" s="5"/>
      <c r="AS1337" s="18"/>
      <c r="AT1337" s="16"/>
    </row>
    <row r="1338" spans="39:46">
      <c r="AM1338" s="11"/>
      <c r="AN1338" s="5"/>
      <c r="AS1338" s="18"/>
      <c r="AT1338" s="16"/>
    </row>
    <row r="1339" spans="39:46">
      <c r="AM1339" s="11"/>
      <c r="AN1339" s="5"/>
      <c r="AS1339" s="18"/>
      <c r="AT1339" s="16"/>
    </row>
    <row r="1340" spans="39:46">
      <c r="AM1340" s="11"/>
      <c r="AN1340" s="5"/>
      <c r="AS1340" s="18"/>
      <c r="AT1340" s="16"/>
    </row>
    <row r="1341" spans="39:46">
      <c r="AM1341" s="11"/>
      <c r="AN1341" s="5"/>
      <c r="AS1341" s="18"/>
      <c r="AT1341" s="16"/>
    </row>
    <row r="1342" spans="39:46">
      <c r="AM1342" s="11"/>
      <c r="AN1342" s="5"/>
      <c r="AS1342" s="18"/>
      <c r="AT1342" s="16"/>
    </row>
    <row r="1343" spans="39:46">
      <c r="AM1343" s="11"/>
      <c r="AN1343" s="5"/>
      <c r="AS1343" s="18"/>
      <c r="AT1343" s="16"/>
    </row>
    <row r="1344" spans="39:46">
      <c r="AM1344" s="11"/>
      <c r="AN1344" s="5"/>
      <c r="AS1344" s="18"/>
      <c r="AT1344" s="16"/>
    </row>
    <row r="1345" spans="39:46">
      <c r="AM1345" s="11"/>
      <c r="AN1345" s="5"/>
      <c r="AS1345" s="18"/>
      <c r="AT1345" s="16"/>
    </row>
    <row r="1346" spans="39:46">
      <c r="AM1346" s="11"/>
      <c r="AN1346" s="5"/>
      <c r="AS1346" s="18"/>
      <c r="AT1346" s="16"/>
    </row>
    <row r="1347" spans="39:46">
      <c r="AM1347" s="11"/>
      <c r="AN1347" s="5"/>
      <c r="AS1347" s="18"/>
      <c r="AT1347" s="16"/>
    </row>
    <row r="1348" spans="39:46">
      <c r="AM1348" s="11"/>
      <c r="AN1348" s="5"/>
      <c r="AS1348" s="18"/>
      <c r="AT1348" s="16"/>
    </row>
    <row r="1349" spans="39:46">
      <c r="AM1349" s="11"/>
      <c r="AN1349" s="5"/>
      <c r="AS1349" s="18"/>
      <c r="AT1349" s="16"/>
    </row>
    <row r="1350" spans="39:46">
      <c r="AM1350" s="11"/>
      <c r="AN1350" s="5"/>
      <c r="AS1350" s="18"/>
      <c r="AT1350" s="16"/>
    </row>
    <row r="1351" spans="39:46">
      <c r="AM1351" s="11"/>
      <c r="AN1351" s="5"/>
      <c r="AS1351" s="18"/>
      <c r="AT1351" s="16"/>
    </row>
    <row r="1352" spans="39:46">
      <c r="AM1352" s="11"/>
      <c r="AN1352" s="5"/>
      <c r="AS1352" s="18"/>
      <c r="AT1352" s="16"/>
    </row>
    <row r="1353" spans="39:46">
      <c r="AM1353" s="11"/>
      <c r="AN1353" s="5"/>
      <c r="AS1353" s="18"/>
      <c r="AT1353" s="16"/>
    </row>
    <row r="1354" spans="39:46">
      <c r="AM1354" s="11"/>
      <c r="AN1354" s="5"/>
      <c r="AS1354" s="18"/>
      <c r="AT1354" s="16"/>
    </row>
    <row r="1355" spans="39:46">
      <c r="AM1355" s="11"/>
      <c r="AN1355" s="5"/>
      <c r="AS1355" s="18"/>
      <c r="AT1355" s="16"/>
    </row>
    <row r="1356" spans="39:46">
      <c r="AM1356" s="11"/>
      <c r="AN1356" s="5"/>
      <c r="AS1356" s="18"/>
      <c r="AT1356" s="16"/>
    </row>
    <row r="1357" spans="39:46">
      <c r="AM1357" s="11"/>
      <c r="AN1357" s="5"/>
      <c r="AS1357" s="18"/>
      <c r="AT1357" s="16"/>
    </row>
    <row r="1358" spans="39:46">
      <c r="AM1358" s="11"/>
      <c r="AN1358" s="5"/>
      <c r="AS1358" s="18"/>
      <c r="AT1358" s="16"/>
    </row>
    <row r="1359" spans="39:46">
      <c r="AM1359" s="11"/>
      <c r="AN1359" s="5"/>
      <c r="AS1359" s="18"/>
      <c r="AT1359" s="16"/>
    </row>
    <row r="1360" spans="39:46">
      <c r="AM1360" s="11"/>
      <c r="AN1360" s="5"/>
      <c r="AS1360" s="18"/>
      <c r="AT1360" s="16"/>
    </row>
    <row r="1361" spans="39:46">
      <c r="AM1361" s="11"/>
      <c r="AN1361" s="5"/>
      <c r="AS1361" s="18"/>
      <c r="AT1361" s="16"/>
    </row>
    <row r="1362" spans="39:46">
      <c r="AM1362" s="11"/>
      <c r="AN1362" s="5"/>
      <c r="AS1362" s="18"/>
      <c r="AT1362" s="16"/>
    </row>
    <row r="1363" spans="39:46">
      <c r="AM1363" s="11"/>
      <c r="AN1363" s="5"/>
      <c r="AS1363" s="18"/>
      <c r="AT1363" s="16"/>
    </row>
    <row r="1364" spans="39:46">
      <c r="AM1364" s="11"/>
      <c r="AN1364" s="5"/>
      <c r="AS1364" s="18"/>
      <c r="AT1364" s="16"/>
    </row>
    <row r="1365" spans="39:46">
      <c r="AM1365" s="11"/>
      <c r="AN1365" s="5"/>
      <c r="AS1365" s="18"/>
      <c r="AT1365" s="16"/>
    </row>
    <row r="1366" spans="39:46">
      <c r="AM1366" s="11"/>
      <c r="AN1366" s="5"/>
      <c r="AS1366" s="18"/>
      <c r="AT1366" s="16"/>
    </row>
    <row r="1367" spans="39:46">
      <c r="AM1367" s="11"/>
      <c r="AN1367" s="5"/>
      <c r="AS1367" s="18"/>
      <c r="AT1367" s="16"/>
    </row>
    <row r="1368" spans="39:46">
      <c r="AM1368" s="11"/>
      <c r="AN1368" s="5"/>
      <c r="AS1368" s="18"/>
      <c r="AT1368" s="16"/>
    </row>
    <row r="1369" spans="39:46">
      <c r="AM1369" s="11"/>
      <c r="AN1369" s="5"/>
      <c r="AS1369" s="18"/>
      <c r="AT1369" s="16"/>
    </row>
    <row r="1370" spans="39:46">
      <c r="AM1370" s="11"/>
      <c r="AN1370" s="5"/>
      <c r="AS1370" s="18"/>
      <c r="AT1370" s="16"/>
    </row>
    <row r="1371" spans="39:46">
      <c r="AM1371" s="11"/>
      <c r="AN1371" s="5"/>
      <c r="AS1371" s="18"/>
      <c r="AT1371" s="16"/>
    </row>
    <row r="1372" spans="39:46">
      <c r="AM1372" s="11"/>
      <c r="AN1372" s="5"/>
      <c r="AS1372" s="18"/>
      <c r="AT1372" s="16"/>
    </row>
    <row r="1373" spans="39:46">
      <c r="AM1373" s="11"/>
      <c r="AN1373" s="5"/>
      <c r="AS1373" s="18"/>
      <c r="AT1373" s="16"/>
    </row>
    <row r="1374" spans="39:46">
      <c r="AM1374" s="11"/>
      <c r="AN1374" s="5"/>
      <c r="AS1374" s="18"/>
      <c r="AT1374" s="16"/>
    </row>
    <row r="1375" spans="39:46">
      <c r="AM1375" s="11"/>
      <c r="AN1375" s="5"/>
      <c r="AS1375" s="18"/>
      <c r="AT1375" s="16"/>
    </row>
    <row r="1376" spans="39:46">
      <c r="AM1376" s="11"/>
      <c r="AN1376" s="5"/>
      <c r="AS1376" s="18"/>
      <c r="AT1376" s="16"/>
    </row>
    <row r="1377" spans="39:46">
      <c r="AM1377" s="11"/>
      <c r="AN1377" s="5"/>
      <c r="AS1377" s="18"/>
      <c r="AT1377" s="16"/>
    </row>
    <row r="1378" spans="39:46">
      <c r="AM1378" s="11"/>
      <c r="AN1378" s="5"/>
      <c r="AS1378" s="18"/>
      <c r="AT1378" s="16"/>
    </row>
    <row r="1379" spans="39:46">
      <c r="AM1379" s="11"/>
      <c r="AN1379" s="5"/>
      <c r="AS1379" s="18"/>
      <c r="AT1379" s="16"/>
    </row>
    <row r="1380" spans="39:46">
      <c r="AM1380" s="11"/>
      <c r="AN1380" s="5"/>
      <c r="AS1380" s="18"/>
      <c r="AT1380" s="16"/>
    </row>
    <row r="1381" spans="39:46">
      <c r="AM1381" s="11"/>
      <c r="AN1381" s="5"/>
      <c r="AS1381" s="18"/>
      <c r="AT1381" s="16"/>
    </row>
    <row r="1382" spans="39:46">
      <c r="AM1382" s="11"/>
      <c r="AN1382" s="5"/>
      <c r="AS1382" s="18"/>
      <c r="AT1382" s="16"/>
    </row>
    <row r="1383" spans="39:46">
      <c r="AM1383" s="11"/>
      <c r="AN1383" s="5"/>
      <c r="AS1383" s="18"/>
      <c r="AT1383" s="16"/>
    </row>
    <row r="1384" spans="39:46">
      <c r="AM1384" s="11"/>
      <c r="AN1384" s="5"/>
      <c r="AS1384" s="18"/>
      <c r="AT1384" s="16"/>
    </row>
    <row r="1385" spans="39:46">
      <c r="AM1385" s="11"/>
      <c r="AN1385" s="5"/>
      <c r="AS1385" s="18"/>
      <c r="AT1385" s="16"/>
    </row>
    <row r="1386" spans="39:46">
      <c r="AM1386" s="11"/>
      <c r="AN1386" s="5"/>
      <c r="AS1386" s="18"/>
      <c r="AT1386" s="16"/>
    </row>
    <row r="1387" spans="39:46">
      <c r="AM1387" s="11"/>
      <c r="AN1387" s="5"/>
      <c r="AS1387" s="18"/>
      <c r="AT1387" s="16"/>
    </row>
    <row r="1388" spans="39:46">
      <c r="AM1388" s="11"/>
      <c r="AN1388" s="5"/>
      <c r="AS1388" s="18"/>
      <c r="AT1388" s="16"/>
    </row>
    <row r="1389" spans="39:46">
      <c r="AM1389" s="11"/>
      <c r="AN1389" s="5"/>
      <c r="AS1389" s="18"/>
      <c r="AT1389" s="16"/>
    </row>
    <row r="1390" spans="39:46">
      <c r="AM1390" s="11"/>
      <c r="AN1390" s="5"/>
      <c r="AS1390" s="18"/>
      <c r="AT1390" s="16"/>
    </row>
    <row r="1391" spans="39:46">
      <c r="AM1391" s="11"/>
      <c r="AN1391" s="5"/>
      <c r="AS1391" s="18"/>
      <c r="AT1391" s="16"/>
    </row>
    <row r="1392" spans="39:46">
      <c r="AM1392" s="11"/>
      <c r="AN1392" s="5"/>
      <c r="AS1392" s="18"/>
      <c r="AT1392" s="16"/>
    </row>
    <row r="1393" spans="39:46">
      <c r="AM1393" s="11"/>
      <c r="AN1393" s="5"/>
      <c r="AS1393" s="18"/>
      <c r="AT1393" s="16"/>
    </row>
    <row r="1394" spans="39:46">
      <c r="AM1394" s="11"/>
      <c r="AN1394" s="5"/>
      <c r="AS1394" s="18"/>
      <c r="AT1394" s="16"/>
    </row>
    <row r="1395" spans="39:46">
      <c r="AM1395" s="11"/>
      <c r="AN1395" s="5"/>
      <c r="AS1395" s="18"/>
      <c r="AT1395" s="16"/>
    </row>
    <row r="1396" spans="39:46">
      <c r="AM1396" s="11"/>
      <c r="AN1396" s="5"/>
      <c r="AS1396" s="18"/>
      <c r="AT1396" s="16"/>
    </row>
    <row r="1397" spans="39:46">
      <c r="AM1397" s="11"/>
      <c r="AN1397" s="5"/>
      <c r="AS1397" s="18"/>
      <c r="AT1397" s="16"/>
    </row>
    <row r="1398" spans="39:46">
      <c r="AM1398" s="11"/>
      <c r="AN1398" s="5"/>
      <c r="AS1398" s="18"/>
      <c r="AT1398" s="16"/>
    </row>
    <row r="1399" spans="39:46">
      <c r="AM1399" s="11"/>
      <c r="AN1399" s="5"/>
      <c r="AS1399" s="18"/>
      <c r="AT1399" s="16"/>
    </row>
    <row r="1400" spans="39:46">
      <c r="AM1400" s="11"/>
      <c r="AN1400" s="5"/>
      <c r="AS1400" s="18"/>
      <c r="AT1400" s="16"/>
    </row>
    <row r="1401" spans="39:46">
      <c r="AM1401" s="11"/>
      <c r="AN1401" s="5"/>
      <c r="AS1401" s="18"/>
      <c r="AT1401" s="16"/>
    </row>
    <row r="1402" spans="39:46">
      <c r="AM1402" s="11"/>
      <c r="AN1402" s="5"/>
      <c r="AS1402" s="18"/>
      <c r="AT1402" s="16"/>
    </row>
    <row r="1403" spans="39:46">
      <c r="AM1403" s="11"/>
      <c r="AN1403" s="5"/>
      <c r="AS1403" s="18"/>
      <c r="AT1403" s="16"/>
    </row>
    <row r="1404" spans="39:46">
      <c r="AM1404" s="11"/>
      <c r="AN1404" s="5"/>
      <c r="AS1404" s="18"/>
      <c r="AT1404" s="16"/>
    </row>
    <row r="1405" spans="39:46">
      <c r="AM1405" s="11"/>
      <c r="AN1405" s="5"/>
      <c r="AS1405" s="18"/>
      <c r="AT1405" s="16"/>
    </row>
    <row r="1406" spans="39:46">
      <c r="AM1406" s="11"/>
      <c r="AN1406" s="5"/>
      <c r="AS1406" s="18"/>
      <c r="AT1406" s="16"/>
    </row>
    <row r="1407" spans="39:46">
      <c r="AM1407" s="11"/>
      <c r="AN1407" s="5"/>
      <c r="AS1407" s="18"/>
      <c r="AT1407" s="16"/>
    </row>
    <row r="1408" spans="39:46">
      <c r="AM1408" s="11"/>
      <c r="AN1408" s="5"/>
      <c r="AS1408" s="18"/>
      <c r="AT1408" s="16"/>
    </row>
    <row r="1409" spans="39:46">
      <c r="AM1409" s="11"/>
      <c r="AN1409" s="5"/>
      <c r="AS1409" s="18"/>
      <c r="AT1409" s="16"/>
    </row>
    <row r="1410" spans="39:46">
      <c r="AM1410" s="11"/>
      <c r="AN1410" s="5"/>
      <c r="AS1410" s="18"/>
      <c r="AT1410" s="16"/>
    </row>
    <row r="1411" spans="39:46">
      <c r="AM1411" s="11"/>
      <c r="AN1411" s="5"/>
      <c r="AS1411" s="18"/>
      <c r="AT1411" s="16"/>
    </row>
    <row r="1412" spans="39:46">
      <c r="AM1412" s="11"/>
      <c r="AN1412" s="5"/>
      <c r="AS1412" s="18"/>
      <c r="AT1412" s="16"/>
    </row>
    <row r="1413" spans="39:46">
      <c r="AM1413" s="11"/>
      <c r="AN1413" s="5"/>
      <c r="AS1413" s="18"/>
      <c r="AT1413" s="16"/>
    </row>
    <row r="1414" spans="39:46">
      <c r="AM1414" s="11"/>
      <c r="AN1414" s="5"/>
      <c r="AS1414" s="18"/>
      <c r="AT1414" s="16"/>
    </row>
    <row r="1415" spans="39:46">
      <c r="AM1415" s="11"/>
      <c r="AN1415" s="5"/>
      <c r="AS1415" s="18"/>
      <c r="AT1415" s="16"/>
    </row>
    <row r="1416" spans="39:46">
      <c r="AM1416" s="11"/>
      <c r="AN1416" s="5"/>
      <c r="AS1416" s="18"/>
      <c r="AT1416" s="16"/>
    </row>
    <row r="1417" spans="39:46">
      <c r="AM1417" s="11"/>
      <c r="AN1417" s="5"/>
      <c r="AS1417" s="18"/>
      <c r="AT1417" s="16"/>
    </row>
    <row r="1418" spans="39:46">
      <c r="AM1418" s="11"/>
      <c r="AN1418" s="5"/>
      <c r="AS1418" s="18"/>
      <c r="AT1418" s="16"/>
    </row>
    <row r="1419" spans="39:46">
      <c r="AM1419" s="11"/>
      <c r="AN1419" s="5"/>
      <c r="AS1419" s="18"/>
      <c r="AT1419" s="16"/>
    </row>
    <row r="1420" spans="39:46">
      <c r="AM1420" s="11"/>
      <c r="AN1420" s="5"/>
      <c r="AS1420" s="18"/>
      <c r="AT1420" s="16"/>
    </row>
    <row r="1421" spans="39:46">
      <c r="AM1421" s="11"/>
      <c r="AN1421" s="5"/>
      <c r="AS1421" s="18"/>
      <c r="AT1421" s="16"/>
    </row>
    <row r="1422" spans="39:46">
      <c r="AM1422" s="11"/>
      <c r="AN1422" s="5"/>
      <c r="AS1422" s="18"/>
      <c r="AT1422" s="16"/>
    </row>
    <row r="1423" spans="39:46">
      <c r="AM1423" s="11"/>
      <c r="AN1423" s="5"/>
      <c r="AS1423" s="18"/>
      <c r="AT1423" s="16"/>
    </row>
    <row r="1424" spans="39:46">
      <c r="AM1424" s="11"/>
      <c r="AN1424" s="5"/>
      <c r="AS1424" s="18"/>
      <c r="AT1424" s="16"/>
    </row>
    <row r="1425" spans="39:46">
      <c r="AM1425" s="11"/>
      <c r="AN1425" s="5"/>
      <c r="AS1425" s="18"/>
      <c r="AT1425" s="16"/>
    </row>
    <row r="1426" spans="39:46">
      <c r="AM1426" s="11"/>
      <c r="AN1426" s="5"/>
      <c r="AS1426" s="18"/>
      <c r="AT1426" s="16"/>
    </row>
    <row r="1427" spans="39:46">
      <c r="AM1427" s="11"/>
      <c r="AN1427" s="5"/>
      <c r="AS1427" s="18"/>
      <c r="AT1427" s="16"/>
    </row>
    <row r="1428" spans="39:46">
      <c r="AM1428" s="11"/>
      <c r="AN1428" s="5"/>
      <c r="AS1428" s="18"/>
      <c r="AT1428" s="16"/>
    </row>
    <row r="1429" spans="39:46">
      <c r="AM1429" s="11"/>
      <c r="AN1429" s="5"/>
      <c r="AS1429" s="18"/>
      <c r="AT1429" s="16"/>
    </row>
    <row r="1430" spans="39:46">
      <c r="AM1430" s="11"/>
      <c r="AN1430" s="5"/>
      <c r="AS1430" s="18"/>
      <c r="AT1430" s="16"/>
    </row>
    <row r="1431" spans="39:46">
      <c r="AM1431" s="11"/>
      <c r="AN1431" s="5"/>
      <c r="AS1431" s="18"/>
      <c r="AT1431" s="16"/>
    </row>
    <row r="1432" spans="39:46">
      <c r="AM1432" s="11"/>
      <c r="AN1432" s="5"/>
      <c r="AS1432" s="18"/>
      <c r="AT1432" s="16"/>
    </row>
    <row r="1433" spans="39:46">
      <c r="AM1433" s="11"/>
      <c r="AN1433" s="5"/>
      <c r="AS1433" s="18"/>
      <c r="AT1433" s="16"/>
    </row>
    <row r="1434" spans="39:46">
      <c r="AM1434" s="11"/>
      <c r="AN1434" s="5"/>
      <c r="AS1434" s="18"/>
      <c r="AT1434" s="16"/>
    </row>
    <row r="1435" spans="39:46">
      <c r="AM1435" s="11"/>
      <c r="AN1435" s="5"/>
      <c r="AS1435" s="18"/>
      <c r="AT1435" s="16"/>
    </row>
    <row r="1436" spans="39:46">
      <c r="AM1436" s="11"/>
      <c r="AN1436" s="5"/>
      <c r="AS1436" s="18"/>
      <c r="AT1436" s="16"/>
    </row>
    <row r="1437" spans="39:46">
      <c r="AM1437" s="11"/>
      <c r="AN1437" s="5"/>
      <c r="AS1437" s="18"/>
      <c r="AT1437" s="16"/>
    </row>
    <row r="1438" spans="39:46">
      <c r="AM1438" s="11"/>
      <c r="AN1438" s="5"/>
      <c r="AS1438" s="18"/>
      <c r="AT1438" s="16"/>
    </row>
    <row r="1439" spans="39:46">
      <c r="AM1439" s="11"/>
      <c r="AN1439" s="5"/>
      <c r="AS1439" s="18"/>
      <c r="AT1439" s="16"/>
    </row>
    <row r="1440" spans="39:46">
      <c r="AM1440" s="11"/>
      <c r="AN1440" s="5"/>
      <c r="AS1440" s="18"/>
      <c r="AT1440" s="16"/>
    </row>
    <row r="1441" spans="39:46">
      <c r="AM1441" s="11"/>
      <c r="AN1441" s="5"/>
      <c r="AS1441" s="18"/>
      <c r="AT1441" s="16"/>
    </row>
    <row r="1442" spans="39:46">
      <c r="AM1442" s="11"/>
      <c r="AN1442" s="5"/>
      <c r="AS1442" s="18"/>
      <c r="AT1442" s="16"/>
    </row>
    <row r="1443" spans="39:46">
      <c r="AM1443" s="11"/>
      <c r="AN1443" s="5"/>
      <c r="AS1443" s="18"/>
      <c r="AT1443" s="16"/>
    </row>
    <row r="1444" spans="39:46">
      <c r="AM1444" s="11"/>
      <c r="AN1444" s="5"/>
      <c r="AS1444" s="18"/>
      <c r="AT1444" s="16"/>
    </row>
    <row r="1445" spans="39:46">
      <c r="AM1445" s="11"/>
      <c r="AN1445" s="5"/>
      <c r="AS1445" s="18"/>
      <c r="AT1445" s="16"/>
    </row>
    <row r="1446" spans="39:46">
      <c r="AM1446" s="11"/>
      <c r="AN1446" s="5"/>
      <c r="AS1446" s="18"/>
      <c r="AT1446" s="16"/>
    </row>
    <row r="1447" spans="39:46">
      <c r="AM1447" s="11"/>
      <c r="AN1447" s="5"/>
      <c r="AS1447" s="18"/>
      <c r="AT1447" s="16"/>
    </row>
    <row r="1448" spans="39:46">
      <c r="AM1448" s="11"/>
      <c r="AN1448" s="5"/>
      <c r="AS1448" s="18"/>
      <c r="AT1448" s="16"/>
    </row>
    <row r="1449" spans="39:46">
      <c r="AM1449" s="11"/>
      <c r="AN1449" s="5"/>
      <c r="AS1449" s="18"/>
      <c r="AT1449" s="16"/>
    </row>
    <row r="1450" spans="39:46">
      <c r="AM1450" s="11"/>
      <c r="AN1450" s="5"/>
      <c r="AS1450" s="18"/>
      <c r="AT1450" s="16"/>
    </row>
    <row r="1451" spans="39:46">
      <c r="AM1451" s="11"/>
      <c r="AN1451" s="5"/>
      <c r="AS1451" s="18"/>
      <c r="AT1451" s="16"/>
    </row>
    <row r="1452" spans="39:46">
      <c r="AM1452" s="11"/>
      <c r="AN1452" s="5"/>
      <c r="AS1452" s="18"/>
      <c r="AT1452" s="16"/>
    </row>
    <row r="1453" spans="39:46">
      <c r="AM1453" s="11"/>
      <c r="AN1453" s="5"/>
      <c r="AS1453" s="18"/>
      <c r="AT1453" s="16"/>
    </row>
    <row r="1454" spans="39:46">
      <c r="AM1454" s="11"/>
      <c r="AN1454" s="5"/>
      <c r="AS1454" s="18"/>
      <c r="AT1454" s="16"/>
    </row>
    <row r="1455" spans="39:46">
      <c r="AM1455" s="11"/>
      <c r="AN1455" s="5"/>
      <c r="AS1455" s="18"/>
      <c r="AT1455" s="16"/>
    </row>
    <row r="1456" spans="39:46">
      <c r="AM1456" s="11"/>
      <c r="AN1456" s="5"/>
      <c r="AS1456" s="18"/>
      <c r="AT1456" s="16"/>
    </row>
    <row r="1457" spans="39:46">
      <c r="AM1457" s="11"/>
      <c r="AN1457" s="5"/>
      <c r="AS1457" s="18"/>
      <c r="AT1457" s="16"/>
    </row>
    <row r="1458" spans="39:46">
      <c r="AM1458" s="11"/>
      <c r="AN1458" s="5"/>
      <c r="AS1458" s="18"/>
      <c r="AT1458" s="16"/>
    </row>
    <row r="1459" spans="39:46">
      <c r="AM1459" s="11"/>
      <c r="AN1459" s="5"/>
      <c r="AS1459" s="18"/>
      <c r="AT1459" s="16"/>
    </row>
    <row r="1460" spans="39:46">
      <c r="AM1460" s="11"/>
      <c r="AN1460" s="5"/>
      <c r="AS1460" s="18"/>
      <c r="AT1460" s="16"/>
    </row>
    <row r="1461" spans="39:46">
      <c r="AM1461" s="11"/>
      <c r="AN1461" s="5"/>
      <c r="AS1461" s="18"/>
      <c r="AT1461" s="16"/>
    </row>
    <row r="1462" spans="39:46">
      <c r="AM1462" s="11"/>
      <c r="AN1462" s="5"/>
      <c r="AS1462" s="18"/>
      <c r="AT1462" s="16"/>
    </row>
    <row r="1463" spans="39:46">
      <c r="AM1463" s="11"/>
      <c r="AN1463" s="5"/>
      <c r="AS1463" s="18"/>
      <c r="AT1463" s="16"/>
    </row>
    <row r="1464" spans="39:46">
      <c r="AM1464" s="11"/>
      <c r="AN1464" s="5"/>
      <c r="AS1464" s="18"/>
      <c r="AT1464" s="16"/>
    </row>
    <row r="1465" spans="39:46">
      <c r="AM1465" s="11"/>
      <c r="AN1465" s="5"/>
      <c r="AS1465" s="18"/>
      <c r="AT1465" s="16"/>
    </row>
    <row r="1466" spans="39:46">
      <c r="AM1466" s="11"/>
      <c r="AN1466" s="5"/>
      <c r="AS1466" s="18"/>
      <c r="AT1466" s="16"/>
    </row>
    <row r="1467" spans="39:46">
      <c r="AM1467" s="11"/>
      <c r="AN1467" s="5"/>
      <c r="AS1467" s="18"/>
      <c r="AT1467" s="16"/>
    </row>
    <row r="1468" spans="39:46">
      <c r="AM1468" s="11"/>
      <c r="AN1468" s="5"/>
      <c r="AS1468" s="18"/>
      <c r="AT1468" s="16"/>
    </row>
    <row r="1469" spans="39:46">
      <c r="AM1469" s="11"/>
      <c r="AN1469" s="5"/>
      <c r="AS1469" s="18"/>
      <c r="AT1469" s="16"/>
    </row>
    <row r="1470" spans="39:46">
      <c r="AM1470" s="11"/>
      <c r="AN1470" s="5"/>
      <c r="AS1470" s="18"/>
      <c r="AT1470" s="16"/>
    </row>
    <row r="1471" spans="39:46">
      <c r="AM1471" s="11"/>
      <c r="AN1471" s="5"/>
      <c r="AS1471" s="18"/>
      <c r="AT1471" s="16"/>
    </row>
    <row r="1472" spans="39:46">
      <c r="AM1472" s="11"/>
      <c r="AN1472" s="5"/>
      <c r="AS1472" s="18"/>
      <c r="AT1472" s="16"/>
    </row>
    <row r="1473" spans="39:46">
      <c r="AM1473" s="11"/>
      <c r="AN1473" s="5"/>
      <c r="AS1473" s="18"/>
      <c r="AT1473" s="16"/>
    </row>
    <row r="1474" spans="39:46">
      <c r="AM1474" s="11"/>
      <c r="AN1474" s="5"/>
      <c r="AS1474" s="18"/>
      <c r="AT1474" s="16"/>
    </row>
    <row r="1475" spans="39:46">
      <c r="AM1475" s="11"/>
      <c r="AN1475" s="5"/>
      <c r="AS1475" s="18"/>
      <c r="AT1475" s="16"/>
    </row>
    <row r="1476" spans="39:46">
      <c r="AM1476" s="11"/>
      <c r="AN1476" s="5"/>
      <c r="AS1476" s="18"/>
      <c r="AT1476" s="16"/>
    </row>
    <row r="1477" spans="39:46">
      <c r="AM1477" s="11"/>
      <c r="AN1477" s="5"/>
      <c r="AS1477" s="18"/>
      <c r="AT1477" s="16"/>
    </row>
    <row r="1478" spans="39:46">
      <c r="AM1478" s="11"/>
      <c r="AN1478" s="5"/>
      <c r="AS1478" s="18"/>
      <c r="AT1478" s="16"/>
    </row>
    <row r="1479" spans="39:46">
      <c r="AM1479" s="11"/>
      <c r="AN1479" s="5"/>
      <c r="AS1479" s="18"/>
      <c r="AT1479" s="16"/>
    </row>
    <row r="1480" spans="39:46">
      <c r="AM1480" s="11"/>
      <c r="AN1480" s="5"/>
      <c r="AS1480" s="18"/>
      <c r="AT1480" s="16"/>
    </row>
    <row r="1481" spans="39:46">
      <c r="AM1481" s="11"/>
      <c r="AN1481" s="5"/>
      <c r="AS1481" s="18"/>
      <c r="AT1481" s="16"/>
    </row>
    <row r="1482" spans="39:46">
      <c r="AM1482" s="11"/>
      <c r="AN1482" s="5"/>
      <c r="AS1482" s="18"/>
      <c r="AT1482" s="16"/>
    </row>
    <row r="1483" spans="39:46">
      <c r="AM1483" s="11"/>
      <c r="AN1483" s="5"/>
      <c r="AS1483" s="18"/>
      <c r="AT1483" s="16"/>
    </row>
    <row r="1484" spans="39:46">
      <c r="AM1484" s="11"/>
      <c r="AN1484" s="5"/>
      <c r="AS1484" s="18"/>
      <c r="AT1484" s="16"/>
    </row>
    <row r="1485" spans="39:46">
      <c r="AM1485" s="11"/>
      <c r="AN1485" s="5"/>
      <c r="AS1485" s="18"/>
      <c r="AT1485" s="16"/>
    </row>
    <row r="1486" spans="39:46">
      <c r="AM1486" s="11"/>
      <c r="AN1486" s="5"/>
      <c r="AS1486" s="18"/>
      <c r="AT1486" s="16"/>
    </row>
    <row r="1487" spans="39:46">
      <c r="AM1487" s="11"/>
      <c r="AN1487" s="5"/>
      <c r="AS1487" s="18"/>
      <c r="AT1487" s="16"/>
    </row>
    <row r="1488" spans="39:46">
      <c r="AM1488" s="11"/>
      <c r="AN1488" s="5"/>
      <c r="AS1488" s="18"/>
      <c r="AT1488" s="16"/>
    </row>
    <row r="1489" spans="39:46">
      <c r="AM1489" s="11"/>
      <c r="AN1489" s="5"/>
      <c r="AS1489" s="18"/>
      <c r="AT1489" s="16"/>
    </row>
    <row r="1490" spans="39:46">
      <c r="AM1490" s="11"/>
      <c r="AN1490" s="5"/>
      <c r="AS1490" s="18"/>
      <c r="AT1490" s="16"/>
    </row>
    <row r="1491" spans="39:46">
      <c r="AM1491" s="11"/>
      <c r="AN1491" s="5"/>
      <c r="AS1491" s="18"/>
      <c r="AT1491" s="16"/>
    </row>
    <row r="1492" spans="39:46">
      <c r="AM1492" s="11"/>
      <c r="AN1492" s="5"/>
      <c r="AS1492" s="18"/>
      <c r="AT1492" s="16"/>
    </row>
    <row r="1493" spans="39:46">
      <c r="AM1493" s="11"/>
      <c r="AN1493" s="5"/>
      <c r="AS1493" s="18"/>
      <c r="AT1493" s="16"/>
    </row>
    <row r="1494" spans="39:46">
      <c r="AM1494" s="11"/>
      <c r="AN1494" s="5"/>
      <c r="AS1494" s="18"/>
      <c r="AT1494" s="16"/>
    </row>
    <row r="1495" spans="39:46">
      <c r="AM1495" s="11"/>
      <c r="AN1495" s="5"/>
      <c r="AS1495" s="18"/>
      <c r="AT1495" s="16"/>
    </row>
    <row r="1496" spans="39:46">
      <c r="AM1496" s="11"/>
      <c r="AN1496" s="5"/>
      <c r="AS1496" s="18"/>
      <c r="AT1496" s="16"/>
    </row>
    <row r="1497" spans="39:46">
      <c r="AM1497" s="11"/>
      <c r="AN1497" s="5"/>
      <c r="AS1497" s="18"/>
      <c r="AT1497" s="16"/>
    </row>
    <row r="1498" spans="39:46">
      <c r="AM1498" s="11"/>
      <c r="AN1498" s="5"/>
      <c r="AS1498" s="18"/>
      <c r="AT1498" s="16"/>
    </row>
    <row r="1499" spans="39:46">
      <c r="AM1499" s="11"/>
      <c r="AN1499" s="5"/>
      <c r="AS1499" s="18"/>
      <c r="AT1499" s="16"/>
    </row>
    <row r="1500" spans="39:46">
      <c r="AM1500" s="11"/>
      <c r="AN1500" s="5"/>
      <c r="AS1500" s="18"/>
      <c r="AT1500" s="16"/>
    </row>
    <row r="1501" spans="39:46">
      <c r="AM1501" s="11"/>
      <c r="AN1501" s="5"/>
      <c r="AS1501" s="18"/>
      <c r="AT1501" s="16"/>
    </row>
    <row r="1502" spans="39:46">
      <c r="AM1502" s="11"/>
      <c r="AN1502" s="5"/>
      <c r="AS1502" s="18"/>
      <c r="AT1502" s="16"/>
    </row>
    <row r="1503" spans="39:46">
      <c r="AM1503" s="11"/>
      <c r="AN1503" s="5"/>
      <c r="AS1503" s="18"/>
      <c r="AT1503" s="16"/>
    </row>
    <row r="1504" spans="39:46">
      <c r="AM1504" s="11"/>
      <c r="AN1504" s="5"/>
      <c r="AS1504" s="18"/>
      <c r="AT1504" s="16"/>
    </row>
    <row r="1505" spans="39:46">
      <c r="AM1505" s="11"/>
      <c r="AN1505" s="5"/>
      <c r="AS1505" s="18"/>
      <c r="AT1505" s="16"/>
    </row>
    <row r="1506" spans="39:46">
      <c r="AM1506" s="11"/>
      <c r="AN1506" s="5"/>
      <c r="AS1506" s="18"/>
      <c r="AT1506" s="16"/>
    </row>
    <row r="1507" spans="39:46">
      <c r="AM1507" s="11"/>
      <c r="AN1507" s="5"/>
      <c r="AS1507" s="18"/>
      <c r="AT1507" s="16"/>
    </row>
    <row r="1508" spans="39:46">
      <c r="AM1508" s="11"/>
      <c r="AN1508" s="5"/>
      <c r="AS1508" s="18"/>
      <c r="AT1508" s="16"/>
    </row>
    <row r="1509" spans="39:46">
      <c r="AM1509" s="11"/>
      <c r="AN1509" s="5"/>
      <c r="AS1509" s="18"/>
      <c r="AT1509" s="16"/>
    </row>
    <row r="1510" spans="39:46">
      <c r="AM1510" s="11"/>
      <c r="AN1510" s="5"/>
      <c r="AS1510" s="18"/>
      <c r="AT1510" s="16"/>
    </row>
    <row r="1511" spans="39:46">
      <c r="AM1511" s="11"/>
      <c r="AN1511" s="5"/>
      <c r="AS1511" s="18"/>
      <c r="AT1511" s="16"/>
    </row>
    <row r="1512" spans="39:46">
      <c r="AM1512" s="11"/>
      <c r="AN1512" s="5"/>
      <c r="AS1512" s="18"/>
      <c r="AT1512" s="16"/>
    </row>
    <row r="1513" spans="39:46">
      <c r="AM1513" s="11"/>
      <c r="AN1513" s="5"/>
      <c r="AS1513" s="18"/>
      <c r="AT1513" s="16"/>
    </row>
    <row r="1514" spans="39:46">
      <c r="AM1514" s="11"/>
      <c r="AN1514" s="5"/>
      <c r="AS1514" s="18"/>
      <c r="AT1514" s="16"/>
    </row>
    <row r="1515" spans="39:46">
      <c r="AM1515" s="11"/>
      <c r="AN1515" s="5"/>
      <c r="AS1515" s="18"/>
      <c r="AT1515" s="16"/>
    </row>
    <row r="1516" spans="39:46">
      <c r="AM1516" s="11"/>
      <c r="AN1516" s="5"/>
      <c r="AS1516" s="18"/>
      <c r="AT1516" s="16"/>
    </row>
    <row r="1517" spans="39:46">
      <c r="AM1517" s="11"/>
      <c r="AN1517" s="5"/>
      <c r="AS1517" s="18"/>
      <c r="AT1517" s="16"/>
    </row>
    <row r="1518" spans="39:46">
      <c r="AM1518" s="11"/>
      <c r="AN1518" s="5"/>
      <c r="AS1518" s="18"/>
      <c r="AT1518" s="16"/>
    </row>
    <row r="1519" spans="39:46">
      <c r="AM1519" s="11"/>
      <c r="AN1519" s="5"/>
      <c r="AS1519" s="18"/>
      <c r="AT1519" s="16"/>
    </row>
    <row r="1520" spans="39:46">
      <c r="AM1520" s="11"/>
      <c r="AN1520" s="5"/>
      <c r="AS1520" s="18"/>
      <c r="AT1520" s="16"/>
    </row>
    <row r="1521" spans="39:46">
      <c r="AM1521" s="11"/>
      <c r="AN1521" s="5"/>
      <c r="AS1521" s="18"/>
      <c r="AT1521" s="16"/>
    </row>
    <row r="1522" spans="39:46">
      <c r="AM1522" s="11"/>
      <c r="AN1522" s="5"/>
      <c r="AS1522" s="18"/>
      <c r="AT1522" s="16"/>
    </row>
    <row r="1523" spans="39:46">
      <c r="AM1523" s="11"/>
      <c r="AN1523" s="5"/>
      <c r="AS1523" s="18"/>
      <c r="AT1523" s="16"/>
    </row>
    <row r="1524" spans="39:46">
      <c r="AM1524" s="11"/>
      <c r="AN1524" s="5"/>
      <c r="AS1524" s="18"/>
      <c r="AT1524" s="16"/>
    </row>
    <row r="1525" spans="39:46">
      <c r="AM1525" s="11"/>
      <c r="AN1525" s="5"/>
      <c r="AS1525" s="18"/>
      <c r="AT1525" s="16"/>
    </row>
    <row r="1526" spans="39:46">
      <c r="AM1526" s="11"/>
      <c r="AN1526" s="5"/>
      <c r="AS1526" s="18"/>
      <c r="AT1526" s="16"/>
    </row>
    <row r="1527" spans="39:46">
      <c r="AM1527" s="11"/>
      <c r="AN1527" s="5"/>
      <c r="AS1527" s="18"/>
      <c r="AT1527" s="16"/>
    </row>
    <row r="1528" spans="39:46">
      <c r="AM1528" s="11"/>
      <c r="AN1528" s="5"/>
      <c r="AS1528" s="18"/>
      <c r="AT1528" s="16"/>
    </row>
    <row r="1529" spans="39:46">
      <c r="AM1529" s="11"/>
      <c r="AN1529" s="5"/>
      <c r="AS1529" s="18"/>
      <c r="AT1529" s="16"/>
    </row>
    <row r="1530" spans="39:46">
      <c r="AM1530" s="11"/>
      <c r="AN1530" s="5"/>
      <c r="AS1530" s="18"/>
      <c r="AT1530" s="16"/>
    </row>
    <row r="1531" spans="39:46">
      <c r="AM1531" s="11"/>
      <c r="AN1531" s="5"/>
      <c r="AS1531" s="18"/>
      <c r="AT1531" s="16"/>
    </row>
    <row r="1532" spans="39:46">
      <c r="AM1532" s="11"/>
      <c r="AN1532" s="5"/>
      <c r="AS1532" s="18"/>
      <c r="AT1532" s="16"/>
    </row>
    <row r="1533" spans="39:46">
      <c r="AM1533" s="11"/>
      <c r="AN1533" s="5"/>
      <c r="AS1533" s="18"/>
      <c r="AT1533" s="16"/>
    </row>
    <row r="1534" spans="39:46">
      <c r="AM1534" s="11"/>
      <c r="AN1534" s="5"/>
      <c r="AS1534" s="18"/>
      <c r="AT1534" s="16"/>
    </row>
    <row r="1535" spans="39:46">
      <c r="AM1535" s="11"/>
      <c r="AN1535" s="5"/>
      <c r="AS1535" s="18"/>
      <c r="AT1535" s="16"/>
    </row>
    <row r="1536" spans="39:46">
      <c r="AM1536" s="11"/>
      <c r="AN1536" s="5"/>
      <c r="AS1536" s="18"/>
      <c r="AT1536" s="16"/>
    </row>
    <row r="1537" spans="39:46">
      <c r="AM1537" s="11"/>
      <c r="AN1537" s="5"/>
      <c r="AS1537" s="18"/>
      <c r="AT1537" s="16"/>
    </row>
    <row r="1538" spans="39:46">
      <c r="AM1538" s="11"/>
      <c r="AN1538" s="5"/>
      <c r="AS1538" s="18"/>
      <c r="AT1538" s="16"/>
    </row>
    <row r="1539" spans="39:46">
      <c r="AM1539" s="11"/>
      <c r="AN1539" s="5"/>
      <c r="AS1539" s="18"/>
      <c r="AT1539" s="16"/>
    </row>
    <row r="1540" spans="39:46">
      <c r="AM1540" s="11"/>
      <c r="AN1540" s="5"/>
      <c r="AS1540" s="18"/>
      <c r="AT1540" s="16"/>
    </row>
    <row r="1541" spans="39:46">
      <c r="AM1541" s="11"/>
      <c r="AN1541" s="5"/>
      <c r="AS1541" s="18"/>
      <c r="AT1541" s="16"/>
    </row>
    <row r="1542" spans="39:46">
      <c r="AM1542" s="11"/>
      <c r="AN1542" s="5"/>
      <c r="AS1542" s="18"/>
      <c r="AT1542" s="16"/>
    </row>
    <row r="1543" spans="39:46">
      <c r="AM1543" s="11"/>
      <c r="AN1543" s="5"/>
      <c r="AS1543" s="18"/>
      <c r="AT1543" s="16"/>
    </row>
    <row r="1544" spans="39:46">
      <c r="AM1544" s="11"/>
      <c r="AN1544" s="5"/>
      <c r="AS1544" s="18"/>
      <c r="AT1544" s="16"/>
    </row>
    <row r="1545" spans="39:46">
      <c r="AM1545" s="11"/>
      <c r="AN1545" s="5"/>
      <c r="AS1545" s="18"/>
      <c r="AT1545" s="16"/>
    </row>
    <row r="1546" spans="39:46">
      <c r="AM1546" s="11"/>
      <c r="AN1546" s="5"/>
      <c r="AS1546" s="18"/>
      <c r="AT1546" s="16"/>
    </row>
    <row r="1547" spans="39:46">
      <c r="AM1547" s="11"/>
      <c r="AN1547" s="5"/>
      <c r="AS1547" s="18"/>
      <c r="AT1547" s="16"/>
    </row>
    <row r="1548" spans="39:46">
      <c r="AM1548" s="11"/>
      <c r="AN1548" s="5"/>
      <c r="AS1548" s="18"/>
      <c r="AT1548" s="16"/>
    </row>
    <row r="1549" spans="39:46">
      <c r="AM1549" s="11"/>
      <c r="AN1549" s="5"/>
      <c r="AS1549" s="18"/>
      <c r="AT1549" s="16"/>
    </row>
    <row r="1550" spans="39:46">
      <c r="AM1550" s="11"/>
      <c r="AN1550" s="5"/>
      <c r="AS1550" s="18"/>
      <c r="AT1550" s="16"/>
    </row>
    <row r="1551" spans="39:46">
      <c r="AM1551" s="11"/>
      <c r="AN1551" s="5"/>
      <c r="AS1551" s="18"/>
      <c r="AT1551" s="16"/>
    </row>
    <row r="1552" spans="39:46">
      <c r="AM1552" s="11"/>
      <c r="AN1552" s="5"/>
      <c r="AS1552" s="18"/>
      <c r="AT1552" s="16"/>
    </row>
    <row r="1553" spans="39:46">
      <c r="AM1553" s="11"/>
      <c r="AN1553" s="5"/>
      <c r="AS1553" s="18"/>
      <c r="AT1553" s="16"/>
    </row>
    <row r="1554" spans="39:46">
      <c r="AM1554" s="11"/>
      <c r="AN1554" s="5"/>
      <c r="AS1554" s="18"/>
      <c r="AT1554" s="16"/>
    </row>
    <row r="1555" spans="39:46">
      <c r="AM1555" s="11"/>
      <c r="AN1555" s="5"/>
      <c r="AS1555" s="18"/>
      <c r="AT1555" s="16"/>
    </row>
    <row r="1556" spans="39:46">
      <c r="AM1556" s="11"/>
      <c r="AN1556" s="5"/>
      <c r="AS1556" s="18"/>
      <c r="AT1556" s="16"/>
    </row>
    <row r="1557" spans="39:46">
      <c r="AM1557" s="11"/>
      <c r="AN1557" s="5"/>
      <c r="AS1557" s="18"/>
      <c r="AT1557" s="16"/>
    </row>
    <row r="1558" spans="39:46">
      <c r="AM1558" s="11"/>
      <c r="AN1558" s="5"/>
      <c r="AS1558" s="18"/>
      <c r="AT1558" s="16"/>
    </row>
    <row r="1559" spans="39:46">
      <c r="AM1559" s="11"/>
      <c r="AN1559" s="5"/>
      <c r="AS1559" s="18"/>
      <c r="AT1559" s="16"/>
    </row>
    <row r="1560" spans="39:46">
      <c r="AM1560" s="11"/>
      <c r="AN1560" s="5"/>
      <c r="AS1560" s="18"/>
      <c r="AT1560" s="16"/>
    </row>
    <row r="1561" spans="39:46">
      <c r="AM1561" s="11"/>
      <c r="AN1561" s="5"/>
      <c r="AS1561" s="18"/>
      <c r="AT1561" s="16"/>
    </row>
    <row r="1562" spans="39:46">
      <c r="AM1562" s="11"/>
      <c r="AN1562" s="5"/>
      <c r="AS1562" s="18"/>
      <c r="AT1562" s="16"/>
    </row>
    <row r="1563" spans="39:46">
      <c r="AM1563" s="11"/>
      <c r="AN1563" s="5"/>
      <c r="AS1563" s="18"/>
      <c r="AT1563" s="16"/>
    </row>
    <row r="1564" spans="39:46">
      <c r="AM1564" s="11"/>
      <c r="AN1564" s="5"/>
      <c r="AS1564" s="18"/>
      <c r="AT1564" s="16"/>
    </row>
    <row r="1565" spans="39:46">
      <c r="AM1565" s="11"/>
      <c r="AN1565" s="5"/>
      <c r="AS1565" s="18"/>
      <c r="AT1565" s="16"/>
    </row>
    <row r="1566" spans="39:46">
      <c r="AM1566" s="11"/>
      <c r="AN1566" s="5"/>
      <c r="AS1566" s="18"/>
      <c r="AT1566" s="16"/>
    </row>
    <row r="1567" spans="39:46">
      <c r="AM1567" s="11"/>
      <c r="AN1567" s="5"/>
      <c r="AS1567" s="18"/>
      <c r="AT1567" s="16"/>
    </row>
    <row r="1568" spans="39:46">
      <c r="AM1568" s="11"/>
      <c r="AN1568" s="5"/>
      <c r="AS1568" s="18"/>
      <c r="AT1568" s="16"/>
    </row>
    <row r="1569" spans="39:46">
      <c r="AM1569" s="11"/>
      <c r="AN1569" s="5"/>
      <c r="AS1569" s="18"/>
      <c r="AT1569" s="16"/>
    </row>
    <row r="1570" spans="39:46">
      <c r="AM1570" s="11"/>
      <c r="AN1570" s="5"/>
      <c r="AS1570" s="18"/>
      <c r="AT1570" s="16"/>
    </row>
    <row r="1571" spans="39:46">
      <c r="AM1571" s="11"/>
      <c r="AN1571" s="5"/>
      <c r="AS1571" s="18"/>
      <c r="AT1571" s="16"/>
    </row>
    <row r="1572" spans="39:46">
      <c r="AM1572" s="11"/>
      <c r="AN1572" s="5"/>
      <c r="AS1572" s="18"/>
      <c r="AT1572" s="16"/>
    </row>
    <row r="1573" spans="39:46">
      <c r="AM1573" s="11"/>
      <c r="AN1573" s="5"/>
      <c r="AS1573" s="18"/>
      <c r="AT1573" s="16"/>
    </row>
    <row r="1574" spans="39:46">
      <c r="AM1574" s="11"/>
      <c r="AN1574" s="5"/>
      <c r="AS1574" s="18"/>
      <c r="AT1574" s="16"/>
    </row>
    <row r="1575" spans="39:46">
      <c r="AM1575" s="11"/>
      <c r="AN1575" s="5"/>
      <c r="AS1575" s="18"/>
      <c r="AT1575" s="16"/>
    </row>
    <row r="1576" spans="39:46">
      <c r="AM1576" s="11"/>
      <c r="AN1576" s="5"/>
      <c r="AS1576" s="18"/>
      <c r="AT1576" s="16"/>
    </row>
    <row r="1577" spans="39:46">
      <c r="AM1577" s="11"/>
      <c r="AN1577" s="5"/>
      <c r="AS1577" s="18"/>
      <c r="AT1577" s="16"/>
    </row>
    <row r="1578" spans="39:46">
      <c r="AM1578" s="11"/>
      <c r="AN1578" s="5"/>
      <c r="AS1578" s="18"/>
      <c r="AT1578" s="16"/>
    </row>
    <row r="1579" spans="39:46">
      <c r="AM1579" s="11"/>
      <c r="AN1579" s="5"/>
      <c r="AS1579" s="18"/>
      <c r="AT1579" s="16"/>
    </row>
    <row r="1580" spans="39:46">
      <c r="AM1580" s="11"/>
      <c r="AN1580" s="5"/>
      <c r="AS1580" s="18"/>
      <c r="AT1580" s="16"/>
    </row>
    <row r="1581" spans="39:46">
      <c r="AM1581" s="11"/>
      <c r="AN1581" s="5"/>
      <c r="AS1581" s="18"/>
      <c r="AT1581" s="16"/>
    </row>
    <row r="1582" spans="39:46">
      <c r="AM1582" s="11"/>
      <c r="AN1582" s="5"/>
      <c r="AS1582" s="18"/>
      <c r="AT1582" s="16"/>
    </row>
    <row r="1583" spans="39:46">
      <c r="AM1583" s="11"/>
      <c r="AN1583" s="5"/>
      <c r="AS1583" s="18"/>
      <c r="AT1583" s="16"/>
    </row>
    <row r="1584" spans="39:46">
      <c r="AM1584" s="11"/>
      <c r="AN1584" s="5"/>
      <c r="AS1584" s="18"/>
      <c r="AT1584" s="16"/>
    </row>
    <row r="1585" spans="39:46">
      <c r="AM1585" s="11"/>
      <c r="AN1585" s="5"/>
      <c r="AS1585" s="18"/>
      <c r="AT1585" s="16"/>
    </row>
    <row r="1586" spans="39:46">
      <c r="AM1586" s="11"/>
      <c r="AN1586" s="5"/>
      <c r="AS1586" s="18"/>
      <c r="AT1586" s="16"/>
    </row>
    <row r="1587" spans="39:46">
      <c r="AM1587" s="11"/>
      <c r="AN1587" s="5"/>
      <c r="AS1587" s="18"/>
      <c r="AT1587" s="16"/>
    </row>
    <row r="1588" spans="39:46">
      <c r="AM1588" s="11"/>
      <c r="AN1588" s="5"/>
      <c r="AS1588" s="18"/>
      <c r="AT1588" s="16"/>
    </row>
    <row r="1589" spans="39:46">
      <c r="AM1589" s="11"/>
      <c r="AN1589" s="5"/>
      <c r="AS1589" s="18"/>
      <c r="AT1589" s="16"/>
    </row>
    <row r="1590" spans="39:46">
      <c r="AM1590" s="11"/>
      <c r="AN1590" s="5"/>
      <c r="AS1590" s="18"/>
      <c r="AT1590" s="16"/>
    </row>
    <row r="1591" spans="39:46">
      <c r="AM1591" s="11"/>
      <c r="AN1591" s="5"/>
      <c r="AS1591" s="18"/>
      <c r="AT1591" s="16"/>
    </row>
    <row r="1592" spans="39:46">
      <c r="AM1592" s="11"/>
      <c r="AN1592" s="5"/>
      <c r="AS1592" s="18"/>
      <c r="AT1592" s="16"/>
    </row>
    <row r="1593" spans="39:46">
      <c r="AM1593" s="11"/>
      <c r="AN1593" s="5"/>
      <c r="AS1593" s="18"/>
      <c r="AT1593" s="16"/>
    </row>
    <row r="1594" spans="39:46">
      <c r="AM1594" s="11"/>
      <c r="AN1594" s="5"/>
      <c r="AS1594" s="18"/>
      <c r="AT1594" s="16"/>
    </row>
    <row r="1595" spans="39:46">
      <c r="AM1595" s="11"/>
      <c r="AN1595" s="5"/>
      <c r="AS1595" s="18"/>
      <c r="AT1595" s="16"/>
    </row>
    <row r="1596" spans="39:46">
      <c r="AM1596" s="11"/>
      <c r="AN1596" s="5"/>
      <c r="AS1596" s="18"/>
      <c r="AT1596" s="16"/>
    </row>
    <row r="1597" spans="39:46">
      <c r="AM1597" s="11"/>
      <c r="AN1597" s="5"/>
      <c r="AS1597" s="18"/>
      <c r="AT1597" s="16"/>
    </row>
    <row r="1598" spans="39:46">
      <c r="AM1598" s="11"/>
      <c r="AN1598" s="5"/>
      <c r="AS1598" s="18"/>
      <c r="AT1598" s="16"/>
    </row>
    <row r="1599" spans="39:46">
      <c r="AM1599" s="11"/>
      <c r="AN1599" s="5"/>
      <c r="AS1599" s="18"/>
      <c r="AT1599" s="16"/>
    </row>
    <row r="1600" spans="39:46">
      <c r="AM1600" s="11"/>
      <c r="AN1600" s="5"/>
      <c r="AS1600" s="18"/>
      <c r="AT1600" s="16"/>
    </row>
    <row r="1601" spans="39:46">
      <c r="AM1601" s="11"/>
      <c r="AN1601" s="5"/>
      <c r="AS1601" s="18"/>
      <c r="AT1601" s="16"/>
    </row>
    <row r="1602" spans="39:46">
      <c r="AM1602" s="11"/>
      <c r="AN1602" s="5"/>
      <c r="AS1602" s="18"/>
      <c r="AT1602" s="16"/>
    </row>
    <row r="1603" spans="39:46">
      <c r="AM1603" s="11"/>
      <c r="AN1603" s="5"/>
      <c r="AS1603" s="18"/>
      <c r="AT1603" s="16"/>
    </row>
    <row r="1604" spans="39:46">
      <c r="AM1604" s="11"/>
      <c r="AN1604" s="5"/>
      <c r="AS1604" s="18"/>
      <c r="AT1604" s="16"/>
    </row>
    <row r="1605" spans="39:46">
      <c r="AM1605" s="11"/>
      <c r="AN1605" s="5"/>
      <c r="AS1605" s="18"/>
      <c r="AT1605" s="16"/>
    </row>
    <row r="1606" spans="39:46">
      <c r="AM1606" s="11"/>
      <c r="AN1606" s="5"/>
      <c r="AS1606" s="18"/>
      <c r="AT1606" s="16"/>
    </row>
    <row r="1607" spans="39:46">
      <c r="AM1607" s="11"/>
      <c r="AN1607" s="5"/>
      <c r="AS1607" s="18"/>
      <c r="AT1607" s="16"/>
    </row>
    <row r="1608" spans="39:46">
      <c r="AM1608" s="11"/>
      <c r="AN1608" s="5"/>
      <c r="AS1608" s="18"/>
      <c r="AT1608" s="16"/>
    </row>
    <row r="1609" spans="39:46">
      <c r="AM1609" s="11"/>
      <c r="AN1609" s="5"/>
      <c r="AS1609" s="18"/>
      <c r="AT1609" s="16"/>
    </row>
    <row r="1610" spans="39:46">
      <c r="AM1610" s="11"/>
      <c r="AN1610" s="5"/>
      <c r="AS1610" s="18"/>
      <c r="AT1610" s="16"/>
    </row>
    <row r="1611" spans="39:46">
      <c r="AM1611" s="11"/>
      <c r="AN1611" s="5"/>
      <c r="AS1611" s="18"/>
      <c r="AT1611" s="16"/>
    </row>
    <row r="1612" spans="39:46">
      <c r="AM1612" s="11"/>
      <c r="AN1612" s="5"/>
      <c r="AS1612" s="18"/>
      <c r="AT1612" s="16"/>
    </row>
    <row r="1613" spans="39:46">
      <c r="AM1613" s="11"/>
      <c r="AN1613" s="5"/>
      <c r="AS1613" s="18"/>
      <c r="AT1613" s="16"/>
    </row>
    <row r="1614" spans="39:46">
      <c r="AM1614" s="11"/>
      <c r="AN1614" s="5"/>
      <c r="AS1614" s="18"/>
      <c r="AT1614" s="16"/>
    </row>
    <row r="1615" spans="39:46">
      <c r="AM1615" s="11"/>
      <c r="AN1615" s="5"/>
      <c r="AS1615" s="18"/>
      <c r="AT1615" s="16"/>
    </row>
    <row r="1616" spans="39:46">
      <c r="AM1616" s="11"/>
      <c r="AN1616" s="5"/>
      <c r="AS1616" s="18"/>
      <c r="AT1616" s="16"/>
    </row>
    <row r="1617" spans="39:46">
      <c r="AM1617" s="11"/>
      <c r="AN1617" s="5"/>
      <c r="AS1617" s="18"/>
      <c r="AT1617" s="16"/>
    </row>
    <row r="1618" spans="39:46">
      <c r="AM1618" s="11"/>
      <c r="AN1618" s="5"/>
      <c r="AS1618" s="18"/>
      <c r="AT1618" s="16"/>
    </row>
    <row r="1619" spans="39:46">
      <c r="AM1619" s="11"/>
      <c r="AN1619" s="5"/>
      <c r="AS1619" s="18"/>
      <c r="AT1619" s="16"/>
    </row>
    <row r="1620" spans="39:46">
      <c r="AM1620" s="11"/>
      <c r="AN1620" s="5"/>
      <c r="AS1620" s="18"/>
      <c r="AT1620" s="16"/>
    </row>
    <row r="1621" spans="39:46">
      <c r="AM1621" s="11"/>
      <c r="AN1621" s="5"/>
      <c r="AS1621" s="18"/>
      <c r="AT1621" s="16"/>
    </row>
    <row r="1622" spans="39:46">
      <c r="AM1622" s="11"/>
      <c r="AN1622" s="5"/>
      <c r="AS1622" s="18"/>
      <c r="AT1622" s="16"/>
    </row>
    <row r="1623" spans="39:46">
      <c r="AM1623" s="11"/>
      <c r="AN1623" s="5"/>
      <c r="AS1623" s="18"/>
      <c r="AT1623" s="16"/>
    </row>
    <row r="1624" spans="39:46">
      <c r="AM1624" s="11"/>
      <c r="AN1624" s="5"/>
      <c r="AS1624" s="18"/>
      <c r="AT1624" s="16"/>
    </row>
    <row r="1625" spans="39:46">
      <c r="AM1625" s="11"/>
      <c r="AN1625" s="5"/>
      <c r="AS1625" s="18"/>
      <c r="AT1625" s="16"/>
    </row>
    <row r="1626" spans="39:46">
      <c r="AM1626" s="11"/>
      <c r="AN1626" s="5"/>
      <c r="AS1626" s="18"/>
      <c r="AT1626" s="16"/>
    </row>
    <row r="1627" spans="39:46">
      <c r="AM1627" s="11"/>
      <c r="AN1627" s="5"/>
      <c r="AS1627" s="18"/>
      <c r="AT1627" s="16"/>
    </row>
    <row r="1628" spans="39:46">
      <c r="AM1628" s="11"/>
      <c r="AN1628" s="5"/>
      <c r="AS1628" s="18"/>
      <c r="AT1628" s="16"/>
    </row>
    <row r="1629" spans="39:46">
      <c r="AM1629" s="11"/>
      <c r="AN1629" s="5"/>
      <c r="AS1629" s="18"/>
      <c r="AT1629" s="16"/>
    </row>
    <row r="1630" spans="39:46">
      <c r="AM1630" s="11"/>
      <c r="AN1630" s="5"/>
      <c r="AS1630" s="18"/>
      <c r="AT1630" s="16"/>
    </row>
    <row r="1631" spans="39:46">
      <c r="AM1631" s="11"/>
      <c r="AN1631" s="5"/>
      <c r="AS1631" s="18"/>
      <c r="AT1631" s="16"/>
    </row>
    <row r="1632" spans="39:46">
      <c r="AM1632" s="11"/>
      <c r="AN1632" s="5"/>
      <c r="AS1632" s="18"/>
      <c r="AT1632" s="16"/>
    </row>
    <row r="1633" spans="39:46">
      <c r="AM1633" s="11"/>
      <c r="AN1633" s="5"/>
      <c r="AS1633" s="18"/>
      <c r="AT1633" s="16"/>
    </row>
    <row r="1634" spans="39:46">
      <c r="AM1634" s="11"/>
      <c r="AN1634" s="5"/>
      <c r="AS1634" s="18"/>
      <c r="AT1634" s="16"/>
    </row>
    <row r="1635" spans="39:46">
      <c r="AM1635" s="11"/>
      <c r="AN1635" s="5"/>
      <c r="AS1635" s="18"/>
      <c r="AT1635" s="16"/>
    </row>
    <row r="1636" spans="39:46">
      <c r="AM1636" s="11"/>
      <c r="AN1636" s="5"/>
      <c r="AS1636" s="18"/>
      <c r="AT1636" s="16"/>
    </row>
    <row r="1637" spans="39:46">
      <c r="AM1637" s="11"/>
      <c r="AN1637" s="5"/>
      <c r="AS1637" s="18"/>
      <c r="AT1637" s="16"/>
    </row>
    <row r="1638" spans="39:46">
      <c r="AM1638" s="11"/>
      <c r="AN1638" s="5"/>
      <c r="AS1638" s="18"/>
      <c r="AT1638" s="16"/>
    </row>
    <row r="1639" spans="39:46">
      <c r="AM1639" s="11"/>
      <c r="AN1639" s="5"/>
      <c r="AS1639" s="18"/>
      <c r="AT1639" s="16"/>
    </row>
    <row r="1640" spans="39:46">
      <c r="AM1640" s="11"/>
      <c r="AN1640" s="5"/>
      <c r="AS1640" s="18"/>
      <c r="AT1640" s="16"/>
    </row>
    <row r="1641" spans="39:46">
      <c r="AM1641" s="11"/>
      <c r="AN1641" s="5"/>
      <c r="AS1641" s="18"/>
      <c r="AT1641" s="16"/>
    </row>
    <row r="1642" spans="39:46">
      <c r="AM1642" s="11"/>
      <c r="AN1642" s="5"/>
      <c r="AS1642" s="18"/>
      <c r="AT1642" s="16"/>
    </row>
    <row r="1643" spans="39:46">
      <c r="AM1643" s="11"/>
      <c r="AN1643" s="5"/>
      <c r="AS1643" s="18"/>
      <c r="AT1643" s="16"/>
    </row>
    <row r="1644" spans="39:46">
      <c r="AM1644" s="11"/>
      <c r="AN1644" s="5"/>
      <c r="AS1644" s="18"/>
      <c r="AT1644" s="16"/>
    </row>
    <row r="1645" spans="39:46">
      <c r="AM1645" s="11"/>
      <c r="AN1645" s="5"/>
      <c r="AS1645" s="18"/>
      <c r="AT1645" s="16"/>
    </row>
    <row r="1646" spans="39:46">
      <c r="AM1646" s="11"/>
      <c r="AN1646" s="5"/>
      <c r="AS1646" s="18"/>
      <c r="AT1646" s="16"/>
    </row>
    <row r="1647" spans="39:46">
      <c r="AM1647" s="11"/>
      <c r="AN1647" s="5"/>
      <c r="AS1647" s="18"/>
      <c r="AT1647" s="16"/>
    </row>
    <row r="1648" spans="39:46">
      <c r="AM1648" s="11"/>
      <c r="AN1648" s="5"/>
      <c r="AS1648" s="18"/>
      <c r="AT1648" s="16"/>
    </row>
    <row r="1649" spans="39:46">
      <c r="AM1649" s="11"/>
      <c r="AN1649" s="5"/>
      <c r="AS1649" s="18"/>
      <c r="AT1649" s="16"/>
    </row>
    <row r="1650" spans="39:46">
      <c r="AM1650" s="11"/>
      <c r="AN1650" s="5"/>
      <c r="AS1650" s="18"/>
      <c r="AT1650" s="16"/>
    </row>
    <row r="1651" spans="39:46">
      <c r="AM1651" s="11"/>
      <c r="AN1651" s="5"/>
      <c r="AS1651" s="18"/>
      <c r="AT1651" s="16"/>
    </row>
    <row r="1652" spans="39:46">
      <c r="AM1652" s="11"/>
      <c r="AN1652" s="5"/>
      <c r="AS1652" s="18"/>
      <c r="AT1652" s="16"/>
    </row>
    <row r="1653" spans="39:46">
      <c r="AM1653" s="11"/>
      <c r="AN1653" s="5"/>
      <c r="AS1653" s="18"/>
      <c r="AT1653" s="16"/>
    </row>
    <row r="1654" spans="39:46">
      <c r="AM1654" s="11"/>
      <c r="AN1654" s="5"/>
      <c r="AS1654" s="18"/>
      <c r="AT1654" s="16"/>
    </row>
    <row r="1655" spans="39:46">
      <c r="AM1655" s="11"/>
      <c r="AN1655" s="5"/>
      <c r="AS1655" s="18"/>
      <c r="AT1655" s="16"/>
    </row>
    <row r="1656" spans="39:46">
      <c r="AM1656" s="11"/>
      <c r="AN1656" s="5"/>
      <c r="AS1656" s="18"/>
      <c r="AT1656" s="16"/>
    </row>
    <row r="1657" spans="39:46">
      <c r="AM1657" s="11"/>
      <c r="AN1657" s="5"/>
      <c r="AS1657" s="18"/>
      <c r="AT1657" s="16"/>
    </row>
    <row r="1658" spans="39:46">
      <c r="AM1658" s="11"/>
      <c r="AN1658" s="5"/>
      <c r="AS1658" s="18"/>
      <c r="AT1658" s="16"/>
    </row>
    <row r="1659" spans="39:46">
      <c r="AM1659" s="11"/>
      <c r="AN1659" s="5"/>
      <c r="AS1659" s="18"/>
      <c r="AT1659" s="16"/>
    </row>
    <row r="1660" spans="39:46">
      <c r="AM1660" s="11"/>
      <c r="AN1660" s="5"/>
      <c r="AS1660" s="18"/>
      <c r="AT1660" s="16"/>
    </row>
    <row r="1661" spans="39:46">
      <c r="AM1661" s="11"/>
      <c r="AN1661" s="5"/>
      <c r="AS1661" s="18"/>
      <c r="AT1661" s="16"/>
    </row>
    <row r="1662" spans="39:46">
      <c r="AM1662" s="11"/>
      <c r="AN1662" s="5"/>
      <c r="AS1662" s="18"/>
      <c r="AT1662" s="16"/>
    </row>
    <row r="1663" spans="39:46">
      <c r="AM1663" s="11"/>
      <c r="AN1663" s="5"/>
      <c r="AS1663" s="18"/>
      <c r="AT1663" s="16"/>
    </row>
    <row r="1664" spans="39:46">
      <c r="AM1664" s="11"/>
      <c r="AN1664" s="5"/>
      <c r="AS1664" s="18"/>
      <c r="AT1664" s="16"/>
    </row>
    <row r="1665" spans="39:46">
      <c r="AM1665" s="11"/>
      <c r="AN1665" s="5"/>
      <c r="AS1665" s="18"/>
      <c r="AT1665" s="16"/>
    </row>
    <row r="1666" spans="39:46">
      <c r="AM1666" s="11"/>
      <c r="AN1666" s="5"/>
      <c r="AS1666" s="18"/>
      <c r="AT1666" s="16"/>
    </row>
    <row r="1667" spans="39:46">
      <c r="AM1667" s="11"/>
      <c r="AN1667" s="5"/>
      <c r="AS1667" s="18"/>
      <c r="AT1667" s="16"/>
    </row>
    <row r="1668" spans="39:46">
      <c r="AM1668" s="11"/>
      <c r="AN1668" s="5"/>
      <c r="AS1668" s="18"/>
      <c r="AT1668" s="16"/>
    </row>
    <row r="1669" spans="39:46">
      <c r="AM1669" s="11"/>
      <c r="AN1669" s="5"/>
      <c r="AS1669" s="18"/>
      <c r="AT1669" s="16"/>
    </row>
    <row r="1670" spans="39:46">
      <c r="AM1670" s="11"/>
      <c r="AN1670" s="5"/>
      <c r="AS1670" s="18"/>
      <c r="AT1670" s="16"/>
    </row>
    <row r="1671" spans="39:46">
      <c r="AM1671" s="11"/>
      <c r="AN1671" s="5"/>
      <c r="AS1671" s="18"/>
      <c r="AT1671" s="16"/>
    </row>
    <row r="1672" spans="39:46">
      <c r="AM1672" s="11"/>
      <c r="AN1672" s="5"/>
      <c r="AS1672" s="18"/>
      <c r="AT1672" s="16"/>
    </row>
    <row r="1673" spans="39:46">
      <c r="AM1673" s="11"/>
      <c r="AN1673" s="5"/>
      <c r="AS1673" s="18"/>
      <c r="AT1673" s="16"/>
    </row>
    <row r="1674" spans="39:46">
      <c r="AM1674" s="11"/>
      <c r="AN1674" s="5"/>
      <c r="AS1674" s="18"/>
      <c r="AT1674" s="16"/>
    </row>
    <row r="1675" spans="39:46">
      <c r="AM1675" s="11"/>
      <c r="AN1675" s="5"/>
      <c r="AS1675" s="18"/>
      <c r="AT1675" s="16"/>
    </row>
    <row r="1676" spans="39:46">
      <c r="AM1676" s="11"/>
      <c r="AN1676" s="5"/>
      <c r="AS1676" s="18"/>
      <c r="AT1676" s="16"/>
    </row>
    <row r="1677" spans="39:46">
      <c r="AM1677" s="11"/>
      <c r="AN1677" s="5"/>
      <c r="AS1677" s="18"/>
      <c r="AT1677" s="16"/>
    </row>
    <row r="1678" spans="39:46">
      <c r="AM1678" s="11"/>
      <c r="AN1678" s="5"/>
      <c r="AS1678" s="18"/>
      <c r="AT1678" s="16"/>
    </row>
    <row r="1679" spans="39:46">
      <c r="AM1679" s="11"/>
      <c r="AN1679" s="5"/>
      <c r="AS1679" s="18"/>
      <c r="AT1679" s="16"/>
    </row>
    <row r="1680" spans="39:46">
      <c r="AM1680" s="11"/>
      <c r="AN1680" s="5"/>
      <c r="AS1680" s="18"/>
      <c r="AT1680" s="16"/>
    </row>
    <row r="1681" spans="39:46">
      <c r="AM1681" s="11"/>
      <c r="AN1681" s="5"/>
      <c r="AS1681" s="18"/>
      <c r="AT1681" s="16"/>
    </row>
    <row r="1682" spans="39:46">
      <c r="AM1682" s="11"/>
      <c r="AN1682" s="5"/>
      <c r="AS1682" s="18"/>
      <c r="AT1682" s="16"/>
    </row>
    <row r="1683" spans="39:46">
      <c r="AM1683" s="11"/>
      <c r="AN1683" s="5"/>
      <c r="AS1683" s="18"/>
      <c r="AT1683" s="16"/>
    </row>
    <row r="1684" spans="39:46">
      <c r="AM1684" s="11"/>
      <c r="AN1684" s="5"/>
      <c r="AS1684" s="18"/>
      <c r="AT1684" s="16"/>
    </row>
    <row r="1685" spans="39:46">
      <c r="AM1685" s="11"/>
      <c r="AN1685" s="5"/>
      <c r="AS1685" s="18"/>
      <c r="AT1685" s="16"/>
    </row>
    <row r="1686" spans="39:46">
      <c r="AM1686" s="11"/>
      <c r="AN1686" s="5"/>
      <c r="AS1686" s="18"/>
      <c r="AT1686" s="16"/>
    </row>
    <row r="1687" spans="39:46">
      <c r="AM1687" s="11"/>
      <c r="AN1687" s="5"/>
      <c r="AS1687" s="18"/>
      <c r="AT1687" s="16"/>
    </row>
    <row r="1688" spans="39:46">
      <c r="AM1688" s="11"/>
      <c r="AN1688" s="5"/>
      <c r="AS1688" s="18"/>
      <c r="AT1688" s="16"/>
    </row>
    <row r="1689" spans="39:46">
      <c r="AM1689" s="11"/>
      <c r="AN1689" s="5"/>
      <c r="AS1689" s="18"/>
      <c r="AT1689" s="16"/>
    </row>
    <row r="1690" spans="39:46">
      <c r="AM1690" s="11"/>
      <c r="AN1690" s="5"/>
      <c r="AS1690" s="18"/>
      <c r="AT1690" s="16"/>
    </row>
    <row r="1691" spans="39:46">
      <c r="AM1691" s="11"/>
      <c r="AN1691" s="5"/>
      <c r="AS1691" s="18"/>
      <c r="AT1691" s="16"/>
    </row>
    <row r="1692" spans="39:46">
      <c r="AM1692" s="11"/>
      <c r="AN1692" s="5"/>
      <c r="AS1692" s="18"/>
      <c r="AT1692" s="16"/>
    </row>
    <row r="1693" spans="39:46">
      <c r="AM1693" s="11"/>
      <c r="AN1693" s="5"/>
      <c r="AS1693" s="18"/>
      <c r="AT1693" s="16"/>
    </row>
    <row r="1694" spans="39:46">
      <c r="AM1694" s="11"/>
      <c r="AN1694" s="5"/>
      <c r="AS1694" s="18"/>
      <c r="AT1694" s="16"/>
    </row>
    <row r="1695" spans="39:46">
      <c r="AM1695" s="11"/>
      <c r="AN1695" s="5"/>
      <c r="AS1695" s="18"/>
      <c r="AT1695" s="16"/>
    </row>
    <row r="1696" spans="39:46">
      <c r="AM1696" s="11"/>
      <c r="AN1696" s="5"/>
      <c r="AS1696" s="18"/>
      <c r="AT1696" s="16"/>
    </row>
    <row r="1697" spans="39:46">
      <c r="AM1697" s="11"/>
      <c r="AN1697" s="5"/>
      <c r="AS1697" s="18"/>
      <c r="AT1697" s="16"/>
    </row>
    <row r="1698" spans="39:46">
      <c r="AM1698" s="11"/>
      <c r="AN1698" s="5"/>
      <c r="AS1698" s="18"/>
      <c r="AT1698" s="16"/>
    </row>
    <row r="1699" spans="39:46">
      <c r="AM1699" s="11"/>
      <c r="AN1699" s="5"/>
      <c r="AS1699" s="18"/>
      <c r="AT1699" s="16"/>
    </row>
    <row r="1700" spans="39:46">
      <c r="AM1700" s="11"/>
      <c r="AN1700" s="5"/>
      <c r="AS1700" s="18"/>
      <c r="AT1700" s="16"/>
    </row>
    <row r="1701" spans="39:46">
      <c r="AM1701" s="11"/>
      <c r="AN1701" s="5"/>
      <c r="AS1701" s="18"/>
      <c r="AT1701" s="16"/>
    </row>
    <row r="1702" spans="39:46">
      <c r="AM1702" s="11"/>
      <c r="AN1702" s="5"/>
      <c r="AS1702" s="18"/>
      <c r="AT1702" s="16"/>
    </row>
    <row r="1703" spans="39:46">
      <c r="AM1703" s="11"/>
      <c r="AN1703" s="5"/>
      <c r="AS1703" s="18"/>
      <c r="AT1703" s="16"/>
    </row>
    <row r="1704" spans="39:46">
      <c r="AM1704" s="11"/>
      <c r="AN1704" s="5"/>
      <c r="AS1704" s="18"/>
      <c r="AT1704" s="16"/>
    </row>
    <row r="1705" spans="39:46">
      <c r="AM1705" s="11"/>
      <c r="AN1705" s="5"/>
      <c r="AS1705" s="18"/>
      <c r="AT1705" s="16"/>
    </row>
    <row r="1706" spans="39:46">
      <c r="AM1706" s="11"/>
      <c r="AN1706" s="5"/>
      <c r="AS1706" s="18"/>
      <c r="AT1706" s="16"/>
    </row>
    <row r="1707" spans="39:46">
      <c r="AM1707" s="11"/>
      <c r="AN1707" s="5"/>
      <c r="AS1707" s="18"/>
      <c r="AT1707" s="16"/>
    </row>
    <row r="1708" spans="39:46">
      <c r="AM1708" s="11"/>
      <c r="AN1708" s="5"/>
      <c r="AS1708" s="18"/>
      <c r="AT1708" s="16"/>
    </row>
    <row r="1709" spans="39:46">
      <c r="AM1709" s="11"/>
      <c r="AN1709" s="5"/>
      <c r="AS1709" s="18"/>
      <c r="AT1709" s="16"/>
    </row>
    <row r="1710" spans="39:46">
      <c r="AM1710" s="11"/>
      <c r="AN1710" s="5"/>
      <c r="AS1710" s="18"/>
      <c r="AT1710" s="16"/>
    </row>
    <row r="1711" spans="39:46">
      <c r="AM1711" s="11"/>
      <c r="AN1711" s="5"/>
      <c r="AS1711" s="18"/>
      <c r="AT1711" s="16"/>
    </row>
    <row r="1712" spans="39:46">
      <c r="AM1712" s="11"/>
      <c r="AN1712" s="5"/>
      <c r="AS1712" s="18"/>
      <c r="AT1712" s="16"/>
    </row>
    <row r="1713" spans="39:46">
      <c r="AM1713" s="11"/>
      <c r="AN1713" s="5"/>
      <c r="AS1713" s="18"/>
      <c r="AT1713" s="16"/>
    </row>
    <row r="1714" spans="39:46">
      <c r="AM1714" s="11"/>
      <c r="AN1714" s="5"/>
      <c r="AS1714" s="18"/>
      <c r="AT1714" s="16"/>
    </row>
    <row r="1715" spans="39:46">
      <c r="AM1715" s="11"/>
      <c r="AN1715" s="5"/>
      <c r="AS1715" s="18"/>
      <c r="AT1715" s="16"/>
    </row>
    <row r="1716" spans="39:46">
      <c r="AM1716" s="11"/>
      <c r="AN1716" s="5"/>
      <c r="AS1716" s="18"/>
      <c r="AT1716" s="16"/>
    </row>
    <row r="1717" spans="39:46">
      <c r="AM1717" s="11"/>
      <c r="AN1717" s="5"/>
      <c r="AS1717" s="18"/>
      <c r="AT1717" s="16"/>
    </row>
    <row r="1718" spans="39:46">
      <c r="AM1718" s="11"/>
      <c r="AN1718" s="5"/>
      <c r="AS1718" s="18"/>
      <c r="AT1718" s="16"/>
    </row>
    <row r="1719" spans="39:46">
      <c r="AM1719" s="11"/>
      <c r="AN1719" s="5"/>
      <c r="AS1719" s="18"/>
      <c r="AT1719" s="16"/>
    </row>
    <row r="1720" spans="39:46">
      <c r="AM1720" s="11"/>
      <c r="AN1720" s="5"/>
      <c r="AS1720" s="18"/>
      <c r="AT1720" s="16"/>
    </row>
    <row r="1721" spans="39:46">
      <c r="AM1721" s="11"/>
      <c r="AN1721" s="5"/>
      <c r="AS1721" s="18"/>
      <c r="AT1721" s="16"/>
    </row>
    <row r="1722" spans="39:46">
      <c r="AM1722" s="11"/>
      <c r="AN1722" s="5"/>
      <c r="AS1722" s="18"/>
      <c r="AT1722" s="16"/>
    </row>
    <row r="1723" spans="39:46">
      <c r="AM1723" s="11"/>
      <c r="AN1723" s="5"/>
      <c r="AS1723" s="18"/>
      <c r="AT1723" s="16"/>
    </row>
    <row r="1724" spans="39:46">
      <c r="AM1724" s="11"/>
      <c r="AN1724" s="5"/>
      <c r="AS1724" s="18"/>
      <c r="AT1724" s="16"/>
    </row>
    <row r="1725" spans="39:46">
      <c r="AM1725" s="11"/>
      <c r="AN1725" s="5"/>
      <c r="AS1725" s="18"/>
      <c r="AT1725" s="16"/>
    </row>
    <row r="1726" spans="39:46">
      <c r="AM1726" s="11"/>
      <c r="AN1726" s="5"/>
      <c r="AS1726" s="18"/>
      <c r="AT1726" s="16"/>
    </row>
    <row r="1727" spans="39:46">
      <c r="AM1727" s="11"/>
      <c r="AN1727" s="5"/>
      <c r="AS1727" s="18"/>
      <c r="AT1727" s="16"/>
    </row>
    <row r="1728" spans="39:46">
      <c r="AM1728" s="11"/>
      <c r="AN1728" s="5"/>
      <c r="AS1728" s="18"/>
      <c r="AT1728" s="16"/>
    </row>
    <row r="1729" spans="39:46">
      <c r="AM1729" s="11"/>
      <c r="AN1729" s="5"/>
      <c r="AS1729" s="18"/>
      <c r="AT1729" s="16"/>
    </row>
    <row r="1730" spans="39:46">
      <c r="AM1730" s="11"/>
      <c r="AN1730" s="5"/>
      <c r="AS1730" s="18"/>
      <c r="AT1730" s="16"/>
    </row>
    <row r="1731" spans="39:46">
      <c r="AM1731" s="11"/>
      <c r="AN1731" s="5"/>
      <c r="AS1731" s="18"/>
      <c r="AT1731" s="16"/>
    </row>
    <row r="1732" spans="39:46">
      <c r="AM1732" s="11"/>
      <c r="AN1732" s="5"/>
      <c r="AS1732" s="18"/>
      <c r="AT1732" s="16"/>
    </row>
    <row r="1733" spans="39:46">
      <c r="AM1733" s="11"/>
      <c r="AN1733" s="5"/>
      <c r="AS1733" s="18"/>
      <c r="AT1733" s="16"/>
    </row>
    <row r="1734" spans="39:46">
      <c r="AM1734" s="11"/>
      <c r="AN1734" s="5"/>
      <c r="AS1734" s="18"/>
      <c r="AT1734" s="16"/>
    </row>
    <row r="1735" spans="39:46">
      <c r="AM1735" s="11"/>
      <c r="AN1735" s="5"/>
      <c r="AS1735" s="18"/>
      <c r="AT1735" s="16"/>
    </row>
    <row r="1736" spans="39:46">
      <c r="AM1736" s="11"/>
      <c r="AN1736" s="5"/>
      <c r="AS1736" s="18"/>
      <c r="AT1736" s="16"/>
    </row>
    <row r="1737" spans="39:46">
      <c r="AM1737" s="11"/>
      <c r="AN1737" s="5"/>
      <c r="AS1737" s="18"/>
      <c r="AT1737" s="16"/>
    </row>
    <row r="1738" spans="39:46">
      <c r="AM1738" s="11"/>
      <c r="AN1738" s="5"/>
      <c r="AS1738" s="18"/>
      <c r="AT1738" s="16"/>
    </row>
    <row r="1739" spans="39:46">
      <c r="AM1739" s="11"/>
      <c r="AN1739" s="5"/>
      <c r="AS1739" s="18"/>
      <c r="AT1739" s="16"/>
    </row>
    <row r="1740" spans="39:46">
      <c r="AM1740" s="11"/>
      <c r="AN1740" s="5"/>
      <c r="AS1740" s="18"/>
      <c r="AT1740" s="16"/>
    </row>
    <row r="1741" spans="39:46">
      <c r="AM1741" s="11"/>
      <c r="AN1741" s="5"/>
      <c r="AS1741" s="18"/>
      <c r="AT1741" s="16"/>
    </row>
    <row r="1742" spans="39:46">
      <c r="AM1742" s="11"/>
      <c r="AN1742" s="5"/>
      <c r="AS1742" s="18"/>
      <c r="AT1742" s="16"/>
    </row>
    <row r="1743" spans="39:46">
      <c r="AM1743" s="11"/>
      <c r="AN1743" s="5"/>
      <c r="AS1743" s="18"/>
      <c r="AT1743" s="16"/>
    </row>
    <row r="1744" spans="39:46">
      <c r="AM1744" s="11"/>
      <c r="AN1744" s="5"/>
      <c r="AS1744" s="18"/>
      <c r="AT1744" s="16"/>
    </row>
    <row r="1745" spans="39:46">
      <c r="AM1745" s="11"/>
      <c r="AN1745" s="5"/>
      <c r="AS1745" s="18"/>
      <c r="AT1745" s="16"/>
    </row>
    <row r="1746" spans="39:46">
      <c r="AM1746" s="11"/>
      <c r="AN1746" s="5"/>
      <c r="AS1746" s="18"/>
      <c r="AT1746" s="16"/>
    </row>
    <row r="1747" spans="39:46">
      <c r="AM1747" s="11"/>
      <c r="AN1747" s="5"/>
      <c r="AS1747" s="18"/>
      <c r="AT1747" s="16"/>
    </row>
    <row r="1748" spans="39:46">
      <c r="AM1748" s="11"/>
      <c r="AN1748" s="5"/>
      <c r="AS1748" s="18"/>
      <c r="AT1748" s="16"/>
    </row>
    <row r="1749" spans="39:46">
      <c r="AM1749" s="11"/>
      <c r="AN1749" s="5"/>
      <c r="AS1749" s="18"/>
      <c r="AT1749" s="16"/>
    </row>
    <row r="1750" spans="39:46">
      <c r="AM1750" s="11"/>
      <c r="AN1750" s="5"/>
      <c r="AS1750" s="18"/>
      <c r="AT1750" s="16"/>
    </row>
    <row r="1751" spans="39:46">
      <c r="AM1751" s="11"/>
      <c r="AN1751" s="5"/>
      <c r="AS1751" s="18"/>
      <c r="AT1751" s="16"/>
    </row>
    <row r="1752" spans="39:46">
      <c r="AM1752" s="11"/>
      <c r="AN1752" s="5"/>
      <c r="AS1752" s="18"/>
      <c r="AT1752" s="16"/>
    </row>
    <row r="1753" spans="39:46">
      <c r="AM1753" s="11"/>
      <c r="AN1753" s="5"/>
      <c r="AS1753" s="18"/>
      <c r="AT1753" s="16"/>
    </row>
    <row r="1754" spans="39:46">
      <c r="AM1754" s="11"/>
      <c r="AN1754" s="5"/>
      <c r="AS1754" s="18"/>
      <c r="AT1754" s="16"/>
    </row>
    <row r="1755" spans="39:46">
      <c r="AM1755" s="11"/>
      <c r="AN1755" s="5"/>
      <c r="AS1755" s="18"/>
      <c r="AT1755" s="16"/>
    </row>
    <row r="1756" spans="39:46">
      <c r="AM1756" s="11"/>
      <c r="AN1756" s="5"/>
      <c r="AS1756" s="18"/>
      <c r="AT1756" s="16"/>
    </row>
    <row r="1757" spans="39:46">
      <c r="AM1757" s="11"/>
      <c r="AN1757" s="5"/>
      <c r="AS1757" s="18"/>
      <c r="AT1757" s="16"/>
    </row>
    <row r="1758" spans="39:46">
      <c r="AM1758" s="11"/>
      <c r="AN1758" s="5"/>
      <c r="AS1758" s="18"/>
      <c r="AT1758" s="16"/>
    </row>
    <row r="1759" spans="39:46">
      <c r="AM1759" s="11"/>
      <c r="AN1759" s="5"/>
      <c r="AS1759" s="18"/>
      <c r="AT1759" s="16"/>
    </row>
    <row r="1760" spans="39:46">
      <c r="AM1760" s="11"/>
      <c r="AN1760" s="5"/>
      <c r="AS1760" s="18"/>
      <c r="AT1760" s="16"/>
    </row>
    <row r="1761" spans="39:46">
      <c r="AM1761" s="11"/>
      <c r="AN1761" s="5"/>
      <c r="AS1761" s="18"/>
      <c r="AT1761" s="16"/>
    </row>
    <row r="1762" spans="39:46">
      <c r="AM1762" s="11"/>
      <c r="AN1762" s="5"/>
      <c r="AS1762" s="18"/>
      <c r="AT1762" s="16"/>
    </row>
    <row r="1763" spans="39:46">
      <c r="AM1763" s="11"/>
      <c r="AN1763" s="5"/>
      <c r="AS1763" s="18"/>
      <c r="AT1763" s="16"/>
    </row>
    <row r="1764" spans="39:46">
      <c r="AM1764" s="11"/>
      <c r="AN1764" s="5"/>
      <c r="AS1764" s="18"/>
      <c r="AT1764" s="16"/>
    </row>
    <row r="1765" spans="39:46">
      <c r="AM1765" s="11"/>
      <c r="AN1765" s="5"/>
      <c r="AS1765" s="18"/>
      <c r="AT1765" s="16"/>
    </row>
    <row r="1766" spans="39:46">
      <c r="AM1766" s="11"/>
      <c r="AN1766" s="5"/>
      <c r="AS1766" s="18"/>
      <c r="AT1766" s="16"/>
    </row>
    <row r="1767" spans="39:46">
      <c r="AM1767" s="11"/>
      <c r="AN1767" s="5"/>
      <c r="AS1767" s="18"/>
      <c r="AT1767" s="16"/>
    </row>
    <row r="1768" spans="39:46">
      <c r="AM1768" s="11"/>
      <c r="AN1768" s="5"/>
      <c r="AS1768" s="18"/>
      <c r="AT1768" s="16"/>
    </row>
    <row r="1769" spans="39:46">
      <c r="AM1769" s="11"/>
      <c r="AN1769" s="5"/>
      <c r="AS1769" s="18"/>
      <c r="AT1769" s="16"/>
    </row>
    <row r="1770" spans="39:46">
      <c r="AM1770" s="11"/>
      <c r="AN1770" s="5"/>
      <c r="AS1770" s="18"/>
      <c r="AT1770" s="16"/>
    </row>
    <row r="1771" spans="39:46">
      <c r="AM1771" s="11"/>
      <c r="AN1771" s="5"/>
      <c r="AS1771" s="18"/>
      <c r="AT1771" s="16"/>
    </row>
    <row r="1772" spans="39:46">
      <c r="AM1772" s="11"/>
      <c r="AN1772" s="5"/>
      <c r="AS1772" s="18"/>
      <c r="AT1772" s="16"/>
    </row>
    <row r="1773" spans="39:46">
      <c r="AM1773" s="11"/>
      <c r="AN1773" s="5"/>
      <c r="AS1773" s="18"/>
      <c r="AT1773" s="16"/>
    </row>
    <row r="1774" spans="39:46">
      <c r="AM1774" s="11"/>
      <c r="AN1774" s="5"/>
      <c r="AS1774" s="18"/>
      <c r="AT1774" s="16"/>
    </row>
    <row r="1775" spans="39:46">
      <c r="AM1775" s="11"/>
      <c r="AN1775" s="5"/>
      <c r="AS1775" s="18"/>
      <c r="AT1775" s="16"/>
    </row>
    <row r="1776" spans="39:46">
      <c r="AM1776" s="11"/>
      <c r="AN1776" s="5"/>
      <c r="AS1776" s="18"/>
      <c r="AT1776" s="16"/>
    </row>
    <row r="1777" spans="39:46">
      <c r="AM1777" s="11"/>
      <c r="AN1777" s="5"/>
      <c r="AS1777" s="18"/>
      <c r="AT1777" s="16"/>
    </row>
    <row r="1778" spans="39:46">
      <c r="AM1778" s="11"/>
      <c r="AN1778" s="5"/>
      <c r="AS1778" s="18"/>
      <c r="AT1778" s="16"/>
    </row>
    <row r="1779" spans="39:46">
      <c r="AM1779" s="11"/>
      <c r="AN1779" s="5"/>
      <c r="AS1779" s="18"/>
      <c r="AT1779" s="16"/>
    </row>
    <row r="1780" spans="39:46">
      <c r="AM1780" s="11"/>
      <c r="AN1780" s="5"/>
      <c r="AS1780" s="18"/>
      <c r="AT1780" s="16"/>
    </row>
    <row r="1781" spans="39:46">
      <c r="AM1781" s="11"/>
      <c r="AN1781" s="5"/>
      <c r="AS1781" s="18"/>
      <c r="AT1781" s="16"/>
    </row>
    <row r="1782" spans="39:46">
      <c r="AM1782" s="11"/>
      <c r="AN1782" s="5"/>
      <c r="AS1782" s="18"/>
      <c r="AT1782" s="16"/>
    </row>
    <row r="1783" spans="39:46">
      <c r="AM1783" s="11"/>
      <c r="AN1783" s="5"/>
      <c r="AS1783" s="18"/>
      <c r="AT1783" s="16"/>
    </row>
    <row r="1784" spans="39:46">
      <c r="AM1784" s="11"/>
      <c r="AN1784" s="5"/>
      <c r="AS1784" s="18"/>
      <c r="AT1784" s="16"/>
    </row>
    <row r="1785" spans="39:46">
      <c r="AM1785" s="11"/>
      <c r="AN1785" s="5"/>
      <c r="AS1785" s="18"/>
      <c r="AT1785" s="16"/>
    </row>
    <row r="1786" spans="39:46">
      <c r="AM1786" s="11"/>
      <c r="AN1786" s="5"/>
      <c r="AS1786" s="18"/>
      <c r="AT1786" s="16"/>
    </row>
    <row r="1787" spans="39:46">
      <c r="AM1787" s="11"/>
      <c r="AN1787" s="5"/>
      <c r="AS1787" s="18"/>
      <c r="AT1787" s="16"/>
    </row>
    <row r="1788" spans="39:46">
      <c r="AM1788" s="11"/>
      <c r="AN1788" s="5"/>
      <c r="AS1788" s="18"/>
      <c r="AT1788" s="16"/>
    </row>
    <row r="1789" spans="39:46">
      <c r="AM1789" s="11"/>
      <c r="AN1789" s="5"/>
      <c r="AS1789" s="18"/>
      <c r="AT1789" s="16"/>
    </row>
    <row r="1790" spans="39:46">
      <c r="AM1790" s="11"/>
      <c r="AN1790" s="5"/>
      <c r="AS1790" s="18"/>
      <c r="AT1790" s="16"/>
    </row>
    <row r="1791" spans="39:46">
      <c r="AM1791" s="11"/>
      <c r="AN1791" s="5"/>
      <c r="AS1791" s="18"/>
      <c r="AT1791" s="16"/>
    </row>
    <row r="1792" spans="39:46">
      <c r="AM1792" s="11"/>
      <c r="AN1792" s="5"/>
      <c r="AS1792" s="18"/>
      <c r="AT1792" s="16"/>
    </row>
    <row r="1793" spans="39:46">
      <c r="AM1793" s="11"/>
      <c r="AN1793" s="5"/>
      <c r="AS1793" s="18"/>
      <c r="AT1793" s="16"/>
    </row>
    <row r="1794" spans="39:46">
      <c r="AM1794" s="11"/>
      <c r="AN1794" s="5"/>
      <c r="AS1794" s="18"/>
      <c r="AT1794" s="16"/>
    </row>
    <row r="1795" spans="39:46">
      <c r="AM1795" s="11"/>
      <c r="AN1795" s="5"/>
      <c r="AS1795" s="18"/>
      <c r="AT1795" s="16"/>
    </row>
    <row r="1796" spans="39:46">
      <c r="AM1796" s="11"/>
      <c r="AN1796" s="5"/>
      <c r="AS1796" s="18"/>
      <c r="AT1796" s="16"/>
    </row>
    <row r="1797" spans="39:46">
      <c r="AM1797" s="11"/>
      <c r="AN1797" s="5"/>
      <c r="AS1797" s="18"/>
      <c r="AT1797" s="16"/>
    </row>
    <row r="1798" spans="39:46">
      <c r="AM1798" s="11"/>
      <c r="AN1798" s="5"/>
      <c r="AS1798" s="18"/>
      <c r="AT1798" s="16"/>
    </row>
    <row r="1799" spans="39:46">
      <c r="AM1799" s="11"/>
      <c r="AN1799" s="5"/>
      <c r="AS1799" s="18"/>
      <c r="AT1799" s="16"/>
    </row>
    <row r="1800" spans="39:46">
      <c r="AM1800" s="11"/>
      <c r="AN1800" s="5"/>
      <c r="AS1800" s="18"/>
      <c r="AT1800" s="16"/>
    </row>
    <row r="1801" spans="39:46">
      <c r="AM1801" s="11"/>
      <c r="AN1801" s="5"/>
      <c r="AS1801" s="18"/>
      <c r="AT1801" s="16"/>
    </row>
    <row r="1802" spans="39:46">
      <c r="AM1802" s="11"/>
      <c r="AN1802" s="5"/>
      <c r="AS1802" s="18"/>
      <c r="AT1802" s="16"/>
    </row>
    <row r="1803" spans="39:46">
      <c r="AM1803" s="11"/>
      <c r="AN1803" s="5"/>
      <c r="AS1803" s="18"/>
      <c r="AT1803" s="16"/>
    </row>
    <row r="1804" spans="39:46">
      <c r="AM1804" s="11"/>
      <c r="AN1804" s="5"/>
      <c r="AS1804" s="18"/>
      <c r="AT1804" s="16"/>
    </row>
    <row r="1805" spans="39:46">
      <c r="AM1805" s="11"/>
      <c r="AN1805" s="5"/>
      <c r="AS1805" s="18"/>
      <c r="AT1805" s="16"/>
    </row>
    <row r="1806" spans="39:46">
      <c r="AM1806" s="11"/>
      <c r="AN1806" s="5"/>
      <c r="AS1806" s="18"/>
      <c r="AT1806" s="16"/>
    </row>
    <row r="1807" spans="39:46">
      <c r="AM1807" s="11"/>
      <c r="AN1807" s="5"/>
      <c r="AS1807" s="18"/>
      <c r="AT1807" s="16"/>
    </row>
    <row r="1808" spans="39:46">
      <c r="AM1808" s="11"/>
      <c r="AN1808" s="5"/>
      <c r="AS1808" s="18"/>
      <c r="AT1808" s="16"/>
    </row>
    <row r="1809" spans="39:46">
      <c r="AM1809" s="11"/>
      <c r="AN1809" s="5"/>
      <c r="AS1809" s="18"/>
      <c r="AT1809" s="16"/>
    </row>
    <row r="1810" spans="39:46">
      <c r="AM1810" s="11"/>
      <c r="AN1810" s="5"/>
      <c r="AS1810" s="18"/>
      <c r="AT1810" s="16"/>
    </row>
    <row r="1811" spans="39:46">
      <c r="AM1811" s="11"/>
      <c r="AN1811" s="5"/>
      <c r="AS1811" s="18"/>
      <c r="AT1811" s="16"/>
    </row>
    <row r="1812" spans="39:46">
      <c r="AM1812" s="11"/>
      <c r="AN1812" s="5"/>
      <c r="AS1812" s="18"/>
      <c r="AT1812" s="16"/>
    </row>
    <row r="1813" spans="39:46">
      <c r="AM1813" s="11"/>
      <c r="AN1813" s="5"/>
      <c r="AS1813" s="18"/>
      <c r="AT1813" s="16"/>
    </row>
    <row r="1814" spans="39:46">
      <c r="AM1814" s="11"/>
      <c r="AN1814" s="5"/>
      <c r="AS1814" s="18"/>
      <c r="AT1814" s="16"/>
    </row>
    <row r="1815" spans="39:46">
      <c r="AM1815" s="11"/>
      <c r="AN1815" s="5"/>
      <c r="AS1815" s="18"/>
      <c r="AT1815" s="16"/>
    </row>
    <row r="1816" spans="39:46">
      <c r="AM1816" s="11"/>
      <c r="AN1816" s="5"/>
      <c r="AS1816" s="18"/>
      <c r="AT1816" s="16"/>
    </row>
    <row r="1817" spans="39:46">
      <c r="AM1817" s="11"/>
      <c r="AN1817" s="5"/>
      <c r="AS1817" s="18"/>
      <c r="AT1817" s="16"/>
    </row>
    <row r="1818" spans="39:46">
      <c r="AM1818" s="11"/>
      <c r="AN1818" s="5"/>
      <c r="AS1818" s="18"/>
      <c r="AT1818" s="16"/>
    </row>
    <row r="1819" spans="39:46">
      <c r="AM1819" s="11"/>
      <c r="AN1819" s="5"/>
      <c r="AS1819" s="18"/>
      <c r="AT1819" s="16"/>
    </row>
    <row r="1820" spans="39:46">
      <c r="AM1820" s="11"/>
      <c r="AN1820" s="5"/>
      <c r="AS1820" s="18"/>
      <c r="AT1820" s="16"/>
    </row>
    <row r="1821" spans="39:46">
      <c r="AM1821" s="11"/>
      <c r="AN1821" s="5"/>
      <c r="AS1821" s="18"/>
      <c r="AT1821" s="16"/>
    </row>
    <row r="1822" spans="39:46">
      <c r="AM1822" s="11"/>
      <c r="AN1822" s="5"/>
      <c r="AS1822" s="18"/>
      <c r="AT1822" s="16"/>
    </row>
    <row r="1823" spans="39:46">
      <c r="AM1823" s="11"/>
      <c r="AN1823" s="5"/>
      <c r="AS1823" s="18"/>
      <c r="AT1823" s="16"/>
    </row>
    <row r="1824" spans="39:46">
      <c r="AM1824" s="11"/>
      <c r="AN1824" s="5"/>
      <c r="AS1824" s="18"/>
      <c r="AT1824" s="16"/>
    </row>
    <row r="1825" spans="39:46">
      <c r="AM1825" s="11"/>
      <c r="AN1825" s="5"/>
      <c r="AS1825" s="18"/>
      <c r="AT1825" s="16"/>
    </row>
    <row r="1826" spans="39:46">
      <c r="AM1826" s="11"/>
      <c r="AN1826" s="5"/>
      <c r="AS1826" s="18"/>
      <c r="AT1826" s="16"/>
    </row>
    <row r="1827" spans="39:46">
      <c r="AM1827" s="11"/>
      <c r="AN1827" s="5"/>
      <c r="AS1827" s="18"/>
      <c r="AT1827" s="16"/>
    </row>
    <row r="1828" spans="39:46">
      <c r="AM1828" s="11"/>
      <c r="AN1828" s="5"/>
      <c r="AS1828" s="18"/>
      <c r="AT1828" s="16"/>
    </row>
    <row r="1829" spans="39:46">
      <c r="AM1829" s="11"/>
      <c r="AN1829" s="5"/>
      <c r="AS1829" s="18"/>
      <c r="AT1829" s="16"/>
    </row>
    <row r="1830" spans="39:46">
      <c r="AM1830" s="11"/>
      <c r="AN1830" s="5"/>
      <c r="AS1830" s="18"/>
      <c r="AT1830" s="16"/>
    </row>
    <row r="1831" spans="39:46">
      <c r="AM1831" s="11"/>
      <c r="AN1831" s="5"/>
      <c r="AS1831" s="18"/>
      <c r="AT1831" s="16"/>
    </row>
    <row r="1832" spans="39:46">
      <c r="AM1832" s="11"/>
      <c r="AN1832" s="5"/>
      <c r="AS1832" s="18"/>
      <c r="AT1832" s="16"/>
    </row>
    <row r="1833" spans="39:46">
      <c r="AM1833" s="11"/>
      <c r="AN1833" s="5"/>
      <c r="AS1833" s="18"/>
      <c r="AT1833" s="16"/>
    </row>
    <row r="1834" spans="39:46">
      <c r="AM1834" s="11"/>
      <c r="AN1834" s="5"/>
      <c r="AS1834" s="18"/>
      <c r="AT1834" s="16"/>
    </row>
    <row r="1835" spans="39:46">
      <c r="AM1835" s="11"/>
      <c r="AN1835" s="5"/>
      <c r="AS1835" s="18"/>
      <c r="AT1835" s="16"/>
    </row>
    <row r="1836" spans="39:46">
      <c r="AM1836" s="11"/>
      <c r="AN1836" s="5"/>
      <c r="AS1836" s="18"/>
      <c r="AT1836" s="16"/>
    </row>
    <row r="1837" spans="39:46">
      <c r="AM1837" s="11"/>
      <c r="AN1837" s="5"/>
      <c r="AS1837" s="18"/>
      <c r="AT1837" s="16"/>
    </row>
    <row r="1838" spans="39:46">
      <c r="AM1838" s="11"/>
      <c r="AN1838" s="5"/>
      <c r="AS1838" s="18"/>
      <c r="AT1838" s="16"/>
    </row>
    <row r="1839" spans="39:46">
      <c r="AM1839" s="11"/>
      <c r="AN1839" s="5"/>
      <c r="AS1839" s="18"/>
      <c r="AT1839" s="16"/>
    </row>
    <row r="1840" spans="39:46">
      <c r="AM1840" s="11"/>
      <c r="AN1840" s="5"/>
      <c r="AS1840" s="18"/>
      <c r="AT1840" s="16"/>
    </row>
    <row r="1841" spans="39:46">
      <c r="AM1841" s="11"/>
      <c r="AN1841" s="5"/>
      <c r="AS1841" s="18"/>
      <c r="AT1841" s="16"/>
    </row>
    <row r="1842" spans="39:46">
      <c r="AM1842" s="11"/>
      <c r="AN1842" s="5"/>
      <c r="AS1842" s="18"/>
      <c r="AT1842" s="16"/>
    </row>
    <row r="1843" spans="39:46">
      <c r="AM1843" s="11"/>
      <c r="AN1843" s="5"/>
      <c r="AS1843" s="18"/>
      <c r="AT1843" s="16"/>
    </row>
    <row r="1844" spans="39:46">
      <c r="AM1844" s="11"/>
      <c r="AN1844" s="5"/>
      <c r="AS1844" s="18"/>
      <c r="AT1844" s="16"/>
    </row>
    <row r="1845" spans="39:46">
      <c r="AM1845" s="11"/>
      <c r="AN1845" s="5"/>
      <c r="AS1845" s="18"/>
      <c r="AT1845" s="16"/>
    </row>
    <row r="1846" spans="39:46">
      <c r="AM1846" s="11"/>
      <c r="AN1846" s="5"/>
      <c r="AS1846" s="18"/>
      <c r="AT1846" s="16"/>
    </row>
    <row r="1847" spans="39:46">
      <c r="AM1847" s="11"/>
      <c r="AN1847" s="5"/>
      <c r="AS1847" s="18"/>
      <c r="AT1847" s="16"/>
    </row>
    <row r="1848" spans="39:46">
      <c r="AM1848" s="11"/>
      <c r="AN1848" s="5"/>
      <c r="AS1848" s="18"/>
      <c r="AT1848" s="16"/>
    </row>
    <row r="1849" spans="39:46">
      <c r="AM1849" s="11"/>
      <c r="AN1849" s="5"/>
      <c r="AS1849" s="18"/>
      <c r="AT1849" s="16"/>
    </row>
    <row r="1850" spans="39:46">
      <c r="AM1850" s="11"/>
      <c r="AN1850" s="5"/>
      <c r="AS1850" s="18"/>
      <c r="AT1850" s="16"/>
    </row>
    <row r="1851" spans="39:46">
      <c r="AM1851" s="11"/>
      <c r="AN1851" s="5"/>
      <c r="AS1851" s="18"/>
      <c r="AT1851" s="16"/>
    </row>
    <row r="1852" spans="39:46">
      <c r="AM1852" s="11"/>
      <c r="AN1852" s="5"/>
      <c r="AS1852" s="18"/>
      <c r="AT1852" s="16"/>
    </row>
    <row r="1853" spans="39:46">
      <c r="AM1853" s="11"/>
      <c r="AN1853" s="5"/>
      <c r="AS1853" s="18"/>
      <c r="AT1853" s="16"/>
    </row>
    <row r="1854" spans="39:46">
      <c r="AM1854" s="11"/>
      <c r="AN1854" s="5"/>
      <c r="AS1854" s="18"/>
      <c r="AT1854" s="16"/>
    </row>
    <row r="1855" spans="39:46">
      <c r="AM1855" s="11"/>
      <c r="AN1855" s="5"/>
      <c r="AS1855" s="18"/>
      <c r="AT1855" s="16"/>
    </row>
    <row r="1856" spans="39:46">
      <c r="AM1856" s="11"/>
      <c r="AN1856" s="5"/>
      <c r="AS1856" s="18"/>
      <c r="AT1856" s="16"/>
    </row>
    <row r="1857" spans="39:46">
      <c r="AM1857" s="11"/>
      <c r="AN1857" s="5"/>
      <c r="AS1857" s="18"/>
      <c r="AT1857" s="16"/>
    </row>
    <row r="1858" spans="39:46">
      <c r="AM1858" s="11"/>
      <c r="AN1858" s="5"/>
      <c r="AS1858" s="18"/>
      <c r="AT1858" s="16"/>
    </row>
    <row r="1859" spans="39:46">
      <c r="AM1859" s="11"/>
      <c r="AN1859" s="5"/>
      <c r="AS1859" s="18"/>
      <c r="AT1859" s="16"/>
    </row>
    <row r="1860" spans="39:46">
      <c r="AM1860" s="11"/>
      <c r="AN1860" s="5"/>
      <c r="AS1860" s="18"/>
      <c r="AT1860" s="16"/>
    </row>
    <row r="1861" spans="39:46">
      <c r="AM1861" s="11"/>
      <c r="AN1861" s="5"/>
      <c r="AS1861" s="18"/>
      <c r="AT1861" s="16"/>
    </row>
    <row r="1862" spans="39:46">
      <c r="AM1862" s="11"/>
      <c r="AN1862" s="5"/>
      <c r="AS1862" s="18"/>
      <c r="AT1862" s="16"/>
    </row>
    <row r="1863" spans="39:46">
      <c r="AM1863" s="11"/>
      <c r="AN1863" s="5"/>
      <c r="AS1863" s="18"/>
      <c r="AT1863" s="16"/>
    </row>
    <row r="1864" spans="39:46">
      <c r="AM1864" s="11"/>
      <c r="AN1864" s="5"/>
      <c r="AS1864" s="18"/>
      <c r="AT1864" s="16"/>
    </row>
    <row r="1865" spans="39:46">
      <c r="AM1865" s="11"/>
      <c r="AN1865" s="5"/>
      <c r="AS1865" s="18"/>
      <c r="AT1865" s="16"/>
    </row>
    <row r="1866" spans="39:46">
      <c r="AM1866" s="11"/>
      <c r="AN1866" s="5"/>
      <c r="AS1866" s="18"/>
      <c r="AT1866" s="16"/>
    </row>
    <row r="1867" spans="39:46">
      <c r="AM1867" s="11"/>
      <c r="AN1867" s="5"/>
      <c r="AS1867" s="18"/>
      <c r="AT1867" s="16"/>
    </row>
    <row r="1868" spans="39:46">
      <c r="AM1868" s="11"/>
      <c r="AN1868" s="5"/>
      <c r="AS1868" s="18"/>
      <c r="AT1868" s="16"/>
    </row>
    <row r="1869" spans="39:46">
      <c r="AM1869" s="11"/>
      <c r="AN1869" s="5"/>
      <c r="AS1869" s="18"/>
      <c r="AT1869" s="16"/>
    </row>
    <row r="1870" spans="39:46">
      <c r="AM1870" s="11"/>
      <c r="AN1870" s="5"/>
      <c r="AS1870" s="18"/>
      <c r="AT1870" s="16"/>
    </row>
    <row r="1871" spans="39:46">
      <c r="AM1871" s="11"/>
      <c r="AN1871" s="5"/>
      <c r="AS1871" s="18"/>
      <c r="AT1871" s="16"/>
    </row>
    <row r="1872" spans="39:46">
      <c r="AM1872" s="11"/>
      <c r="AN1872" s="5"/>
      <c r="AS1872" s="18"/>
      <c r="AT1872" s="16"/>
    </row>
    <row r="1873" spans="39:46">
      <c r="AM1873" s="11"/>
      <c r="AN1873" s="5"/>
      <c r="AS1873" s="18"/>
      <c r="AT1873" s="16"/>
    </row>
    <row r="1874" spans="39:46">
      <c r="AM1874" s="11"/>
      <c r="AN1874" s="5"/>
      <c r="AS1874" s="18"/>
      <c r="AT1874" s="16"/>
    </row>
    <row r="1875" spans="39:46">
      <c r="AM1875" s="11"/>
      <c r="AN1875" s="5"/>
      <c r="AS1875" s="18"/>
      <c r="AT1875" s="16"/>
    </row>
    <row r="1876" spans="39:46">
      <c r="AM1876" s="11"/>
      <c r="AN1876" s="5"/>
      <c r="AS1876" s="18"/>
      <c r="AT1876" s="16"/>
    </row>
    <row r="1877" spans="39:46">
      <c r="AM1877" s="11"/>
      <c r="AN1877" s="5"/>
      <c r="AS1877" s="18"/>
      <c r="AT1877" s="16"/>
    </row>
    <row r="1878" spans="39:46">
      <c r="AM1878" s="11"/>
      <c r="AN1878" s="5"/>
      <c r="AS1878" s="18"/>
      <c r="AT1878" s="16"/>
    </row>
    <row r="1879" spans="39:46">
      <c r="AM1879" s="11"/>
      <c r="AN1879" s="5"/>
      <c r="AS1879" s="18"/>
      <c r="AT1879" s="16"/>
    </row>
    <row r="1880" spans="39:46">
      <c r="AM1880" s="11"/>
      <c r="AN1880" s="5"/>
      <c r="AS1880" s="18"/>
      <c r="AT1880" s="16"/>
    </row>
    <row r="1881" spans="39:46">
      <c r="AM1881" s="11"/>
      <c r="AN1881" s="5"/>
      <c r="AS1881" s="18"/>
      <c r="AT1881" s="16"/>
    </row>
    <row r="1882" spans="39:46">
      <c r="AM1882" s="11"/>
      <c r="AN1882" s="5"/>
      <c r="AS1882" s="18"/>
      <c r="AT1882" s="16"/>
    </row>
    <row r="1883" spans="39:46">
      <c r="AM1883" s="11"/>
      <c r="AN1883" s="5"/>
      <c r="AS1883" s="18"/>
      <c r="AT1883" s="16"/>
    </row>
    <row r="1884" spans="39:46">
      <c r="AM1884" s="11"/>
      <c r="AN1884" s="5"/>
      <c r="AS1884" s="18"/>
      <c r="AT1884" s="16"/>
    </row>
    <row r="1885" spans="39:46">
      <c r="AM1885" s="11"/>
      <c r="AN1885" s="5"/>
      <c r="AS1885" s="18"/>
      <c r="AT1885" s="16"/>
    </row>
    <row r="1886" spans="39:46">
      <c r="AM1886" s="11"/>
      <c r="AN1886" s="5"/>
      <c r="AS1886" s="18"/>
      <c r="AT1886" s="16"/>
    </row>
    <row r="1887" spans="39:46">
      <c r="AM1887" s="11"/>
      <c r="AN1887" s="5"/>
      <c r="AS1887" s="18"/>
      <c r="AT1887" s="16"/>
    </row>
    <row r="1888" spans="39:46">
      <c r="AM1888" s="11"/>
      <c r="AN1888" s="5"/>
      <c r="AS1888" s="18"/>
      <c r="AT1888" s="16"/>
    </row>
    <row r="1889" spans="39:46">
      <c r="AM1889" s="11"/>
      <c r="AN1889" s="5"/>
      <c r="AS1889" s="18"/>
      <c r="AT1889" s="16"/>
    </row>
    <row r="1890" spans="39:46">
      <c r="AM1890" s="11"/>
      <c r="AN1890" s="5"/>
      <c r="AS1890" s="18"/>
      <c r="AT1890" s="16"/>
    </row>
    <row r="1891" spans="39:46">
      <c r="AM1891" s="11"/>
      <c r="AN1891" s="5"/>
      <c r="AS1891" s="18"/>
      <c r="AT1891" s="16"/>
    </row>
    <row r="1892" spans="39:46">
      <c r="AM1892" s="11"/>
      <c r="AN1892" s="5"/>
      <c r="AS1892" s="18"/>
      <c r="AT1892" s="16"/>
    </row>
    <row r="1893" spans="39:46">
      <c r="AM1893" s="11"/>
      <c r="AN1893" s="5"/>
      <c r="AS1893" s="18"/>
      <c r="AT1893" s="16"/>
    </row>
    <row r="1894" spans="39:46">
      <c r="AM1894" s="11"/>
      <c r="AN1894" s="5"/>
      <c r="AS1894" s="18"/>
      <c r="AT1894" s="16"/>
    </row>
    <row r="1895" spans="39:46">
      <c r="AM1895" s="11"/>
      <c r="AN1895" s="5"/>
      <c r="AS1895" s="18"/>
      <c r="AT1895" s="16"/>
    </row>
    <row r="1896" spans="39:46">
      <c r="AM1896" s="11"/>
      <c r="AN1896" s="5"/>
      <c r="AS1896" s="18"/>
      <c r="AT1896" s="16"/>
    </row>
    <row r="1897" spans="39:46">
      <c r="AM1897" s="11"/>
      <c r="AN1897" s="5"/>
      <c r="AS1897" s="18"/>
      <c r="AT1897" s="16"/>
    </row>
    <row r="1898" spans="39:46">
      <c r="AM1898" s="11"/>
      <c r="AN1898" s="5"/>
      <c r="AS1898" s="18"/>
      <c r="AT1898" s="16"/>
    </row>
    <row r="1899" spans="39:46">
      <c r="AM1899" s="11"/>
      <c r="AN1899" s="5"/>
      <c r="AS1899" s="18"/>
      <c r="AT1899" s="16"/>
    </row>
    <row r="1900" spans="39:46">
      <c r="AM1900" s="11"/>
      <c r="AN1900" s="5"/>
      <c r="AS1900" s="18"/>
      <c r="AT1900" s="16"/>
    </row>
    <row r="1901" spans="39:46">
      <c r="AM1901" s="11"/>
      <c r="AN1901" s="5"/>
      <c r="AS1901" s="18"/>
      <c r="AT1901" s="16"/>
    </row>
    <row r="1902" spans="39:46">
      <c r="AM1902" s="11"/>
      <c r="AN1902" s="5"/>
      <c r="AS1902" s="18"/>
      <c r="AT1902" s="16"/>
    </row>
    <row r="1903" spans="39:46">
      <c r="AM1903" s="11"/>
      <c r="AN1903" s="5"/>
      <c r="AS1903" s="18"/>
      <c r="AT1903" s="16"/>
    </row>
    <row r="1904" spans="39:46">
      <c r="AM1904" s="11"/>
      <c r="AN1904" s="5"/>
      <c r="AS1904" s="18"/>
      <c r="AT1904" s="16"/>
    </row>
    <row r="1905" spans="39:46">
      <c r="AM1905" s="11"/>
      <c r="AN1905" s="5"/>
      <c r="AS1905" s="18"/>
      <c r="AT1905" s="16"/>
    </row>
    <row r="1906" spans="39:46">
      <c r="AM1906" s="11"/>
      <c r="AN1906" s="5"/>
      <c r="AS1906" s="18"/>
      <c r="AT1906" s="16"/>
    </row>
    <row r="1907" spans="39:46">
      <c r="AM1907" s="11"/>
      <c r="AN1907" s="5"/>
      <c r="AS1907" s="18"/>
      <c r="AT1907" s="16"/>
    </row>
    <row r="1908" spans="39:46">
      <c r="AM1908" s="11"/>
      <c r="AN1908" s="5"/>
      <c r="AS1908" s="18"/>
      <c r="AT1908" s="16"/>
    </row>
    <row r="1909" spans="39:46">
      <c r="AM1909" s="11"/>
      <c r="AN1909" s="5"/>
      <c r="AS1909" s="18"/>
      <c r="AT1909" s="16"/>
    </row>
    <row r="1910" spans="39:46">
      <c r="AM1910" s="11"/>
      <c r="AN1910" s="5"/>
      <c r="AS1910" s="18"/>
      <c r="AT1910" s="16"/>
    </row>
    <row r="1911" spans="39:46">
      <c r="AM1911" s="11"/>
      <c r="AN1911" s="5"/>
      <c r="AS1911" s="18"/>
      <c r="AT1911" s="16"/>
    </row>
    <row r="1912" spans="39:46">
      <c r="AM1912" s="11"/>
      <c r="AN1912" s="5"/>
      <c r="AS1912" s="18"/>
      <c r="AT1912" s="16"/>
    </row>
    <row r="1913" spans="39:46">
      <c r="AM1913" s="11"/>
      <c r="AN1913" s="5"/>
      <c r="AS1913" s="18"/>
      <c r="AT1913" s="16"/>
    </row>
    <row r="1914" spans="39:46">
      <c r="AM1914" s="11"/>
      <c r="AN1914" s="5"/>
      <c r="AS1914" s="18"/>
      <c r="AT1914" s="16"/>
    </row>
    <row r="1915" spans="39:46">
      <c r="AM1915" s="11"/>
      <c r="AN1915" s="5"/>
      <c r="AS1915" s="18"/>
      <c r="AT1915" s="16"/>
    </row>
    <row r="1916" spans="39:46">
      <c r="AM1916" s="11"/>
      <c r="AN1916" s="5"/>
      <c r="AS1916" s="18"/>
      <c r="AT1916" s="16"/>
    </row>
    <row r="1917" spans="39:46">
      <c r="AM1917" s="11"/>
      <c r="AN1917" s="5"/>
      <c r="AS1917" s="18"/>
      <c r="AT1917" s="16"/>
    </row>
    <row r="1918" spans="39:46">
      <c r="AM1918" s="11"/>
      <c r="AN1918" s="5"/>
      <c r="AS1918" s="18"/>
      <c r="AT1918" s="16"/>
    </row>
    <row r="1919" spans="39:46">
      <c r="AM1919" s="11"/>
      <c r="AN1919" s="5"/>
      <c r="AS1919" s="18"/>
      <c r="AT1919" s="16"/>
    </row>
    <row r="1920" spans="39:46">
      <c r="AM1920" s="11"/>
      <c r="AN1920" s="5"/>
      <c r="AS1920" s="18"/>
      <c r="AT1920" s="16"/>
    </row>
    <row r="1921" spans="39:46">
      <c r="AM1921" s="11"/>
      <c r="AN1921" s="5"/>
      <c r="AS1921" s="18"/>
      <c r="AT1921" s="16"/>
    </row>
    <row r="1922" spans="39:46">
      <c r="AM1922" s="11"/>
      <c r="AN1922" s="5"/>
      <c r="AS1922" s="18"/>
      <c r="AT1922" s="16"/>
    </row>
    <row r="1923" spans="39:46">
      <c r="AM1923" s="11"/>
      <c r="AN1923" s="5"/>
      <c r="AS1923" s="18"/>
      <c r="AT1923" s="16"/>
    </row>
    <row r="1924" spans="39:46">
      <c r="AM1924" s="11"/>
      <c r="AN1924" s="5"/>
      <c r="AS1924" s="18"/>
      <c r="AT1924" s="16"/>
    </row>
    <row r="1925" spans="39:46">
      <c r="AM1925" s="11"/>
      <c r="AN1925" s="5"/>
      <c r="AS1925" s="18"/>
      <c r="AT1925" s="16"/>
    </row>
    <row r="1926" spans="39:46">
      <c r="AM1926" s="11"/>
      <c r="AN1926" s="5"/>
      <c r="AS1926" s="18"/>
      <c r="AT1926" s="16"/>
    </row>
    <row r="1927" spans="39:46">
      <c r="AM1927" s="11"/>
      <c r="AN1927" s="5"/>
      <c r="AS1927" s="18"/>
      <c r="AT1927" s="16"/>
    </row>
    <row r="1928" spans="39:46">
      <c r="AM1928" s="11"/>
      <c r="AN1928" s="5"/>
      <c r="AS1928" s="18"/>
      <c r="AT1928" s="16"/>
    </row>
    <row r="1929" spans="39:46">
      <c r="AM1929" s="11"/>
      <c r="AN1929" s="5"/>
      <c r="AS1929" s="18"/>
      <c r="AT1929" s="16"/>
    </row>
    <row r="1930" spans="39:46">
      <c r="AM1930" s="11"/>
      <c r="AN1930" s="5"/>
      <c r="AS1930" s="18"/>
      <c r="AT1930" s="16"/>
    </row>
    <row r="1931" spans="39:46">
      <c r="AM1931" s="11"/>
      <c r="AN1931" s="5"/>
      <c r="AS1931" s="18"/>
      <c r="AT1931" s="16"/>
    </row>
    <row r="1932" spans="39:46">
      <c r="AM1932" s="11"/>
      <c r="AN1932" s="5"/>
      <c r="AS1932" s="18"/>
      <c r="AT1932" s="16"/>
    </row>
    <row r="1933" spans="39:46">
      <c r="AM1933" s="11"/>
      <c r="AN1933" s="5"/>
      <c r="AS1933" s="18"/>
      <c r="AT1933" s="16"/>
    </row>
    <row r="1934" spans="39:46">
      <c r="AM1934" s="11"/>
      <c r="AN1934" s="5"/>
      <c r="AS1934" s="18"/>
      <c r="AT1934" s="16"/>
    </row>
    <row r="1935" spans="39:46">
      <c r="AM1935" s="11"/>
      <c r="AN1935" s="5"/>
      <c r="AS1935" s="18"/>
      <c r="AT1935" s="16"/>
    </row>
    <row r="1936" spans="39:46">
      <c r="AM1936" s="11"/>
      <c r="AN1936" s="5"/>
      <c r="AS1936" s="18"/>
      <c r="AT1936" s="16"/>
    </row>
    <row r="1937" spans="39:46">
      <c r="AM1937" s="11"/>
      <c r="AN1937" s="5"/>
      <c r="AS1937" s="18"/>
      <c r="AT1937" s="16"/>
    </row>
    <row r="1938" spans="39:46">
      <c r="AM1938" s="11"/>
      <c r="AN1938" s="5"/>
      <c r="AS1938" s="18"/>
      <c r="AT1938" s="16"/>
    </row>
    <row r="1939" spans="39:46">
      <c r="AM1939" s="11"/>
      <c r="AN1939" s="5"/>
      <c r="AS1939" s="18"/>
      <c r="AT1939" s="16"/>
    </row>
    <row r="1940" spans="39:46">
      <c r="AM1940" s="11"/>
      <c r="AN1940" s="5"/>
      <c r="AS1940" s="18"/>
      <c r="AT1940" s="16"/>
    </row>
    <row r="1941" spans="39:46">
      <c r="AM1941" s="11"/>
      <c r="AN1941" s="5"/>
      <c r="AS1941" s="18"/>
      <c r="AT1941" s="16"/>
    </row>
    <row r="1942" spans="39:46">
      <c r="AM1942" s="11"/>
      <c r="AN1942" s="5"/>
      <c r="AS1942" s="18"/>
      <c r="AT1942" s="16"/>
    </row>
    <row r="1943" spans="39:46">
      <c r="AM1943" s="11"/>
      <c r="AN1943" s="5"/>
      <c r="AS1943" s="18"/>
      <c r="AT1943" s="16"/>
    </row>
    <row r="1944" spans="39:46">
      <c r="AM1944" s="11"/>
      <c r="AN1944" s="5"/>
      <c r="AS1944" s="18"/>
      <c r="AT1944" s="16"/>
    </row>
    <row r="1945" spans="39:46">
      <c r="AM1945" s="11"/>
      <c r="AN1945" s="5"/>
      <c r="AS1945" s="18"/>
      <c r="AT1945" s="16"/>
    </row>
    <row r="1946" spans="39:46">
      <c r="AM1946" s="11"/>
      <c r="AN1946" s="5"/>
      <c r="AS1946" s="18"/>
      <c r="AT1946" s="16"/>
    </row>
    <row r="1947" spans="39:46">
      <c r="AM1947" s="11"/>
      <c r="AN1947" s="5"/>
      <c r="AS1947" s="18"/>
      <c r="AT1947" s="16"/>
    </row>
    <row r="1948" spans="39:46">
      <c r="AM1948" s="11"/>
      <c r="AN1948" s="5"/>
      <c r="AS1948" s="18"/>
      <c r="AT1948" s="16"/>
    </row>
    <row r="1949" spans="39:46">
      <c r="AM1949" s="11"/>
      <c r="AN1949" s="5"/>
      <c r="AS1949" s="18"/>
      <c r="AT1949" s="16"/>
    </row>
    <row r="1950" spans="39:46">
      <c r="AM1950" s="11"/>
      <c r="AN1950" s="5"/>
      <c r="AS1950" s="18"/>
      <c r="AT1950" s="16"/>
    </row>
    <row r="1951" spans="39:46">
      <c r="AM1951" s="11"/>
      <c r="AN1951" s="5"/>
      <c r="AS1951" s="18"/>
      <c r="AT1951" s="16"/>
    </row>
    <row r="1952" spans="39:46">
      <c r="AM1952" s="11"/>
      <c r="AN1952" s="5"/>
      <c r="AS1952" s="18"/>
      <c r="AT1952" s="16"/>
    </row>
    <row r="1953" spans="39:46">
      <c r="AM1953" s="11"/>
      <c r="AN1953" s="5"/>
      <c r="AS1953" s="18"/>
      <c r="AT1953" s="16"/>
    </row>
    <row r="1954" spans="39:46">
      <c r="AM1954" s="11"/>
      <c r="AN1954" s="5"/>
      <c r="AS1954" s="18"/>
      <c r="AT1954" s="16"/>
    </row>
    <row r="1955" spans="39:46">
      <c r="AM1955" s="11"/>
      <c r="AN1955" s="5"/>
      <c r="AS1955" s="18"/>
      <c r="AT1955" s="16"/>
    </row>
    <row r="1956" spans="39:46">
      <c r="AM1956" s="11"/>
      <c r="AN1956" s="5"/>
      <c r="AS1956" s="18"/>
      <c r="AT1956" s="16"/>
    </row>
    <row r="1957" spans="39:46">
      <c r="AM1957" s="11"/>
      <c r="AN1957" s="5"/>
      <c r="AS1957" s="18"/>
      <c r="AT1957" s="16"/>
    </row>
    <row r="1958" spans="39:46">
      <c r="AM1958" s="11"/>
      <c r="AN1958" s="5"/>
      <c r="AS1958" s="18"/>
      <c r="AT1958" s="16"/>
    </row>
    <row r="1959" spans="39:46">
      <c r="AM1959" s="11"/>
      <c r="AN1959" s="5"/>
      <c r="AS1959" s="18"/>
      <c r="AT1959" s="16"/>
    </row>
    <row r="1960" spans="39:46">
      <c r="AM1960" s="11"/>
      <c r="AN1960" s="5"/>
      <c r="AS1960" s="18"/>
      <c r="AT1960" s="16"/>
    </row>
    <row r="1961" spans="39:46">
      <c r="AM1961" s="11"/>
      <c r="AN1961" s="5"/>
      <c r="AS1961" s="18"/>
      <c r="AT1961" s="16"/>
    </row>
    <row r="1962" spans="39:46">
      <c r="AM1962" s="11"/>
      <c r="AN1962" s="5"/>
      <c r="AS1962" s="18"/>
      <c r="AT1962" s="16"/>
    </row>
    <row r="1963" spans="39:46">
      <c r="AM1963" s="11"/>
      <c r="AN1963" s="5"/>
      <c r="AS1963" s="18"/>
      <c r="AT1963" s="16"/>
    </row>
    <row r="1964" spans="39:46">
      <c r="AM1964" s="11"/>
      <c r="AN1964" s="5"/>
      <c r="AS1964" s="18"/>
      <c r="AT1964" s="16"/>
    </row>
    <row r="1965" spans="39:46">
      <c r="AM1965" s="11"/>
      <c r="AN1965" s="5"/>
      <c r="AS1965" s="18"/>
      <c r="AT1965" s="16"/>
    </row>
    <row r="1966" spans="39:46">
      <c r="AM1966" s="11"/>
      <c r="AN1966" s="5"/>
      <c r="AS1966" s="18"/>
      <c r="AT1966" s="16"/>
    </row>
    <row r="1967" spans="39:46">
      <c r="AM1967" s="11"/>
      <c r="AN1967" s="5"/>
      <c r="AS1967" s="18"/>
      <c r="AT1967" s="16"/>
    </row>
    <row r="1968" spans="39:46">
      <c r="AM1968" s="11"/>
      <c r="AN1968" s="5"/>
      <c r="AS1968" s="18"/>
      <c r="AT1968" s="16"/>
    </row>
    <row r="1969" spans="39:46">
      <c r="AM1969" s="11"/>
      <c r="AN1969" s="5"/>
      <c r="AS1969" s="18"/>
      <c r="AT1969" s="16"/>
    </row>
    <row r="1970" spans="39:46">
      <c r="AM1970" s="11"/>
      <c r="AN1970" s="5"/>
      <c r="AS1970" s="18"/>
      <c r="AT1970" s="16"/>
    </row>
    <row r="1971" spans="39:46">
      <c r="AM1971" s="11"/>
      <c r="AN1971" s="5"/>
      <c r="AS1971" s="18"/>
      <c r="AT1971" s="16"/>
    </row>
    <row r="1972" spans="39:46">
      <c r="AM1972" s="11"/>
      <c r="AN1972" s="5"/>
      <c r="AS1972" s="18"/>
      <c r="AT1972" s="16"/>
    </row>
    <row r="1973" spans="39:46">
      <c r="AM1973" s="11"/>
      <c r="AN1973" s="5"/>
      <c r="AS1973" s="18"/>
      <c r="AT1973" s="16"/>
    </row>
    <row r="1974" spans="39:46">
      <c r="AM1974" s="11"/>
      <c r="AN1974" s="5"/>
      <c r="AS1974" s="18"/>
      <c r="AT1974" s="16"/>
    </row>
    <row r="1975" spans="39:46">
      <c r="AM1975" s="11"/>
      <c r="AN1975" s="5"/>
      <c r="AS1975" s="18"/>
      <c r="AT1975" s="16"/>
    </row>
    <row r="1976" spans="39:46">
      <c r="AM1976" s="11"/>
      <c r="AN1976" s="5"/>
      <c r="AS1976" s="18"/>
      <c r="AT1976" s="16"/>
    </row>
    <row r="1977" spans="39:46">
      <c r="AM1977" s="11"/>
      <c r="AN1977" s="5"/>
      <c r="AS1977" s="18"/>
      <c r="AT1977" s="16"/>
    </row>
    <row r="1978" spans="39:46">
      <c r="AM1978" s="11"/>
      <c r="AN1978" s="5"/>
      <c r="AS1978" s="18"/>
      <c r="AT1978" s="16"/>
    </row>
    <row r="1979" spans="39:46">
      <c r="AM1979" s="11"/>
      <c r="AN1979" s="5"/>
      <c r="AS1979" s="18"/>
      <c r="AT1979" s="16"/>
    </row>
    <row r="1980" spans="39:46">
      <c r="AM1980" s="11"/>
      <c r="AN1980" s="5"/>
      <c r="AS1980" s="18"/>
      <c r="AT1980" s="16"/>
    </row>
    <row r="1981" spans="39:46">
      <c r="AM1981" s="11"/>
      <c r="AN1981" s="5"/>
      <c r="AS1981" s="18"/>
      <c r="AT1981" s="16"/>
    </row>
    <row r="1982" spans="39:46">
      <c r="AM1982" s="11"/>
      <c r="AN1982" s="5"/>
      <c r="AS1982" s="18"/>
      <c r="AT1982" s="16"/>
    </row>
    <row r="1983" spans="39:46">
      <c r="AM1983" s="11"/>
      <c r="AN1983" s="5"/>
      <c r="AS1983" s="18"/>
      <c r="AT1983" s="16"/>
    </row>
    <row r="1984" spans="39:46">
      <c r="AM1984" s="11"/>
      <c r="AN1984" s="5"/>
      <c r="AS1984" s="18"/>
      <c r="AT1984" s="16"/>
    </row>
    <row r="1985" spans="39:46">
      <c r="AM1985" s="11"/>
      <c r="AN1985" s="5"/>
      <c r="AS1985" s="18"/>
      <c r="AT1985" s="16"/>
    </row>
    <row r="1986" spans="39:46">
      <c r="AM1986" s="11"/>
      <c r="AN1986" s="5"/>
      <c r="AS1986" s="18"/>
      <c r="AT1986" s="16"/>
    </row>
    <row r="1987" spans="39:46">
      <c r="AM1987" s="11"/>
      <c r="AN1987" s="5"/>
      <c r="AS1987" s="18"/>
      <c r="AT1987" s="16"/>
    </row>
    <row r="1988" spans="39:46">
      <c r="AM1988" s="11"/>
      <c r="AN1988" s="5"/>
      <c r="AS1988" s="18"/>
      <c r="AT1988" s="16"/>
    </row>
    <row r="1989" spans="39:46">
      <c r="AM1989" s="11"/>
      <c r="AN1989" s="5"/>
      <c r="AS1989" s="18"/>
      <c r="AT1989" s="16"/>
    </row>
    <row r="1990" spans="39:46">
      <c r="AM1990" s="11"/>
      <c r="AN1990" s="5"/>
      <c r="AS1990" s="18"/>
      <c r="AT1990" s="16"/>
    </row>
    <row r="1991" spans="39:46">
      <c r="AM1991" s="11"/>
      <c r="AN1991" s="5"/>
      <c r="AS1991" s="18"/>
      <c r="AT1991" s="16"/>
    </row>
    <row r="1992" spans="39:46">
      <c r="AM1992" s="11"/>
      <c r="AN1992" s="5"/>
      <c r="AS1992" s="18"/>
      <c r="AT1992" s="16"/>
    </row>
    <row r="1993" spans="39:46">
      <c r="AM1993" s="11"/>
      <c r="AN1993" s="5"/>
      <c r="AS1993" s="18"/>
      <c r="AT1993" s="16"/>
    </row>
    <row r="1994" spans="39:46">
      <c r="AM1994" s="11"/>
      <c r="AN1994" s="5"/>
      <c r="AS1994" s="18"/>
      <c r="AT1994" s="16"/>
    </row>
    <row r="1995" spans="39:46">
      <c r="AM1995" s="11"/>
      <c r="AN1995" s="5"/>
      <c r="AS1995" s="18"/>
      <c r="AT1995" s="16"/>
    </row>
    <row r="1996" spans="39:46">
      <c r="AM1996" s="11"/>
      <c r="AN1996" s="5"/>
      <c r="AS1996" s="18"/>
      <c r="AT1996" s="16"/>
    </row>
    <row r="1997" spans="39:46">
      <c r="AM1997" s="11"/>
      <c r="AN1997" s="5"/>
      <c r="AS1997" s="18"/>
      <c r="AT1997" s="16"/>
    </row>
    <row r="1998" spans="39:46">
      <c r="AM1998" s="11"/>
      <c r="AN1998" s="5"/>
      <c r="AS1998" s="18"/>
      <c r="AT1998" s="16"/>
    </row>
    <row r="1999" spans="39:46">
      <c r="AM1999" s="11"/>
      <c r="AN1999" s="5"/>
      <c r="AS1999" s="18"/>
      <c r="AT1999" s="16"/>
    </row>
    <row r="2000" spans="39:46">
      <c r="AM2000" s="11"/>
      <c r="AN2000" s="5"/>
      <c r="AS2000" s="18"/>
      <c r="AT2000" s="16"/>
    </row>
    <row r="2001" spans="39:46">
      <c r="AM2001" s="11"/>
      <c r="AN2001" s="5"/>
      <c r="AS2001" s="18"/>
      <c r="AT2001" s="16"/>
    </row>
    <row r="2002" spans="39:46">
      <c r="AM2002" s="11"/>
      <c r="AN2002" s="5"/>
      <c r="AS2002" s="18"/>
      <c r="AT2002" s="16"/>
    </row>
    <row r="2003" spans="39:46">
      <c r="AM2003" s="11"/>
      <c r="AN2003" s="5"/>
      <c r="AS2003" s="18"/>
      <c r="AT2003" s="16"/>
    </row>
    <row r="2004" spans="39:46">
      <c r="AM2004" s="11"/>
      <c r="AN2004" s="5"/>
      <c r="AS2004" s="18"/>
      <c r="AT2004" s="16"/>
    </row>
    <row r="2005" spans="39:46">
      <c r="AM2005" s="11"/>
      <c r="AN2005" s="5"/>
      <c r="AS2005" s="18"/>
      <c r="AT2005" s="16"/>
    </row>
    <row r="2006" spans="39:46">
      <c r="AM2006" s="11"/>
      <c r="AN2006" s="5"/>
      <c r="AS2006" s="18"/>
      <c r="AT2006" s="16"/>
    </row>
    <row r="2007" spans="39:46">
      <c r="AM2007" s="11"/>
      <c r="AN2007" s="5"/>
      <c r="AS2007" s="18"/>
      <c r="AT2007" s="16"/>
    </row>
    <row r="2008" spans="39:46">
      <c r="AM2008" s="11"/>
      <c r="AN2008" s="5"/>
      <c r="AS2008" s="18"/>
      <c r="AT2008" s="16"/>
    </row>
    <row r="2009" spans="39:46">
      <c r="AM2009" s="11"/>
      <c r="AN2009" s="5"/>
      <c r="AS2009" s="18"/>
      <c r="AT2009" s="16"/>
    </row>
    <row r="2010" spans="39:46">
      <c r="AM2010" s="11"/>
      <c r="AN2010" s="5"/>
      <c r="AS2010" s="18"/>
      <c r="AT2010" s="16"/>
    </row>
    <row r="2011" spans="39:46">
      <c r="AM2011" s="11"/>
      <c r="AN2011" s="5"/>
      <c r="AS2011" s="18"/>
      <c r="AT2011" s="16"/>
    </row>
    <row r="2012" spans="39:46">
      <c r="AM2012" s="11"/>
      <c r="AN2012" s="5"/>
      <c r="AS2012" s="18"/>
      <c r="AT2012" s="16"/>
    </row>
    <row r="2013" spans="39:46">
      <c r="AM2013" s="11"/>
      <c r="AN2013" s="5"/>
      <c r="AS2013" s="18"/>
      <c r="AT2013" s="16"/>
    </row>
    <row r="2014" spans="39:46">
      <c r="AM2014" s="11"/>
      <c r="AN2014" s="5"/>
      <c r="AS2014" s="18"/>
      <c r="AT2014" s="16"/>
    </row>
    <row r="2015" spans="39:46">
      <c r="AM2015" s="11"/>
      <c r="AN2015" s="5"/>
      <c r="AS2015" s="18"/>
      <c r="AT2015" s="16"/>
    </row>
    <row r="2016" spans="39:46">
      <c r="AM2016" s="11"/>
      <c r="AN2016" s="5"/>
      <c r="AS2016" s="18"/>
      <c r="AT2016" s="16"/>
    </row>
    <row r="2017" spans="39:46">
      <c r="AM2017" s="11"/>
      <c r="AN2017" s="5"/>
      <c r="AS2017" s="18"/>
      <c r="AT2017" s="16"/>
    </row>
    <row r="2018" spans="39:46">
      <c r="AM2018" s="11"/>
      <c r="AN2018" s="5"/>
      <c r="AS2018" s="18"/>
      <c r="AT2018" s="16"/>
    </row>
    <row r="2019" spans="39:46">
      <c r="AM2019" s="11"/>
      <c r="AN2019" s="5"/>
      <c r="AS2019" s="18"/>
      <c r="AT2019" s="16"/>
    </row>
    <row r="2020" spans="39:46">
      <c r="AM2020" s="11"/>
      <c r="AN2020" s="5"/>
      <c r="AS2020" s="18"/>
      <c r="AT2020" s="16"/>
    </row>
    <row r="2021" spans="39:46">
      <c r="AM2021" s="11"/>
      <c r="AN2021" s="5"/>
      <c r="AS2021" s="18"/>
      <c r="AT2021" s="16"/>
    </row>
    <row r="2022" spans="39:46">
      <c r="AM2022" s="11"/>
      <c r="AN2022" s="5"/>
      <c r="AS2022" s="18"/>
      <c r="AT2022" s="16"/>
    </row>
    <row r="2023" spans="39:46">
      <c r="AM2023" s="11"/>
      <c r="AN2023" s="5"/>
      <c r="AS2023" s="18"/>
      <c r="AT2023" s="16"/>
    </row>
    <row r="2024" spans="39:46">
      <c r="AM2024" s="11"/>
      <c r="AN2024" s="5"/>
      <c r="AS2024" s="18"/>
      <c r="AT2024" s="16"/>
    </row>
    <row r="2025" spans="39:46">
      <c r="AM2025" s="11"/>
      <c r="AN2025" s="5"/>
      <c r="AS2025" s="18"/>
      <c r="AT2025" s="16"/>
    </row>
    <row r="2026" spans="39:46">
      <c r="AM2026" s="11"/>
      <c r="AN2026" s="5"/>
      <c r="AS2026" s="18"/>
      <c r="AT2026" s="16"/>
    </row>
    <row r="2027" spans="39:46">
      <c r="AM2027" s="11"/>
      <c r="AN2027" s="5"/>
      <c r="AS2027" s="18"/>
      <c r="AT2027" s="16"/>
    </row>
    <row r="2028" spans="39:46">
      <c r="AM2028" s="11"/>
      <c r="AN2028" s="5"/>
      <c r="AS2028" s="18"/>
      <c r="AT2028" s="16"/>
    </row>
    <row r="2029" spans="39:46">
      <c r="AM2029" s="11"/>
      <c r="AN2029" s="5"/>
      <c r="AS2029" s="18"/>
      <c r="AT2029" s="16"/>
    </row>
    <row r="2030" spans="39:46">
      <c r="AM2030" s="11"/>
      <c r="AN2030" s="5"/>
      <c r="AS2030" s="18"/>
      <c r="AT2030" s="16"/>
    </row>
    <row r="2031" spans="39:46">
      <c r="AM2031" s="11"/>
      <c r="AN2031" s="5"/>
      <c r="AS2031" s="18"/>
      <c r="AT2031" s="16"/>
    </row>
    <row r="2032" spans="39:46">
      <c r="AM2032" s="11"/>
      <c r="AN2032" s="5"/>
      <c r="AS2032" s="18"/>
      <c r="AT2032" s="16"/>
    </row>
    <row r="2033" spans="39:46">
      <c r="AM2033" s="11"/>
      <c r="AN2033" s="5"/>
      <c r="AS2033" s="18"/>
      <c r="AT2033" s="16"/>
    </row>
    <row r="2034" spans="39:46">
      <c r="AM2034" s="11"/>
      <c r="AN2034" s="5"/>
      <c r="AS2034" s="18"/>
      <c r="AT2034" s="16"/>
    </row>
    <row r="2035" spans="39:46">
      <c r="AM2035" s="11"/>
      <c r="AN2035" s="5"/>
      <c r="AS2035" s="18"/>
      <c r="AT2035" s="16"/>
    </row>
    <row r="2036" spans="39:46">
      <c r="AM2036" s="11"/>
      <c r="AN2036" s="5"/>
      <c r="AS2036" s="18"/>
      <c r="AT2036" s="16"/>
    </row>
    <row r="2037" spans="39:46">
      <c r="AM2037" s="11"/>
      <c r="AN2037" s="5"/>
      <c r="AS2037" s="18"/>
      <c r="AT2037" s="16"/>
    </row>
    <row r="2038" spans="39:46">
      <c r="AM2038" s="11"/>
      <c r="AN2038" s="5"/>
      <c r="AS2038" s="18"/>
      <c r="AT2038" s="16"/>
    </row>
    <row r="2039" spans="39:46">
      <c r="AM2039" s="11"/>
      <c r="AN2039" s="5"/>
      <c r="AS2039" s="18"/>
      <c r="AT2039" s="16"/>
    </row>
    <row r="2040" spans="39:46">
      <c r="AM2040" s="11"/>
      <c r="AN2040" s="5"/>
      <c r="AS2040" s="18"/>
      <c r="AT2040" s="16"/>
    </row>
    <row r="2041" spans="39:46">
      <c r="AM2041" s="11"/>
      <c r="AN2041" s="5"/>
      <c r="AS2041" s="18"/>
      <c r="AT2041" s="16"/>
    </row>
    <row r="2042" spans="39:46">
      <c r="AM2042" s="11"/>
      <c r="AN2042" s="5"/>
      <c r="AS2042" s="18"/>
      <c r="AT2042" s="16"/>
    </row>
    <row r="2043" spans="39:46">
      <c r="AM2043" s="11"/>
      <c r="AN2043" s="5"/>
      <c r="AS2043" s="18"/>
      <c r="AT2043" s="16"/>
    </row>
    <row r="2044" spans="39:46">
      <c r="AM2044" s="11"/>
      <c r="AN2044" s="5"/>
      <c r="AS2044" s="18"/>
      <c r="AT2044" s="16"/>
    </row>
    <row r="2045" spans="39:46">
      <c r="AM2045" s="11"/>
      <c r="AN2045" s="5"/>
      <c r="AS2045" s="18"/>
      <c r="AT2045" s="16"/>
    </row>
    <row r="2046" spans="39:46">
      <c r="AM2046" s="11"/>
      <c r="AN2046" s="5"/>
      <c r="AS2046" s="18"/>
      <c r="AT2046" s="16"/>
    </row>
    <row r="2047" spans="39:46">
      <c r="AM2047" s="11"/>
      <c r="AN2047" s="5"/>
      <c r="AS2047" s="18"/>
      <c r="AT2047" s="16"/>
    </row>
    <row r="2048" spans="39:46">
      <c r="AM2048" s="11"/>
      <c r="AN2048" s="5"/>
      <c r="AS2048" s="18"/>
      <c r="AT2048" s="16"/>
    </row>
    <row r="2049" spans="39:46">
      <c r="AM2049" s="11"/>
      <c r="AN2049" s="5"/>
      <c r="AS2049" s="18"/>
      <c r="AT2049" s="16"/>
    </row>
    <row r="2050" spans="39:46">
      <c r="AM2050" s="11"/>
      <c r="AN2050" s="5"/>
      <c r="AS2050" s="18"/>
      <c r="AT2050" s="16"/>
    </row>
    <row r="2051" spans="39:46">
      <c r="AM2051" s="11"/>
      <c r="AN2051" s="5"/>
      <c r="AS2051" s="18"/>
      <c r="AT2051" s="16"/>
    </row>
    <row r="2052" spans="39:46">
      <c r="AM2052" s="11"/>
      <c r="AN2052" s="5"/>
      <c r="AS2052" s="18"/>
      <c r="AT2052" s="16"/>
    </row>
    <row r="2053" spans="39:46">
      <c r="AM2053" s="11"/>
      <c r="AN2053" s="5"/>
      <c r="AS2053" s="18"/>
      <c r="AT2053" s="16"/>
    </row>
    <row r="2054" spans="39:46">
      <c r="AM2054" s="11"/>
      <c r="AN2054" s="5"/>
      <c r="AS2054" s="18"/>
      <c r="AT2054" s="16"/>
    </row>
    <row r="2055" spans="39:46">
      <c r="AM2055" s="11"/>
      <c r="AN2055" s="5"/>
      <c r="AS2055" s="18"/>
      <c r="AT2055" s="16"/>
    </row>
    <row r="2056" spans="39:46">
      <c r="AM2056" s="11"/>
      <c r="AN2056" s="5"/>
      <c r="AS2056" s="18"/>
      <c r="AT2056" s="16"/>
    </row>
    <row r="2057" spans="39:46">
      <c r="AM2057" s="11"/>
      <c r="AN2057" s="5"/>
      <c r="AS2057" s="18"/>
      <c r="AT2057" s="16"/>
    </row>
    <row r="2058" spans="39:46">
      <c r="AM2058" s="11"/>
      <c r="AN2058" s="5"/>
      <c r="AS2058" s="18"/>
      <c r="AT2058" s="16"/>
    </row>
    <row r="2059" spans="39:46">
      <c r="AM2059" s="11"/>
      <c r="AN2059" s="5"/>
      <c r="AS2059" s="18"/>
      <c r="AT2059" s="16"/>
    </row>
    <row r="2060" spans="39:46">
      <c r="AM2060" s="11"/>
      <c r="AN2060" s="5"/>
      <c r="AS2060" s="18"/>
      <c r="AT2060" s="16"/>
    </row>
    <row r="2061" spans="39:46">
      <c r="AM2061" s="11"/>
      <c r="AN2061" s="5"/>
      <c r="AS2061" s="18"/>
      <c r="AT2061" s="16"/>
    </row>
    <row r="2062" spans="39:46">
      <c r="AM2062" s="11"/>
      <c r="AN2062" s="5"/>
      <c r="AS2062" s="18"/>
      <c r="AT2062" s="16"/>
    </row>
    <row r="2063" spans="39:46">
      <c r="AM2063" s="11"/>
      <c r="AN2063" s="5"/>
      <c r="AS2063" s="18"/>
      <c r="AT2063" s="16"/>
    </row>
    <row r="2064" spans="39:46">
      <c r="AM2064" s="11"/>
      <c r="AN2064" s="5"/>
      <c r="AS2064" s="18"/>
      <c r="AT2064" s="16"/>
    </row>
    <row r="2065" spans="39:46">
      <c r="AM2065" s="11"/>
      <c r="AN2065" s="5"/>
      <c r="AS2065" s="18"/>
      <c r="AT2065" s="16"/>
    </row>
    <row r="2066" spans="39:46">
      <c r="AM2066" s="11"/>
      <c r="AN2066" s="5"/>
      <c r="AS2066" s="18"/>
      <c r="AT2066" s="16"/>
    </row>
    <row r="2067" spans="39:46">
      <c r="AM2067" s="11"/>
      <c r="AN2067" s="5"/>
      <c r="AS2067" s="18"/>
      <c r="AT2067" s="16"/>
    </row>
    <row r="2068" spans="39:46">
      <c r="AM2068" s="11"/>
      <c r="AN2068" s="5"/>
      <c r="AS2068" s="18"/>
      <c r="AT2068" s="16"/>
    </row>
    <row r="2069" spans="39:46">
      <c r="AM2069" s="11"/>
      <c r="AN2069" s="5"/>
      <c r="AS2069" s="18"/>
      <c r="AT2069" s="16"/>
    </row>
    <row r="2070" spans="39:46">
      <c r="AM2070" s="11"/>
      <c r="AN2070" s="5"/>
      <c r="AS2070" s="18"/>
      <c r="AT2070" s="16"/>
    </row>
    <row r="2071" spans="39:46">
      <c r="AM2071" s="11"/>
      <c r="AN2071" s="5"/>
      <c r="AS2071" s="18"/>
      <c r="AT2071" s="16"/>
    </row>
    <row r="2072" spans="39:46">
      <c r="AM2072" s="11"/>
      <c r="AN2072" s="5"/>
      <c r="AS2072" s="18"/>
      <c r="AT2072" s="16"/>
    </row>
    <row r="2073" spans="39:46">
      <c r="AM2073" s="11"/>
      <c r="AN2073" s="5"/>
      <c r="AS2073" s="18"/>
      <c r="AT2073" s="16"/>
    </row>
    <row r="2074" spans="39:46">
      <c r="AM2074" s="11"/>
      <c r="AN2074" s="5"/>
      <c r="AS2074" s="18"/>
      <c r="AT2074" s="16"/>
    </row>
    <row r="2075" spans="39:46">
      <c r="AM2075" s="11"/>
      <c r="AN2075" s="5"/>
      <c r="AS2075" s="18"/>
      <c r="AT2075" s="16"/>
    </row>
    <row r="2076" spans="39:46">
      <c r="AM2076" s="11"/>
      <c r="AN2076" s="5"/>
      <c r="AS2076" s="18"/>
      <c r="AT2076" s="16"/>
    </row>
    <row r="2077" spans="39:46">
      <c r="AM2077" s="11"/>
      <c r="AN2077" s="5"/>
      <c r="AS2077" s="18"/>
      <c r="AT2077" s="16"/>
    </row>
    <row r="2078" spans="39:46">
      <c r="AM2078" s="11"/>
      <c r="AN2078" s="5"/>
      <c r="AS2078" s="18"/>
      <c r="AT2078" s="16"/>
    </row>
    <row r="2079" spans="39:46">
      <c r="AM2079" s="11"/>
      <c r="AN2079" s="5"/>
      <c r="AS2079" s="18"/>
      <c r="AT2079" s="16"/>
    </row>
    <row r="2080" spans="39:46">
      <c r="AM2080" s="11"/>
      <c r="AN2080" s="5"/>
      <c r="AS2080" s="18"/>
      <c r="AT2080" s="16"/>
    </row>
    <row r="2081" spans="39:46">
      <c r="AM2081" s="11"/>
      <c r="AN2081" s="5"/>
      <c r="AS2081" s="18"/>
      <c r="AT2081" s="16"/>
    </row>
    <row r="2082" spans="39:46">
      <c r="AM2082" s="11"/>
      <c r="AN2082" s="5"/>
      <c r="AS2082" s="18"/>
      <c r="AT2082" s="16"/>
    </row>
    <row r="2083" spans="39:46">
      <c r="AM2083" s="11"/>
      <c r="AN2083" s="5"/>
      <c r="AS2083" s="18"/>
      <c r="AT2083" s="16"/>
    </row>
    <row r="2084" spans="39:46">
      <c r="AM2084" s="11"/>
      <c r="AN2084" s="5"/>
      <c r="AS2084" s="18"/>
      <c r="AT2084" s="16"/>
    </row>
    <row r="2085" spans="39:46">
      <c r="AM2085" s="11"/>
      <c r="AN2085" s="5"/>
      <c r="AS2085" s="18"/>
      <c r="AT2085" s="16"/>
    </row>
    <row r="2086" spans="39:46">
      <c r="AM2086" s="11"/>
      <c r="AN2086" s="5"/>
      <c r="AS2086" s="18"/>
      <c r="AT2086" s="16"/>
    </row>
    <row r="2087" spans="39:46">
      <c r="AM2087" s="11"/>
      <c r="AN2087" s="5"/>
      <c r="AS2087" s="18"/>
      <c r="AT2087" s="16"/>
    </row>
    <row r="2088" spans="39:46">
      <c r="AM2088" s="11"/>
      <c r="AN2088" s="5"/>
      <c r="AS2088" s="18"/>
      <c r="AT2088" s="16"/>
    </row>
    <row r="2089" spans="39:46">
      <c r="AM2089" s="11"/>
      <c r="AN2089" s="5"/>
      <c r="AS2089" s="18"/>
      <c r="AT2089" s="16"/>
    </row>
    <row r="2090" spans="39:46">
      <c r="AM2090" s="11"/>
      <c r="AN2090" s="5"/>
      <c r="AS2090" s="18"/>
      <c r="AT2090" s="16"/>
    </row>
    <row r="2091" spans="39:46">
      <c r="AM2091" s="11"/>
      <c r="AN2091" s="5"/>
      <c r="AS2091" s="18"/>
      <c r="AT2091" s="16"/>
    </row>
    <row r="2092" spans="39:46">
      <c r="AM2092" s="11"/>
      <c r="AN2092" s="5"/>
      <c r="AS2092" s="18"/>
      <c r="AT2092" s="16"/>
    </row>
    <row r="2093" spans="39:46">
      <c r="AM2093" s="11"/>
      <c r="AN2093" s="5"/>
      <c r="AS2093" s="18"/>
      <c r="AT2093" s="16"/>
    </row>
    <row r="2094" spans="39:46">
      <c r="AM2094" s="11"/>
      <c r="AN2094" s="5"/>
      <c r="AS2094" s="18"/>
      <c r="AT2094" s="16"/>
    </row>
    <row r="2095" spans="39:46">
      <c r="AM2095" s="11"/>
      <c r="AN2095" s="5"/>
      <c r="AS2095" s="18"/>
      <c r="AT2095" s="16"/>
    </row>
    <row r="2096" spans="39:46">
      <c r="AM2096" s="11"/>
      <c r="AN2096" s="5"/>
      <c r="AS2096" s="18"/>
      <c r="AT2096" s="16"/>
    </row>
    <row r="2097" spans="39:46">
      <c r="AM2097" s="11"/>
      <c r="AN2097" s="5"/>
      <c r="AS2097" s="18"/>
      <c r="AT2097" s="16"/>
    </row>
    <row r="2098" spans="39:46">
      <c r="AM2098" s="11"/>
      <c r="AN2098" s="5"/>
      <c r="AS2098" s="18"/>
      <c r="AT2098" s="16"/>
    </row>
    <row r="2099" spans="39:46">
      <c r="AM2099" s="11"/>
      <c r="AN2099" s="5"/>
      <c r="AS2099" s="18"/>
      <c r="AT2099" s="16"/>
    </row>
    <row r="2100" spans="39:46">
      <c r="AM2100" s="11"/>
      <c r="AN2100" s="5"/>
      <c r="AS2100" s="18"/>
      <c r="AT2100" s="16"/>
    </row>
    <row r="2101" spans="39:46">
      <c r="AM2101" s="11"/>
      <c r="AN2101" s="5"/>
      <c r="AS2101" s="18"/>
      <c r="AT2101" s="16"/>
    </row>
    <row r="2102" spans="39:46">
      <c r="AM2102" s="11"/>
      <c r="AN2102" s="5"/>
      <c r="AS2102" s="18"/>
      <c r="AT2102" s="16"/>
    </row>
    <row r="2103" spans="39:46">
      <c r="AM2103" s="11"/>
      <c r="AN2103" s="5"/>
      <c r="AS2103" s="18"/>
      <c r="AT2103" s="16"/>
    </row>
    <row r="2104" spans="39:46">
      <c r="AM2104" s="11"/>
      <c r="AN2104" s="5"/>
      <c r="AS2104" s="18"/>
      <c r="AT2104" s="16"/>
    </row>
    <row r="2105" spans="39:46">
      <c r="AM2105" s="11"/>
      <c r="AN2105" s="5"/>
      <c r="AS2105" s="18"/>
      <c r="AT2105" s="16"/>
    </row>
    <row r="2106" spans="39:46">
      <c r="AM2106" s="11"/>
      <c r="AN2106" s="5"/>
      <c r="AS2106" s="18"/>
      <c r="AT2106" s="16"/>
    </row>
    <row r="2107" spans="39:46">
      <c r="AM2107" s="11"/>
      <c r="AN2107" s="5"/>
      <c r="AS2107" s="18"/>
      <c r="AT2107" s="16"/>
    </row>
    <row r="2108" spans="39:46">
      <c r="AM2108" s="11"/>
      <c r="AN2108" s="5"/>
      <c r="AS2108" s="18"/>
      <c r="AT2108" s="16"/>
    </row>
    <row r="2109" spans="39:46">
      <c r="AM2109" s="11"/>
      <c r="AN2109" s="5"/>
      <c r="AS2109" s="18"/>
      <c r="AT2109" s="16"/>
    </row>
    <row r="2110" spans="39:46">
      <c r="AM2110" s="11"/>
      <c r="AN2110" s="5"/>
      <c r="AS2110" s="18"/>
      <c r="AT2110" s="16"/>
    </row>
    <row r="2111" spans="39:46">
      <c r="AM2111" s="11"/>
      <c r="AN2111" s="5"/>
      <c r="AS2111" s="18"/>
      <c r="AT2111" s="16"/>
    </row>
    <row r="2112" spans="39:46">
      <c r="AM2112" s="11"/>
      <c r="AN2112" s="5"/>
      <c r="AS2112" s="18"/>
      <c r="AT2112" s="16"/>
    </row>
    <row r="2113" spans="39:46">
      <c r="AM2113" s="11"/>
      <c r="AN2113" s="5"/>
      <c r="AS2113" s="18"/>
      <c r="AT2113" s="16"/>
    </row>
    <row r="2114" spans="39:46">
      <c r="AM2114" s="11"/>
      <c r="AN2114" s="5"/>
      <c r="AS2114" s="18"/>
      <c r="AT2114" s="16"/>
    </row>
    <row r="2115" spans="39:46">
      <c r="AM2115" s="11"/>
      <c r="AN2115" s="5"/>
      <c r="AS2115" s="18"/>
      <c r="AT2115" s="16"/>
    </row>
    <row r="2116" spans="39:46">
      <c r="AM2116" s="11"/>
      <c r="AN2116" s="5"/>
      <c r="AS2116" s="18"/>
      <c r="AT2116" s="16"/>
    </row>
    <row r="2117" spans="39:46">
      <c r="AM2117" s="11"/>
      <c r="AN2117" s="5"/>
      <c r="AS2117" s="18"/>
      <c r="AT2117" s="16"/>
    </row>
    <row r="2118" spans="39:46">
      <c r="AM2118" s="11"/>
      <c r="AN2118" s="5"/>
      <c r="AS2118" s="18"/>
      <c r="AT2118" s="16"/>
    </row>
    <row r="2119" spans="39:46">
      <c r="AM2119" s="11"/>
      <c r="AN2119" s="5"/>
      <c r="AS2119" s="18"/>
      <c r="AT2119" s="16"/>
    </row>
    <row r="2120" spans="39:46">
      <c r="AM2120" s="11"/>
      <c r="AN2120" s="5"/>
      <c r="AS2120" s="18"/>
      <c r="AT2120" s="16"/>
    </row>
    <row r="2121" spans="39:46">
      <c r="AM2121" s="11"/>
      <c r="AN2121" s="5"/>
      <c r="AS2121" s="18"/>
      <c r="AT2121" s="16"/>
    </row>
    <row r="2122" spans="39:46">
      <c r="AM2122" s="11"/>
      <c r="AN2122" s="5"/>
      <c r="AS2122" s="18"/>
      <c r="AT2122" s="16"/>
    </row>
    <row r="2123" spans="39:46">
      <c r="AM2123" s="11"/>
      <c r="AN2123" s="5"/>
      <c r="AS2123" s="18"/>
      <c r="AT2123" s="16"/>
    </row>
    <row r="2124" spans="39:46">
      <c r="AM2124" s="11"/>
      <c r="AN2124" s="5"/>
      <c r="AS2124" s="18"/>
      <c r="AT2124" s="16"/>
    </row>
    <row r="2125" spans="39:46">
      <c r="AM2125" s="11"/>
      <c r="AN2125" s="5"/>
      <c r="AS2125" s="18"/>
      <c r="AT2125" s="16"/>
    </row>
    <row r="2126" spans="39:46">
      <c r="AM2126" s="11"/>
      <c r="AN2126" s="5"/>
      <c r="AS2126" s="18"/>
      <c r="AT2126" s="16"/>
    </row>
    <row r="2127" spans="39:46">
      <c r="AM2127" s="11"/>
      <c r="AN2127" s="5"/>
      <c r="AS2127" s="18"/>
      <c r="AT2127" s="16"/>
    </row>
    <row r="2128" spans="39:46">
      <c r="AM2128" s="11"/>
      <c r="AN2128" s="5"/>
      <c r="AS2128" s="18"/>
      <c r="AT2128" s="16"/>
    </row>
    <row r="2129" spans="39:46">
      <c r="AM2129" s="11"/>
      <c r="AN2129" s="5"/>
      <c r="AS2129" s="18"/>
      <c r="AT2129" s="16"/>
    </row>
    <row r="2130" spans="39:46">
      <c r="AM2130" s="11"/>
      <c r="AN2130" s="5"/>
      <c r="AS2130" s="18"/>
      <c r="AT2130" s="16"/>
    </row>
    <row r="2131" spans="39:46">
      <c r="AM2131" s="11"/>
      <c r="AN2131" s="5"/>
      <c r="AS2131" s="18"/>
      <c r="AT2131" s="16"/>
    </row>
    <row r="2132" spans="39:46">
      <c r="AM2132" s="11"/>
      <c r="AN2132" s="5"/>
      <c r="AS2132" s="18"/>
      <c r="AT2132" s="16"/>
    </row>
    <row r="2133" spans="39:46">
      <c r="AM2133" s="11"/>
      <c r="AN2133" s="5"/>
      <c r="AS2133" s="18"/>
      <c r="AT2133" s="16"/>
    </row>
    <row r="2134" spans="39:46">
      <c r="AM2134" s="11"/>
      <c r="AN2134" s="5"/>
      <c r="AS2134" s="18"/>
      <c r="AT2134" s="16"/>
    </row>
    <row r="2135" spans="39:46">
      <c r="AM2135" s="11"/>
      <c r="AN2135" s="5"/>
      <c r="AS2135" s="18"/>
      <c r="AT2135" s="16"/>
    </row>
    <row r="2136" spans="39:46">
      <c r="AM2136" s="11"/>
      <c r="AN2136" s="5"/>
      <c r="AS2136" s="18"/>
      <c r="AT2136" s="16"/>
    </row>
    <row r="2137" spans="39:46">
      <c r="AM2137" s="11"/>
      <c r="AN2137" s="5"/>
      <c r="AS2137" s="18"/>
      <c r="AT2137" s="16"/>
    </row>
    <row r="2138" spans="39:46">
      <c r="AM2138" s="11"/>
      <c r="AN2138" s="5"/>
      <c r="AS2138" s="18"/>
      <c r="AT2138" s="16"/>
    </row>
    <row r="2139" spans="39:46">
      <c r="AM2139" s="11"/>
      <c r="AN2139" s="5"/>
      <c r="AS2139" s="18"/>
      <c r="AT2139" s="16"/>
    </row>
    <row r="2140" spans="39:46">
      <c r="AM2140" s="11"/>
      <c r="AN2140" s="5"/>
      <c r="AS2140" s="18"/>
      <c r="AT2140" s="16"/>
    </row>
    <row r="2141" spans="39:46">
      <c r="AM2141" s="11"/>
      <c r="AN2141" s="5"/>
      <c r="AS2141" s="18"/>
      <c r="AT2141" s="16"/>
    </row>
    <row r="2142" spans="39:46">
      <c r="AM2142" s="11"/>
      <c r="AN2142" s="5"/>
      <c r="AS2142" s="18"/>
      <c r="AT2142" s="16"/>
    </row>
    <row r="2143" spans="39:46">
      <c r="AM2143" s="11"/>
      <c r="AN2143" s="5"/>
      <c r="AS2143" s="18"/>
      <c r="AT2143" s="16"/>
    </row>
    <row r="2144" spans="39:46">
      <c r="AM2144" s="11"/>
      <c r="AN2144" s="5"/>
      <c r="AS2144" s="18"/>
      <c r="AT2144" s="16"/>
    </row>
    <row r="2145" spans="39:46">
      <c r="AM2145" s="11"/>
      <c r="AN2145" s="5"/>
      <c r="AS2145" s="18"/>
      <c r="AT2145" s="16"/>
    </row>
    <row r="2146" spans="39:46">
      <c r="AM2146" s="11"/>
      <c r="AN2146" s="5"/>
      <c r="AS2146" s="18"/>
      <c r="AT2146" s="16"/>
    </row>
    <row r="2147" spans="39:46">
      <c r="AM2147" s="11"/>
      <c r="AN2147" s="5"/>
      <c r="AS2147" s="18"/>
      <c r="AT2147" s="16"/>
    </row>
    <row r="2148" spans="39:46">
      <c r="AM2148" s="11"/>
      <c r="AN2148" s="5"/>
      <c r="AS2148" s="18"/>
      <c r="AT2148" s="16"/>
    </row>
    <row r="2149" spans="39:46">
      <c r="AM2149" s="11"/>
      <c r="AN2149" s="5"/>
      <c r="AS2149" s="18"/>
      <c r="AT2149" s="16"/>
    </row>
    <row r="2150" spans="39:46">
      <c r="AM2150" s="11"/>
      <c r="AN2150" s="5"/>
      <c r="AS2150" s="18"/>
      <c r="AT2150" s="16"/>
    </row>
    <row r="2151" spans="39:46">
      <c r="AM2151" s="11"/>
      <c r="AN2151" s="5"/>
      <c r="AS2151" s="18"/>
      <c r="AT2151" s="16"/>
    </row>
    <row r="2152" spans="39:46">
      <c r="AM2152" s="11"/>
      <c r="AN2152" s="5"/>
      <c r="AS2152" s="18"/>
      <c r="AT2152" s="16"/>
    </row>
    <row r="2153" spans="39:46">
      <c r="AM2153" s="11"/>
      <c r="AN2153" s="5"/>
      <c r="AS2153" s="18"/>
      <c r="AT2153" s="16"/>
    </row>
    <row r="2154" spans="39:46">
      <c r="AM2154" s="11"/>
      <c r="AN2154" s="5"/>
      <c r="AS2154" s="18"/>
      <c r="AT2154" s="16"/>
    </row>
    <row r="2155" spans="39:46">
      <c r="AM2155" s="11"/>
      <c r="AN2155" s="5"/>
      <c r="AS2155" s="18"/>
      <c r="AT2155" s="16"/>
    </row>
    <row r="2156" spans="39:46">
      <c r="AM2156" s="11"/>
      <c r="AN2156" s="5"/>
      <c r="AS2156" s="18"/>
      <c r="AT2156" s="16"/>
    </row>
    <row r="2157" spans="39:46">
      <c r="AM2157" s="11"/>
      <c r="AN2157" s="5"/>
      <c r="AS2157" s="18"/>
      <c r="AT2157" s="16"/>
    </row>
    <row r="2158" spans="39:46">
      <c r="AM2158" s="11"/>
      <c r="AN2158" s="5"/>
      <c r="AS2158" s="18"/>
      <c r="AT2158" s="16"/>
    </row>
    <row r="2159" spans="39:46">
      <c r="AM2159" s="11"/>
      <c r="AN2159" s="5"/>
      <c r="AS2159" s="18"/>
      <c r="AT2159" s="16"/>
    </row>
    <row r="2160" spans="39:46">
      <c r="AM2160" s="11"/>
      <c r="AN2160" s="5"/>
      <c r="AS2160" s="18"/>
      <c r="AT2160" s="16"/>
    </row>
    <row r="2161" spans="39:46">
      <c r="AM2161" s="11"/>
      <c r="AN2161" s="5"/>
      <c r="AS2161" s="18"/>
      <c r="AT2161" s="16"/>
    </row>
    <row r="2162" spans="39:46">
      <c r="AM2162" s="11"/>
      <c r="AN2162" s="5"/>
      <c r="AS2162" s="18"/>
      <c r="AT2162" s="16"/>
    </row>
    <row r="2163" spans="39:46">
      <c r="AM2163" s="11"/>
      <c r="AN2163" s="5"/>
      <c r="AS2163" s="18"/>
      <c r="AT2163" s="16"/>
    </row>
    <row r="2164" spans="39:46">
      <c r="AM2164" s="11"/>
      <c r="AN2164" s="5"/>
      <c r="AS2164" s="18"/>
      <c r="AT2164" s="16"/>
    </row>
    <row r="2165" spans="39:46">
      <c r="AM2165" s="11"/>
      <c r="AN2165" s="5"/>
      <c r="AS2165" s="18"/>
      <c r="AT2165" s="16"/>
    </row>
    <row r="2166" spans="39:46">
      <c r="AM2166" s="11"/>
      <c r="AN2166" s="5"/>
      <c r="AS2166" s="18"/>
      <c r="AT2166" s="16"/>
    </row>
    <row r="2167" spans="39:46">
      <c r="AM2167" s="11"/>
      <c r="AN2167" s="5"/>
      <c r="AS2167" s="18"/>
      <c r="AT2167" s="16"/>
    </row>
    <row r="2168" spans="39:46">
      <c r="AM2168" s="11"/>
      <c r="AN2168" s="5"/>
      <c r="AS2168" s="18"/>
      <c r="AT2168" s="16"/>
    </row>
    <row r="2169" spans="39:46">
      <c r="AM2169" s="11"/>
      <c r="AN2169" s="5"/>
      <c r="AS2169" s="18"/>
      <c r="AT2169" s="16"/>
    </row>
    <row r="2170" spans="39:46">
      <c r="AM2170" s="11"/>
      <c r="AN2170" s="5"/>
      <c r="AS2170" s="18"/>
      <c r="AT2170" s="16"/>
    </row>
    <row r="2171" spans="39:46">
      <c r="AM2171" s="11"/>
      <c r="AN2171" s="5"/>
      <c r="AS2171" s="18"/>
      <c r="AT2171" s="16"/>
    </row>
    <row r="2172" spans="39:46">
      <c r="AM2172" s="11"/>
      <c r="AN2172" s="5"/>
      <c r="AS2172" s="18"/>
      <c r="AT2172" s="16"/>
    </row>
    <row r="2173" spans="39:46">
      <c r="AM2173" s="11"/>
      <c r="AN2173" s="5"/>
      <c r="AS2173" s="18"/>
      <c r="AT2173" s="16"/>
    </row>
    <row r="2174" spans="39:46">
      <c r="AM2174" s="11"/>
      <c r="AN2174" s="5"/>
      <c r="AS2174" s="18"/>
      <c r="AT2174" s="16"/>
    </row>
    <row r="2175" spans="39:46">
      <c r="AM2175" s="11"/>
      <c r="AN2175" s="5"/>
      <c r="AS2175" s="18"/>
      <c r="AT2175" s="16"/>
    </row>
    <row r="2176" spans="39:46">
      <c r="AM2176" s="11"/>
      <c r="AN2176" s="5"/>
      <c r="AS2176" s="18"/>
      <c r="AT2176" s="16"/>
    </row>
    <row r="2177" spans="39:46">
      <c r="AM2177" s="11"/>
      <c r="AN2177" s="5"/>
      <c r="AS2177" s="18"/>
      <c r="AT2177" s="16"/>
    </row>
    <row r="2178" spans="39:46">
      <c r="AM2178" s="11"/>
      <c r="AN2178" s="5"/>
      <c r="AS2178" s="18"/>
      <c r="AT2178" s="16"/>
    </row>
    <row r="2179" spans="39:46">
      <c r="AM2179" s="11"/>
      <c r="AN2179" s="5"/>
      <c r="AS2179" s="18"/>
      <c r="AT2179" s="16"/>
    </row>
    <row r="2180" spans="39:46">
      <c r="AM2180" s="11"/>
      <c r="AN2180" s="5"/>
      <c r="AS2180" s="18"/>
      <c r="AT2180" s="16"/>
    </row>
    <row r="2181" spans="39:46">
      <c r="AM2181" s="11"/>
      <c r="AN2181" s="5"/>
      <c r="AS2181" s="18"/>
      <c r="AT2181" s="16"/>
    </row>
    <row r="2182" spans="39:46">
      <c r="AM2182" s="11"/>
      <c r="AN2182" s="5"/>
      <c r="AS2182" s="18"/>
      <c r="AT2182" s="16"/>
    </row>
    <row r="2183" spans="39:46">
      <c r="AM2183" s="11"/>
      <c r="AN2183" s="5"/>
      <c r="AS2183" s="18"/>
      <c r="AT2183" s="16"/>
    </row>
    <row r="2184" spans="39:46">
      <c r="AM2184" s="11"/>
      <c r="AN2184" s="5"/>
      <c r="AS2184" s="18"/>
      <c r="AT2184" s="16"/>
    </row>
    <row r="2185" spans="39:46">
      <c r="AM2185" s="11"/>
      <c r="AN2185" s="5"/>
      <c r="AS2185" s="18"/>
      <c r="AT2185" s="16"/>
    </row>
    <row r="2186" spans="39:46">
      <c r="AM2186" s="11"/>
      <c r="AN2186" s="5"/>
      <c r="AS2186" s="18"/>
      <c r="AT2186" s="16"/>
    </row>
    <row r="2187" spans="39:46">
      <c r="AM2187" s="11"/>
      <c r="AN2187" s="5"/>
      <c r="AS2187" s="18"/>
      <c r="AT2187" s="16"/>
    </row>
    <row r="2188" spans="39:46">
      <c r="AM2188" s="11"/>
      <c r="AN2188" s="5"/>
      <c r="AS2188" s="18"/>
      <c r="AT2188" s="16"/>
    </row>
    <row r="2189" spans="39:46">
      <c r="AM2189" s="11"/>
      <c r="AN2189" s="5"/>
      <c r="AS2189" s="18"/>
      <c r="AT2189" s="16"/>
    </row>
    <row r="2190" spans="39:46">
      <c r="AM2190" s="11"/>
      <c r="AN2190" s="5"/>
      <c r="AS2190" s="18"/>
      <c r="AT2190" s="16"/>
    </row>
    <row r="2191" spans="39:46">
      <c r="AM2191" s="11"/>
      <c r="AN2191" s="5"/>
      <c r="AS2191" s="18"/>
      <c r="AT2191" s="16"/>
    </row>
    <row r="2192" spans="39:46">
      <c r="AM2192" s="11"/>
      <c r="AN2192" s="5"/>
      <c r="AS2192" s="18"/>
      <c r="AT2192" s="16"/>
    </row>
    <row r="2193" spans="39:46">
      <c r="AM2193" s="11"/>
      <c r="AN2193" s="5"/>
      <c r="AS2193" s="18"/>
      <c r="AT2193" s="16"/>
    </row>
    <row r="2194" spans="39:46">
      <c r="AM2194" s="11"/>
      <c r="AN2194" s="5"/>
      <c r="AS2194" s="18"/>
      <c r="AT2194" s="16"/>
    </row>
    <row r="2195" spans="39:46">
      <c r="AM2195" s="11"/>
      <c r="AN2195" s="5"/>
      <c r="AS2195" s="18"/>
      <c r="AT2195" s="16"/>
    </row>
    <row r="2196" spans="39:46">
      <c r="AM2196" s="11"/>
      <c r="AN2196" s="5"/>
      <c r="AS2196" s="18"/>
      <c r="AT2196" s="16"/>
    </row>
    <row r="2197" spans="39:46">
      <c r="AM2197" s="11"/>
      <c r="AN2197" s="5"/>
      <c r="AS2197" s="18"/>
      <c r="AT2197" s="16"/>
    </row>
    <row r="2198" spans="39:46">
      <c r="AM2198" s="11"/>
      <c r="AN2198" s="5"/>
      <c r="AS2198" s="18"/>
      <c r="AT2198" s="16"/>
    </row>
    <row r="2199" spans="39:46">
      <c r="AM2199" s="11"/>
      <c r="AN2199" s="5"/>
      <c r="AS2199" s="18"/>
      <c r="AT2199" s="16"/>
    </row>
    <row r="2200" spans="39:46">
      <c r="AM2200" s="11"/>
      <c r="AN2200" s="5"/>
      <c r="AS2200" s="18"/>
      <c r="AT2200" s="16"/>
    </row>
    <row r="2201" spans="39:46">
      <c r="AM2201" s="11"/>
      <c r="AN2201" s="5"/>
      <c r="AS2201" s="18"/>
      <c r="AT2201" s="16"/>
    </row>
    <row r="2202" spans="39:46">
      <c r="AM2202" s="11"/>
      <c r="AN2202" s="5"/>
      <c r="AS2202" s="18"/>
      <c r="AT2202" s="16"/>
    </row>
    <row r="2203" spans="39:46">
      <c r="AM2203" s="11"/>
      <c r="AN2203" s="5"/>
      <c r="AS2203" s="18"/>
      <c r="AT2203" s="16"/>
    </row>
    <row r="2204" spans="39:46">
      <c r="AM2204" s="11"/>
      <c r="AN2204" s="5"/>
      <c r="AS2204" s="18"/>
      <c r="AT2204" s="16"/>
    </row>
    <row r="2205" spans="39:46">
      <c r="AM2205" s="11"/>
      <c r="AN2205" s="5"/>
      <c r="AS2205" s="18"/>
      <c r="AT2205" s="16"/>
    </row>
    <row r="2206" spans="39:46">
      <c r="AM2206" s="11"/>
      <c r="AN2206" s="5"/>
      <c r="AS2206" s="18"/>
      <c r="AT2206" s="16"/>
    </row>
    <row r="2207" spans="39:46">
      <c r="AM2207" s="11"/>
      <c r="AN2207" s="5"/>
      <c r="AS2207" s="18"/>
      <c r="AT2207" s="16"/>
    </row>
    <row r="2208" spans="39:46">
      <c r="AM2208" s="11"/>
      <c r="AN2208" s="5"/>
      <c r="AS2208" s="18"/>
      <c r="AT2208" s="16"/>
    </row>
    <row r="2209" spans="39:46">
      <c r="AM2209" s="11"/>
      <c r="AN2209" s="5"/>
      <c r="AS2209" s="18"/>
      <c r="AT2209" s="16"/>
    </row>
    <row r="2210" spans="39:46">
      <c r="AM2210" s="11"/>
      <c r="AN2210" s="5"/>
      <c r="AS2210" s="18"/>
      <c r="AT2210" s="16"/>
    </row>
    <row r="2211" spans="39:46">
      <c r="AM2211" s="11"/>
      <c r="AN2211" s="5"/>
      <c r="AS2211" s="18"/>
      <c r="AT2211" s="16"/>
    </row>
    <row r="2212" spans="39:46">
      <c r="AM2212" s="11"/>
      <c r="AN2212" s="5"/>
      <c r="AS2212" s="18"/>
      <c r="AT2212" s="16"/>
    </row>
    <row r="2213" spans="39:46">
      <c r="AM2213" s="11"/>
      <c r="AN2213" s="5"/>
      <c r="AS2213" s="18"/>
      <c r="AT2213" s="16"/>
    </row>
    <row r="2214" spans="39:46">
      <c r="AM2214" s="11"/>
      <c r="AN2214" s="5"/>
      <c r="AS2214" s="18"/>
      <c r="AT2214" s="16"/>
    </row>
    <row r="2215" spans="39:46">
      <c r="AM2215" s="11"/>
      <c r="AN2215" s="5"/>
      <c r="AS2215" s="18"/>
      <c r="AT2215" s="16"/>
    </row>
    <row r="2216" spans="39:46">
      <c r="AM2216" s="11"/>
      <c r="AN2216" s="5"/>
      <c r="AS2216" s="18"/>
      <c r="AT2216" s="16"/>
    </row>
    <row r="2217" spans="39:46">
      <c r="AM2217" s="11"/>
      <c r="AN2217" s="5"/>
      <c r="AS2217" s="18"/>
      <c r="AT2217" s="16"/>
    </row>
    <row r="2218" spans="39:46">
      <c r="AM2218" s="11"/>
      <c r="AN2218" s="5"/>
      <c r="AS2218" s="18"/>
      <c r="AT2218" s="16"/>
    </row>
    <row r="2219" spans="39:46">
      <c r="AM2219" s="11"/>
      <c r="AN2219" s="5"/>
      <c r="AS2219" s="18"/>
      <c r="AT2219" s="16"/>
    </row>
    <row r="2220" spans="39:46">
      <c r="AM2220" s="11"/>
      <c r="AN2220" s="5"/>
      <c r="AS2220" s="18"/>
      <c r="AT2220" s="16"/>
    </row>
    <row r="2221" spans="39:46">
      <c r="AM2221" s="11"/>
      <c r="AN2221" s="5"/>
      <c r="AS2221" s="18"/>
      <c r="AT2221" s="16"/>
    </row>
    <row r="2222" spans="39:46">
      <c r="AM2222" s="11"/>
      <c r="AN2222" s="5"/>
      <c r="AS2222" s="18"/>
      <c r="AT2222" s="16"/>
    </row>
    <row r="2223" spans="39:46">
      <c r="AM2223" s="11"/>
      <c r="AN2223" s="5"/>
      <c r="AS2223" s="18"/>
      <c r="AT2223" s="16"/>
    </row>
    <row r="2224" spans="39:46">
      <c r="AM2224" s="11"/>
      <c r="AN2224" s="5"/>
      <c r="AS2224" s="18"/>
      <c r="AT2224" s="16"/>
    </row>
    <row r="2225" spans="39:46">
      <c r="AM2225" s="11"/>
      <c r="AN2225" s="5"/>
      <c r="AS2225" s="18"/>
      <c r="AT2225" s="16"/>
    </row>
    <row r="2226" spans="39:46">
      <c r="AM2226" s="11"/>
      <c r="AN2226" s="5"/>
      <c r="AS2226" s="18"/>
      <c r="AT2226" s="16"/>
    </row>
    <row r="2227" spans="39:46">
      <c r="AM2227" s="11"/>
      <c r="AN2227" s="5"/>
      <c r="AS2227" s="18"/>
      <c r="AT2227" s="16"/>
    </row>
    <row r="2228" spans="39:46">
      <c r="AM2228" s="11"/>
      <c r="AN2228" s="5"/>
      <c r="AS2228" s="18"/>
      <c r="AT2228" s="16"/>
    </row>
    <row r="2229" spans="39:46">
      <c r="AM2229" s="11"/>
      <c r="AN2229" s="5"/>
      <c r="AS2229" s="18"/>
      <c r="AT2229" s="16"/>
    </row>
    <row r="2230" spans="39:46">
      <c r="AM2230" s="11"/>
      <c r="AN2230" s="5"/>
      <c r="AS2230" s="18"/>
      <c r="AT2230" s="16"/>
    </row>
    <row r="2231" spans="39:46">
      <c r="AM2231" s="11"/>
      <c r="AN2231" s="5"/>
      <c r="AS2231" s="18"/>
      <c r="AT2231" s="16"/>
    </row>
    <row r="2232" spans="39:46">
      <c r="AM2232" s="11"/>
      <c r="AN2232" s="5"/>
      <c r="AS2232" s="18"/>
      <c r="AT2232" s="16"/>
    </row>
    <row r="2233" spans="39:46">
      <c r="AM2233" s="11"/>
      <c r="AN2233" s="5"/>
      <c r="AS2233" s="18"/>
      <c r="AT2233" s="16"/>
    </row>
    <row r="2234" spans="39:46">
      <c r="AM2234" s="11"/>
      <c r="AN2234" s="5"/>
      <c r="AS2234" s="18"/>
      <c r="AT2234" s="16"/>
    </row>
    <row r="2235" spans="39:46">
      <c r="AM2235" s="11"/>
      <c r="AN2235" s="5"/>
      <c r="AS2235" s="18"/>
      <c r="AT2235" s="16"/>
    </row>
    <row r="2236" spans="39:46">
      <c r="AM2236" s="11"/>
      <c r="AN2236" s="5"/>
      <c r="AS2236" s="18"/>
      <c r="AT2236" s="16"/>
    </row>
    <row r="2237" spans="39:46">
      <c r="AM2237" s="11"/>
      <c r="AN2237" s="5"/>
      <c r="AS2237" s="18"/>
      <c r="AT2237" s="16"/>
    </row>
    <row r="2238" spans="39:46">
      <c r="AM2238" s="11"/>
      <c r="AN2238" s="5"/>
      <c r="AS2238" s="18"/>
      <c r="AT2238" s="16"/>
    </row>
    <row r="2239" spans="39:46">
      <c r="AM2239" s="11"/>
      <c r="AN2239" s="5"/>
      <c r="AS2239" s="18"/>
      <c r="AT2239" s="16"/>
    </row>
    <row r="2240" spans="39:46">
      <c r="AM2240" s="11"/>
      <c r="AN2240" s="5"/>
      <c r="AS2240" s="18"/>
      <c r="AT2240" s="16"/>
    </row>
    <row r="2241" spans="39:46">
      <c r="AM2241" s="11"/>
      <c r="AN2241" s="5"/>
      <c r="AS2241" s="18"/>
      <c r="AT2241" s="16"/>
    </row>
    <row r="2242" spans="39:46">
      <c r="AM2242" s="11"/>
      <c r="AN2242" s="5"/>
      <c r="AS2242" s="18"/>
      <c r="AT2242" s="16"/>
    </row>
    <row r="2243" spans="39:46">
      <c r="AM2243" s="11"/>
      <c r="AN2243" s="5"/>
      <c r="AS2243" s="18"/>
      <c r="AT2243" s="16"/>
    </row>
    <row r="2244" spans="39:46">
      <c r="AM2244" s="11"/>
      <c r="AN2244" s="5"/>
      <c r="AS2244" s="18"/>
      <c r="AT2244" s="16"/>
    </row>
    <row r="2245" spans="39:46">
      <c r="AM2245" s="11"/>
      <c r="AN2245" s="5"/>
      <c r="AS2245" s="18"/>
      <c r="AT2245" s="16"/>
    </row>
    <row r="2246" spans="39:46">
      <c r="AM2246" s="11"/>
      <c r="AN2246" s="5"/>
      <c r="AS2246" s="18"/>
      <c r="AT2246" s="16"/>
    </row>
    <row r="2247" spans="39:46">
      <c r="AM2247" s="11"/>
      <c r="AN2247" s="5"/>
      <c r="AS2247" s="18"/>
      <c r="AT2247" s="16"/>
    </row>
    <row r="2248" spans="39:46">
      <c r="AM2248" s="11"/>
      <c r="AN2248" s="5"/>
      <c r="AS2248" s="18"/>
      <c r="AT2248" s="16"/>
    </row>
    <row r="2249" spans="39:46">
      <c r="AM2249" s="11"/>
      <c r="AN2249" s="5"/>
      <c r="AS2249" s="18"/>
      <c r="AT2249" s="16"/>
    </row>
    <row r="2250" spans="39:46">
      <c r="AM2250" s="11"/>
      <c r="AN2250" s="5"/>
      <c r="AS2250" s="18"/>
      <c r="AT2250" s="16"/>
    </row>
    <row r="2251" spans="39:46">
      <c r="AM2251" s="11"/>
      <c r="AN2251" s="5"/>
      <c r="AS2251" s="18"/>
      <c r="AT2251" s="16"/>
    </row>
    <row r="2252" spans="39:46">
      <c r="AM2252" s="11"/>
      <c r="AN2252" s="5"/>
      <c r="AS2252" s="18"/>
      <c r="AT2252" s="16"/>
    </row>
    <row r="2253" spans="39:46">
      <c r="AM2253" s="11"/>
      <c r="AN2253" s="5"/>
      <c r="AS2253" s="18"/>
      <c r="AT2253" s="16"/>
    </row>
    <row r="2254" spans="39:46">
      <c r="AM2254" s="11"/>
      <c r="AN2254" s="5"/>
      <c r="AS2254" s="18"/>
      <c r="AT2254" s="16"/>
    </row>
    <row r="2255" spans="39:46">
      <c r="AM2255" s="11"/>
      <c r="AN2255" s="5"/>
      <c r="AS2255" s="18"/>
      <c r="AT2255" s="16"/>
    </row>
    <row r="2256" spans="39:46">
      <c r="AM2256" s="11"/>
      <c r="AN2256" s="5"/>
      <c r="AS2256" s="18"/>
      <c r="AT2256" s="16"/>
    </row>
    <row r="2257" spans="39:46">
      <c r="AM2257" s="11"/>
      <c r="AN2257" s="5"/>
      <c r="AS2257" s="18"/>
      <c r="AT2257" s="16"/>
    </row>
    <row r="2258" spans="39:46">
      <c r="AM2258" s="11"/>
      <c r="AN2258" s="5"/>
      <c r="AS2258" s="18"/>
      <c r="AT2258" s="16"/>
    </row>
    <row r="2259" spans="39:46">
      <c r="AM2259" s="11"/>
      <c r="AN2259" s="5"/>
      <c r="AS2259" s="18"/>
      <c r="AT2259" s="16"/>
    </row>
    <row r="2260" spans="39:46">
      <c r="AM2260" s="11"/>
      <c r="AN2260" s="5"/>
      <c r="AS2260" s="18"/>
      <c r="AT2260" s="16"/>
    </row>
    <row r="2261" spans="39:46">
      <c r="AM2261" s="11"/>
      <c r="AN2261" s="5"/>
      <c r="AS2261" s="18"/>
      <c r="AT2261" s="16"/>
    </row>
    <row r="2262" spans="39:46">
      <c r="AM2262" s="11"/>
      <c r="AN2262" s="5"/>
      <c r="AS2262" s="18"/>
      <c r="AT2262" s="16"/>
    </row>
    <row r="2263" spans="39:46">
      <c r="AM2263" s="11"/>
      <c r="AN2263" s="5"/>
      <c r="AS2263" s="18"/>
      <c r="AT2263" s="16"/>
    </row>
    <row r="2264" spans="39:46">
      <c r="AM2264" s="11"/>
      <c r="AN2264" s="5"/>
      <c r="AS2264" s="18"/>
      <c r="AT2264" s="16"/>
    </row>
    <row r="2265" spans="39:46">
      <c r="AM2265" s="11"/>
      <c r="AN2265" s="5"/>
      <c r="AS2265" s="18"/>
      <c r="AT2265" s="16"/>
    </row>
    <row r="2266" spans="39:46">
      <c r="AM2266" s="11"/>
      <c r="AN2266" s="5"/>
      <c r="AS2266" s="18"/>
      <c r="AT2266" s="16"/>
    </row>
    <row r="2267" spans="39:46">
      <c r="AM2267" s="11"/>
      <c r="AN2267" s="5"/>
      <c r="AS2267" s="18"/>
      <c r="AT2267" s="16"/>
    </row>
    <row r="2268" spans="39:46">
      <c r="AM2268" s="11"/>
      <c r="AN2268" s="5"/>
      <c r="AS2268" s="18"/>
      <c r="AT2268" s="16"/>
    </row>
    <row r="2269" spans="39:46">
      <c r="AM2269" s="11"/>
      <c r="AN2269" s="5"/>
      <c r="AS2269" s="18"/>
      <c r="AT2269" s="16"/>
    </row>
    <row r="2270" spans="39:46">
      <c r="AM2270" s="11"/>
      <c r="AN2270" s="5"/>
      <c r="AS2270" s="18"/>
      <c r="AT2270" s="16"/>
    </row>
    <row r="2271" spans="39:46">
      <c r="AM2271" s="11"/>
      <c r="AN2271" s="5"/>
      <c r="AS2271" s="18"/>
      <c r="AT2271" s="16"/>
    </row>
    <row r="2272" spans="39:46">
      <c r="AM2272" s="11"/>
      <c r="AN2272" s="5"/>
      <c r="AS2272" s="18"/>
      <c r="AT2272" s="16"/>
    </row>
    <row r="2273" spans="39:46">
      <c r="AM2273" s="11"/>
      <c r="AN2273" s="5"/>
      <c r="AS2273" s="18"/>
      <c r="AT2273" s="16"/>
    </row>
    <row r="2274" spans="39:46">
      <c r="AM2274" s="11"/>
      <c r="AN2274" s="5"/>
      <c r="AS2274" s="18"/>
      <c r="AT2274" s="16"/>
    </row>
    <row r="2275" spans="39:46">
      <c r="AM2275" s="11"/>
      <c r="AN2275" s="5"/>
      <c r="AS2275" s="18"/>
      <c r="AT2275" s="16"/>
    </row>
    <row r="2276" spans="39:46">
      <c r="AM2276" s="11"/>
      <c r="AN2276" s="5"/>
      <c r="AS2276" s="18"/>
      <c r="AT2276" s="16"/>
    </row>
    <row r="2277" spans="39:46">
      <c r="AM2277" s="11"/>
      <c r="AN2277" s="5"/>
      <c r="AS2277" s="18"/>
      <c r="AT2277" s="16"/>
    </row>
    <row r="2278" spans="39:46">
      <c r="AM2278" s="11"/>
      <c r="AN2278" s="5"/>
      <c r="AS2278" s="18"/>
      <c r="AT2278" s="16"/>
    </row>
    <row r="2279" spans="39:46">
      <c r="AM2279" s="11"/>
      <c r="AN2279" s="5"/>
      <c r="AS2279" s="18"/>
      <c r="AT2279" s="16"/>
    </row>
    <row r="2280" spans="39:46">
      <c r="AM2280" s="11"/>
      <c r="AN2280" s="5"/>
      <c r="AS2280" s="18"/>
      <c r="AT2280" s="16"/>
    </row>
    <row r="2281" spans="39:46">
      <c r="AM2281" s="11"/>
      <c r="AN2281" s="5"/>
      <c r="AS2281" s="18"/>
      <c r="AT2281" s="16"/>
    </row>
    <row r="2282" spans="39:46">
      <c r="AM2282" s="11"/>
      <c r="AN2282" s="5"/>
      <c r="AS2282" s="18"/>
      <c r="AT2282" s="16"/>
    </row>
    <row r="2283" spans="39:46">
      <c r="AM2283" s="11"/>
      <c r="AN2283" s="5"/>
      <c r="AS2283" s="18"/>
      <c r="AT2283" s="16"/>
    </row>
    <row r="2284" spans="39:46">
      <c r="AM2284" s="11"/>
      <c r="AN2284" s="5"/>
      <c r="AS2284" s="18"/>
      <c r="AT2284" s="16"/>
    </row>
    <row r="2285" spans="39:46">
      <c r="AM2285" s="11"/>
      <c r="AN2285" s="5"/>
      <c r="AS2285" s="18"/>
      <c r="AT2285" s="16"/>
    </row>
    <row r="2286" spans="39:46">
      <c r="AM2286" s="11"/>
      <c r="AN2286" s="5"/>
      <c r="AS2286" s="18"/>
      <c r="AT2286" s="16"/>
    </row>
    <row r="2287" spans="39:46">
      <c r="AM2287" s="11"/>
      <c r="AN2287" s="5"/>
      <c r="AS2287" s="18"/>
      <c r="AT2287" s="16"/>
    </row>
    <row r="2288" spans="39:46">
      <c r="AM2288" s="11"/>
      <c r="AN2288" s="5"/>
      <c r="AS2288" s="18"/>
      <c r="AT2288" s="16"/>
    </row>
    <row r="2289" spans="39:46">
      <c r="AM2289" s="11"/>
      <c r="AN2289" s="5"/>
      <c r="AS2289" s="18"/>
      <c r="AT2289" s="16"/>
    </row>
    <row r="2290" spans="39:46">
      <c r="AM2290" s="11"/>
      <c r="AN2290" s="5"/>
      <c r="AS2290" s="18"/>
      <c r="AT2290" s="16"/>
    </row>
    <row r="2291" spans="39:46">
      <c r="AM2291" s="11"/>
      <c r="AN2291" s="5"/>
      <c r="AS2291" s="18"/>
      <c r="AT2291" s="16"/>
    </row>
    <row r="2292" spans="39:46">
      <c r="AM2292" s="11"/>
      <c r="AN2292" s="5"/>
      <c r="AS2292" s="18"/>
      <c r="AT2292" s="16"/>
    </row>
    <row r="2293" spans="39:46">
      <c r="AM2293" s="11"/>
      <c r="AN2293" s="5"/>
      <c r="AS2293" s="18"/>
      <c r="AT2293" s="16"/>
    </row>
    <row r="2294" spans="39:46">
      <c r="AM2294" s="11"/>
      <c r="AN2294" s="5"/>
      <c r="AS2294" s="18"/>
      <c r="AT2294" s="16"/>
    </row>
    <row r="2295" spans="39:46">
      <c r="AM2295" s="11"/>
      <c r="AN2295" s="5"/>
      <c r="AS2295" s="18"/>
      <c r="AT2295" s="16"/>
    </row>
    <row r="2296" spans="39:46">
      <c r="AM2296" s="11"/>
      <c r="AN2296" s="5"/>
      <c r="AS2296" s="18"/>
      <c r="AT2296" s="16"/>
    </row>
    <row r="2297" spans="39:46">
      <c r="AM2297" s="11"/>
      <c r="AN2297" s="5"/>
      <c r="AS2297" s="18"/>
      <c r="AT2297" s="16"/>
    </row>
    <row r="2298" spans="39:46">
      <c r="AM2298" s="11"/>
      <c r="AN2298" s="5"/>
      <c r="AS2298" s="18"/>
      <c r="AT2298" s="16"/>
    </row>
    <row r="2299" spans="39:46">
      <c r="AM2299" s="11"/>
      <c r="AN2299" s="5"/>
      <c r="AS2299" s="18"/>
      <c r="AT2299" s="16"/>
    </row>
    <row r="2300" spans="39:46">
      <c r="AM2300" s="11"/>
      <c r="AN2300" s="5"/>
      <c r="AS2300" s="18"/>
      <c r="AT2300" s="16"/>
    </row>
    <row r="2301" spans="39:46">
      <c r="AM2301" s="11"/>
      <c r="AN2301" s="5"/>
      <c r="AS2301" s="18"/>
      <c r="AT2301" s="16"/>
    </row>
    <row r="2302" spans="39:46">
      <c r="AM2302" s="11"/>
      <c r="AN2302" s="5"/>
      <c r="AS2302" s="18"/>
      <c r="AT2302" s="16"/>
    </row>
    <row r="2303" spans="39:46">
      <c r="AM2303" s="11"/>
      <c r="AN2303" s="5"/>
      <c r="AS2303" s="18"/>
      <c r="AT2303" s="16"/>
    </row>
    <row r="2304" spans="39:46">
      <c r="AM2304" s="11"/>
      <c r="AN2304" s="5"/>
      <c r="AS2304" s="18"/>
      <c r="AT2304" s="16"/>
    </row>
    <row r="2305" spans="39:46">
      <c r="AM2305" s="11"/>
      <c r="AN2305" s="5"/>
      <c r="AS2305" s="18"/>
      <c r="AT2305" s="16"/>
    </row>
    <row r="2306" spans="39:46">
      <c r="AM2306" s="11"/>
      <c r="AN2306" s="5"/>
      <c r="AS2306" s="18"/>
      <c r="AT2306" s="16"/>
    </row>
    <row r="2307" spans="39:46">
      <c r="AM2307" s="11"/>
      <c r="AN2307" s="5"/>
      <c r="AS2307" s="18"/>
      <c r="AT2307" s="16"/>
    </row>
    <row r="2308" spans="39:46">
      <c r="AM2308" s="11"/>
      <c r="AN2308" s="5"/>
      <c r="AS2308" s="18"/>
      <c r="AT2308" s="16"/>
    </row>
    <row r="2309" spans="39:46">
      <c r="AM2309" s="11"/>
      <c r="AN2309" s="5"/>
      <c r="AS2309" s="18"/>
      <c r="AT2309" s="16"/>
    </row>
    <row r="2310" spans="39:46">
      <c r="AM2310" s="11"/>
      <c r="AN2310" s="5"/>
      <c r="AS2310" s="18"/>
      <c r="AT2310" s="16"/>
    </row>
    <row r="2311" spans="39:46">
      <c r="AM2311" s="11"/>
      <c r="AN2311" s="5"/>
      <c r="AS2311" s="18"/>
      <c r="AT2311" s="16"/>
    </row>
    <row r="2312" spans="39:46">
      <c r="AM2312" s="11"/>
      <c r="AN2312" s="5"/>
      <c r="AS2312" s="18"/>
      <c r="AT2312" s="16"/>
    </row>
    <row r="2313" spans="39:46">
      <c r="AM2313" s="11"/>
      <c r="AN2313" s="5"/>
      <c r="AS2313" s="18"/>
      <c r="AT2313" s="16"/>
    </row>
    <row r="2314" spans="39:46">
      <c r="AM2314" s="11"/>
      <c r="AN2314" s="5"/>
      <c r="AS2314" s="18"/>
      <c r="AT2314" s="16"/>
    </row>
    <row r="2315" spans="39:46">
      <c r="AM2315" s="11"/>
      <c r="AN2315" s="5"/>
      <c r="AS2315" s="18"/>
      <c r="AT2315" s="16"/>
    </row>
    <row r="2316" spans="39:46">
      <c r="AM2316" s="11"/>
      <c r="AN2316" s="5"/>
      <c r="AS2316" s="18"/>
      <c r="AT2316" s="16"/>
    </row>
    <row r="2317" spans="39:46">
      <c r="AM2317" s="11"/>
      <c r="AN2317" s="5"/>
      <c r="AS2317" s="18"/>
      <c r="AT2317" s="16"/>
    </row>
    <row r="2318" spans="39:46">
      <c r="AM2318" s="11"/>
      <c r="AN2318" s="5"/>
      <c r="AS2318" s="18"/>
      <c r="AT2318" s="16"/>
    </row>
    <row r="2319" spans="39:46">
      <c r="AM2319" s="11"/>
      <c r="AN2319" s="5"/>
      <c r="AS2319" s="18"/>
      <c r="AT2319" s="16"/>
    </row>
    <row r="2320" spans="39:46">
      <c r="AM2320" s="11"/>
      <c r="AN2320" s="5"/>
      <c r="AS2320" s="18"/>
      <c r="AT2320" s="16"/>
    </row>
    <row r="2321" spans="39:46">
      <c r="AM2321" s="11"/>
      <c r="AN2321" s="5"/>
      <c r="AS2321" s="18"/>
      <c r="AT2321" s="16"/>
    </row>
    <row r="2322" spans="39:46">
      <c r="AM2322" s="11"/>
      <c r="AN2322" s="5"/>
      <c r="AS2322" s="18"/>
      <c r="AT2322" s="16"/>
    </row>
    <row r="2323" spans="39:46">
      <c r="AM2323" s="11"/>
      <c r="AN2323" s="5"/>
      <c r="AS2323" s="18"/>
      <c r="AT2323" s="16"/>
    </row>
    <row r="2324" spans="39:46">
      <c r="AM2324" s="11"/>
      <c r="AN2324" s="5"/>
      <c r="AS2324" s="18"/>
      <c r="AT2324" s="16"/>
    </row>
    <row r="2325" spans="39:46">
      <c r="AM2325" s="11"/>
      <c r="AN2325" s="5"/>
      <c r="AS2325" s="18"/>
      <c r="AT2325" s="16"/>
    </row>
    <row r="2326" spans="39:46">
      <c r="AM2326" s="11"/>
      <c r="AN2326" s="5"/>
      <c r="AS2326" s="18"/>
      <c r="AT2326" s="16"/>
    </row>
    <row r="2327" spans="39:46">
      <c r="AM2327" s="11"/>
      <c r="AN2327" s="5"/>
      <c r="AS2327" s="18"/>
      <c r="AT2327" s="16"/>
    </row>
    <row r="2328" spans="39:46">
      <c r="AM2328" s="11"/>
      <c r="AN2328" s="5"/>
      <c r="AS2328" s="18"/>
      <c r="AT2328" s="16"/>
    </row>
    <row r="2329" spans="39:46">
      <c r="AM2329" s="11"/>
      <c r="AN2329" s="5"/>
      <c r="AS2329" s="18"/>
      <c r="AT2329" s="16"/>
    </row>
    <row r="2330" spans="39:46">
      <c r="AM2330" s="11"/>
      <c r="AN2330" s="5"/>
      <c r="AS2330" s="18"/>
      <c r="AT2330" s="16"/>
    </row>
    <row r="2331" spans="39:46">
      <c r="AM2331" s="11"/>
      <c r="AN2331" s="5"/>
      <c r="AS2331" s="18"/>
      <c r="AT2331" s="16"/>
    </row>
    <row r="2332" spans="39:46">
      <c r="AM2332" s="11"/>
      <c r="AN2332" s="5"/>
      <c r="AS2332" s="18"/>
      <c r="AT2332" s="16"/>
    </row>
    <row r="2333" spans="39:46">
      <c r="AM2333" s="11"/>
      <c r="AN2333" s="5"/>
      <c r="AS2333" s="18"/>
      <c r="AT2333" s="16"/>
    </row>
    <row r="2334" spans="39:46">
      <c r="AM2334" s="11"/>
      <c r="AN2334" s="5"/>
      <c r="AS2334" s="18"/>
      <c r="AT2334" s="16"/>
    </row>
    <row r="2335" spans="39:46">
      <c r="AM2335" s="11"/>
      <c r="AN2335" s="5"/>
      <c r="AS2335" s="18"/>
      <c r="AT2335" s="16"/>
    </row>
    <row r="2336" spans="39:46">
      <c r="AM2336" s="11"/>
      <c r="AN2336" s="5"/>
      <c r="AS2336" s="18"/>
      <c r="AT2336" s="16"/>
    </row>
    <row r="2337" spans="39:46">
      <c r="AM2337" s="11"/>
      <c r="AN2337" s="5"/>
      <c r="AS2337" s="18"/>
      <c r="AT2337" s="16"/>
    </row>
    <row r="2338" spans="39:46">
      <c r="AM2338" s="11"/>
      <c r="AN2338" s="5"/>
      <c r="AS2338" s="18"/>
      <c r="AT2338" s="16"/>
    </row>
    <row r="2339" spans="39:46">
      <c r="AM2339" s="11"/>
      <c r="AN2339" s="5"/>
      <c r="AS2339" s="18"/>
      <c r="AT2339" s="16"/>
    </row>
    <row r="2340" spans="39:46">
      <c r="AM2340" s="11"/>
      <c r="AN2340" s="5"/>
      <c r="AS2340" s="18"/>
      <c r="AT2340" s="16"/>
    </row>
    <row r="2341" spans="39:46">
      <c r="AM2341" s="11"/>
      <c r="AN2341" s="5"/>
      <c r="AS2341" s="18"/>
      <c r="AT2341" s="16"/>
    </row>
    <row r="2342" spans="39:46">
      <c r="AM2342" s="11"/>
      <c r="AN2342" s="5"/>
      <c r="AS2342" s="18"/>
      <c r="AT2342" s="16"/>
    </row>
    <row r="2343" spans="39:46">
      <c r="AM2343" s="11"/>
      <c r="AN2343" s="5"/>
      <c r="AS2343" s="18"/>
      <c r="AT2343" s="16"/>
    </row>
    <row r="2344" spans="39:46">
      <c r="AM2344" s="11"/>
      <c r="AN2344" s="5"/>
      <c r="AS2344" s="18"/>
      <c r="AT2344" s="16"/>
    </row>
    <row r="2345" spans="39:46">
      <c r="AM2345" s="11"/>
      <c r="AN2345" s="5"/>
      <c r="AS2345" s="18"/>
      <c r="AT2345" s="16"/>
    </row>
    <row r="2346" spans="39:46">
      <c r="AM2346" s="11"/>
      <c r="AN2346" s="5"/>
      <c r="AS2346" s="18"/>
      <c r="AT2346" s="16"/>
    </row>
    <row r="2347" spans="39:46">
      <c r="AM2347" s="11"/>
      <c r="AN2347" s="5"/>
      <c r="AS2347" s="18"/>
      <c r="AT2347" s="16"/>
    </row>
    <row r="2348" spans="39:46">
      <c r="AM2348" s="11"/>
      <c r="AN2348" s="5"/>
      <c r="AS2348" s="18"/>
      <c r="AT2348" s="16"/>
    </row>
    <row r="2349" spans="39:46">
      <c r="AM2349" s="11"/>
      <c r="AN2349" s="5"/>
      <c r="AS2349" s="18"/>
      <c r="AT2349" s="16"/>
    </row>
    <row r="2350" spans="39:46">
      <c r="AM2350" s="11"/>
      <c r="AN2350" s="5"/>
      <c r="AS2350" s="18"/>
      <c r="AT2350" s="16"/>
    </row>
    <row r="2351" spans="39:46">
      <c r="AM2351" s="11"/>
      <c r="AN2351" s="5"/>
      <c r="AS2351" s="18"/>
      <c r="AT2351" s="16"/>
    </row>
    <row r="2352" spans="39:46">
      <c r="AM2352" s="11"/>
      <c r="AN2352" s="5"/>
      <c r="AS2352" s="18"/>
      <c r="AT2352" s="16"/>
    </row>
    <row r="2353" spans="39:46">
      <c r="AM2353" s="11"/>
      <c r="AN2353" s="5"/>
      <c r="AS2353" s="18"/>
      <c r="AT2353" s="16"/>
    </row>
    <row r="2354" spans="39:46">
      <c r="AM2354" s="11"/>
      <c r="AN2354" s="5"/>
      <c r="AS2354" s="18"/>
      <c r="AT2354" s="16"/>
    </row>
    <row r="2355" spans="39:46">
      <c r="AM2355" s="11"/>
      <c r="AN2355" s="5"/>
      <c r="AS2355" s="18"/>
      <c r="AT2355" s="16"/>
    </row>
    <row r="2356" spans="39:46">
      <c r="AM2356" s="11"/>
      <c r="AN2356" s="5"/>
      <c r="AS2356" s="18"/>
      <c r="AT2356" s="16"/>
    </row>
    <row r="2357" spans="39:46">
      <c r="AM2357" s="11"/>
      <c r="AN2357" s="5"/>
      <c r="AS2357" s="18"/>
      <c r="AT2357" s="16"/>
    </row>
    <row r="2358" spans="39:46">
      <c r="AM2358" s="11"/>
      <c r="AN2358" s="5"/>
      <c r="AS2358" s="18"/>
      <c r="AT2358" s="16"/>
    </row>
    <row r="2359" spans="39:46">
      <c r="AM2359" s="11"/>
      <c r="AN2359" s="5"/>
      <c r="AS2359" s="18"/>
      <c r="AT2359" s="16"/>
    </row>
    <row r="2360" spans="39:46">
      <c r="AM2360" s="11"/>
      <c r="AN2360" s="5"/>
      <c r="AS2360" s="18"/>
      <c r="AT2360" s="16"/>
    </row>
    <row r="2361" spans="39:46">
      <c r="AM2361" s="11"/>
      <c r="AN2361" s="5"/>
      <c r="AS2361" s="18"/>
      <c r="AT2361" s="16"/>
    </row>
    <row r="2362" spans="39:46">
      <c r="AM2362" s="11"/>
      <c r="AN2362" s="5"/>
      <c r="AS2362" s="18"/>
      <c r="AT2362" s="16"/>
    </row>
    <row r="2363" spans="39:46">
      <c r="AM2363" s="11"/>
      <c r="AN2363" s="5"/>
      <c r="AS2363" s="18"/>
      <c r="AT2363" s="16"/>
    </row>
    <row r="2364" spans="39:46">
      <c r="AM2364" s="11"/>
      <c r="AN2364" s="5"/>
      <c r="AS2364" s="18"/>
      <c r="AT2364" s="16"/>
    </row>
    <row r="2365" spans="39:46">
      <c r="AM2365" s="11"/>
      <c r="AN2365" s="5"/>
      <c r="AS2365" s="18"/>
      <c r="AT2365" s="16"/>
    </row>
    <row r="2366" spans="39:46">
      <c r="AM2366" s="11"/>
      <c r="AN2366" s="5"/>
      <c r="AS2366" s="18"/>
      <c r="AT2366" s="16"/>
    </row>
    <row r="2367" spans="39:46">
      <c r="AM2367" s="11"/>
      <c r="AN2367" s="5"/>
      <c r="AS2367" s="18"/>
      <c r="AT2367" s="16"/>
    </row>
    <row r="2368" spans="39:46">
      <c r="AM2368" s="11"/>
      <c r="AN2368" s="5"/>
      <c r="AS2368" s="18"/>
      <c r="AT2368" s="16"/>
    </row>
    <row r="2369" spans="39:46">
      <c r="AM2369" s="11"/>
      <c r="AN2369" s="5"/>
      <c r="AS2369" s="18"/>
      <c r="AT2369" s="16"/>
    </row>
    <row r="2370" spans="39:46">
      <c r="AM2370" s="11"/>
      <c r="AN2370" s="5"/>
      <c r="AS2370" s="18"/>
      <c r="AT2370" s="16"/>
    </row>
    <row r="2371" spans="39:46">
      <c r="AM2371" s="11"/>
      <c r="AN2371" s="5"/>
      <c r="AS2371" s="18"/>
      <c r="AT2371" s="16"/>
    </row>
    <row r="2372" spans="39:46">
      <c r="AM2372" s="11"/>
      <c r="AN2372" s="5"/>
      <c r="AS2372" s="18"/>
      <c r="AT2372" s="16"/>
    </row>
    <row r="2373" spans="39:46">
      <c r="AM2373" s="11"/>
      <c r="AN2373" s="5"/>
      <c r="AS2373" s="18"/>
      <c r="AT2373" s="16"/>
    </row>
    <row r="2374" spans="39:46">
      <c r="AM2374" s="11"/>
      <c r="AN2374" s="5"/>
      <c r="AS2374" s="18"/>
      <c r="AT2374" s="16"/>
    </row>
    <row r="2375" spans="39:46">
      <c r="AM2375" s="11"/>
      <c r="AN2375" s="5"/>
      <c r="AS2375" s="18"/>
      <c r="AT2375" s="16"/>
    </row>
    <row r="2376" spans="39:46">
      <c r="AM2376" s="11"/>
      <c r="AN2376" s="5"/>
      <c r="AS2376" s="18"/>
      <c r="AT2376" s="16"/>
    </row>
    <row r="2377" spans="39:46">
      <c r="AM2377" s="11"/>
      <c r="AN2377" s="5"/>
      <c r="AS2377" s="18"/>
      <c r="AT2377" s="16"/>
    </row>
    <row r="2378" spans="39:46">
      <c r="AM2378" s="11"/>
      <c r="AN2378" s="5"/>
      <c r="AS2378" s="18"/>
      <c r="AT2378" s="16"/>
    </row>
    <row r="2379" spans="39:46">
      <c r="AM2379" s="11"/>
      <c r="AN2379" s="5"/>
      <c r="AS2379" s="18"/>
      <c r="AT2379" s="16"/>
    </row>
    <row r="2380" spans="39:46">
      <c r="AM2380" s="11"/>
      <c r="AN2380" s="5"/>
      <c r="AS2380" s="18"/>
      <c r="AT2380" s="16"/>
    </row>
    <row r="2381" spans="39:46">
      <c r="AM2381" s="11"/>
      <c r="AN2381" s="5"/>
      <c r="AS2381" s="18"/>
      <c r="AT2381" s="16"/>
    </row>
    <row r="2382" spans="39:46">
      <c r="AM2382" s="11"/>
      <c r="AN2382" s="5"/>
      <c r="AS2382" s="18"/>
      <c r="AT2382" s="16"/>
    </row>
    <row r="2383" spans="39:46">
      <c r="AM2383" s="11"/>
      <c r="AN2383" s="5"/>
      <c r="AS2383" s="18"/>
      <c r="AT2383" s="16"/>
    </row>
    <row r="2384" spans="39:46">
      <c r="AM2384" s="11"/>
      <c r="AN2384" s="5"/>
      <c r="AS2384" s="18"/>
      <c r="AT2384" s="16"/>
    </row>
    <row r="2385" spans="39:46">
      <c r="AM2385" s="11"/>
      <c r="AN2385" s="5"/>
      <c r="AS2385" s="18"/>
      <c r="AT2385" s="16"/>
    </row>
    <row r="2386" spans="39:46">
      <c r="AM2386" s="11"/>
      <c r="AN2386" s="5"/>
      <c r="AS2386" s="18"/>
      <c r="AT2386" s="16"/>
    </row>
    <row r="2387" spans="39:46">
      <c r="AM2387" s="11"/>
      <c r="AN2387" s="5"/>
      <c r="AS2387" s="18"/>
      <c r="AT2387" s="16"/>
    </row>
    <row r="2388" spans="39:46">
      <c r="AM2388" s="11"/>
      <c r="AN2388" s="5"/>
      <c r="AS2388" s="18"/>
      <c r="AT2388" s="16"/>
    </row>
    <row r="2389" spans="39:46">
      <c r="AM2389" s="11"/>
      <c r="AN2389" s="5"/>
      <c r="AS2389" s="18"/>
      <c r="AT2389" s="16"/>
    </row>
    <row r="2390" spans="39:46">
      <c r="AM2390" s="11"/>
      <c r="AN2390" s="5"/>
      <c r="AS2390" s="18"/>
      <c r="AT2390" s="16"/>
    </row>
    <row r="2391" spans="39:46">
      <c r="AM2391" s="11"/>
      <c r="AN2391" s="5"/>
      <c r="AS2391" s="18"/>
      <c r="AT2391" s="16"/>
    </row>
    <row r="2392" spans="39:46">
      <c r="AM2392" s="11"/>
      <c r="AN2392" s="5"/>
      <c r="AS2392" s="18"/>
      <c r="AT2392" s="16"/>
    </row>
    <row r="2393" spans="39:46">
      <c r="AM2393" s="11"/>
      <c r="AN2393" s="5"/>
      <c r="AS2393" s="18"/>
      <c r="AT2393" s="16"/>
    </row>
    <row r="2394" spans="39:46">
      <c r="AM2394" s="11"/>
      <c r="AN2394" s="5"/>
      <c r="AS2394" s="18"/>
      <c r="AT2394" s="16"/>
    </row>
    <row r="2395" spans="39:46">
      <c r="AM2395" s="11"/>
      <c r="AN2395" s="5"/>
      <c r="AS2395" s="18"/>
      <c r="AT2395" s="16"/>
    </row>
    <row r="2396" spans="39:46">
      <c r="AM2396" s="11"/>
      <c r="AN2396" s="5"/>
      <c r="AS2396" s="18"/>
      <c r="AT2396" s="16"/>
    </row>
    <row r="2397" spans="39:46">
      <c r="AM2397" s="11"/>
      <c r="AN2397" s="5"/>
      <c r="AS2397" s="18"/>
      <c r="AT2397" s="16"/>
    </row>
    <row r="2398" spans="39:46">
      <c r="AM2398" s="11"/>
      <c r="AN2398" s="5"/>
      <c r="AS2398" s="18"/>
      <c r="AT2398" s="16"/>
    </row>
    <row r="2399" spans="39:46">
      <c r="AM2399" s="11"/>
      <c r="AN2399" s="5"/>
      <c r="AS2399" s="18"/>
      <c r="AT2399" s="16"/>
    </row>
    <row r="2400" spans="39:46">
      <c r="AM2400" s="11"/>
      <c r="AN2400" s="5"/>
      <c r="AS2400" s="18"/>
      <c r="AT2400" s="16"/>
    </row>
    <row r="2401" spans="39:46">
      <c r="AM2401" s="11"/>
      <c r="AN2401" s="5"/>
      <c r="AS2401" s="18"/>
      <c r="AT2401" s="16"/>
    </row>
    <row r="2402" spans="39:46">
      <c r="AM2402" s="11"/>
      <c r="AN2402" s="5"/>
      <c r="AS2402" s="18"/>
      <c r="AT2402" s="16"/>
    </row>
    <row r="2403" spans="39:46">
      <c r="AM2403" s="11"/>
      <c r="AN2403" s="5"/>
      <c r="AS2403" s="18"/>
      <c r="AT2403" s="16"/>
    </row>
    <row r="2404" spans="39:46">
      <c r="AM2404" s="11"/>
      <c r="AN2404" s="5"/>
      <c r="AS2404" s="18"/>
      <c r="AT2404" s="16"/>
    </row>
    <row r="2405" spans="39:46">
      <c r="AM2405" s="11"/>
      <c r="AN2405" s="5"/>
      <c r="AS2405" s="18"/>
      <c r="AT2405" s="16"/>
    </row>
    <row r="2406" spans="39:46">
      <c r="AM2406" s="11"/>
      <c r="AN2406" s="5"/>
      <c r="AS2406" s="18"/>
      <c r="AT2406" s="16"/>
    </row>
    <row r="2407" spans="39:46">
      <c r="AM2407" s="11"/>
      <c r="AN2407" s="5"/>
      <c r="AS2407" s="18"/>
      <c r="AT2407" s="16"/>
    </row>
    <row r="2408" spans="39:46">
      <c r="AM2408" s="11"/>
      <c r="AN2408" s="5"/>
      <c r="AS2408" s="18"/>
      <c r="AT2408" s="16"/>
    </row>
    <row r="2409" spans="39:46">
      <c r="AM2409" s="11"/>
      <c r="AN2409" s="5"/>
      <c r="AS2409" s="18"/>
      <c r="AT2409" s="16"/>
    </row>
    <row r="2410" spans="39:46">
      <c r="AM2410" s="11"/>
      <c r="AN2410" s="5"/>
      <c r="AS2410" s="18"/>
      <c r="AT2410" s="16"/>
    </row>
    <row r="2411" spans="39:46">
      <c r="AM2411" s="11"/>
      <c r="AN2411" s="5"/>
      <c r="AS2411" s="18"/>
      <c r="AT2411" s="16"/>
    </row>
    <row r="2412" spans="39:46">
      <c r="AM2412" s="11"/>
      <c r="AN2412" s="5"/>
      <c r="AS2412" s="18"/>
      <c r="AT2412" s="16"/>
    </row>
    <row r="2413" spans="39:46">
      <c r="AM2413" s="11"/>
      <c r="AN2413" s="5"/>
      <c r="AS2413" s="18"/>
      <c r="AT2413" s="16"/>
    </row>
    <row r="2414" spans="39:46">
      <c r="AM2414" s="11"/>
      <c r="AN2414" s="5"/>
      <c r="AS2414" s="18"/>
      <c r="AT2414" s="16"/>
    </row>
    <row r="2415" spans="39:46">
      <c r="AM2415" s="11"/>
      <c r="AN2415" s="5"/>
      <c r="AS2415" s="18"/>
      <c r="AT2415" s="16"/>
    </row>
    <row r="2416" spans="39:46">
      <c r="AM2416" s="11"/>
      <c r="AN2416" s="5"/>
      <c r="AS2416" s="18"/>
      <c r="AT2416" s="16"/>
    </row>
    <row r="2417" spans="39:46">
      <c r="AM2417" s="11"/>
      <c r="AN2417" s="5"/>
      <c r="AS2417" s="18"/>
      <c r="AT2417" s="16"/>
    </row>
    <row r="2418" spans="39:46">
      <c r="AM2418" s="11"/>
      <c r="AN2418" s="5"/>
      <c r="AS2418" s="18"/>
      <c r="AT2418" s="16"/>
    </row>
    <row r="2419" spans="39:46">
      <c r="AM2419" s="11"/>
      <c r="AN2419" s="5"/>
      <c r="AS2419" s="18"/>
      <c r="AT2419" s="16"/>
    </row>
    <row r="2420" spans="39:46">
      <c r="AM2420" s="11"/>
      <c r="AN2420" s="5"/>
      <c r="AS2420" s="18"/>
      <c r="AT2420" s="16"/>
    </row>
    <row r="2421" spans="39:46">
      <c r="AM2421" s="11"/>
      <c r="AN2421" s="5"/>
      <c r="AS2421" s="18"/>
      <c r="AT2421" s="16"/>
    </row>
    <row r="2422" spans="39:46">
      <c r="AM2422" s="11"/>
      <c r="AN2422" s="5"/>
      <c r="AS2422" s="18"/>
      <c r="AT2422" s="16"/>
    </row>
    <row r="2423" spans="39:46">
      <c r="AM2423" s="11"/>
      <c r="AN2423" s="5"/>
      <c r="AS2423" s="18"/>
      <c r="AT2423" s="16"/>
    </row>
    <row r="2424" spans="39:46">
      <c r="AM2424" s="11"/>
      <c r="AN2424" s="5"/>
      <c r="AS2424" s="18"/>
      <c r="AT2424" s="16"/>
    </row>
    <row r="2425" spans="39:46">
      <c r="AM2425" s="11"/>
      <c r="AN2425" s="5"/>
      <c r="AS2425" s="18"/>
      <c r="AT2425" s="16"/>
    </row>
    <row r="2426" spans="39:46">
      <c r="AM2426" s="11"/>
      <c r="AN2426" s="5"/>
      <c r="AS2426" s="18"/>
      <c r="AT2426" s="16"/>
    </row>
    <row r="2427" spans="39:46">
      <c r="AM2427" s="11"/>
      <c r="AN2427" s="5"/>
      <c r="AS2427" s="18"/>
      <c r="AT2427" s="16"/>
    </row>
    <row r="2428" spans="39:46">
      <c r="AM2428" s="11"/>
      <c r="AN2428" s="5"/>
      <c r="AS2428" s="18"/>
      <c r="AT2428" s="16"/>
    </row>
    <row r="2429" spans="39:46">
      <c r="AM2429" s="11"/>
      <c r="AN2429" s="5"/>
      <c r="AS2429" s="18"/>
      <c r="AT2429" s="16"/>
    </row>
    <row r="2430" spans="39:46">
      <c r="AM2430" s="11"/>
      <c r="AN2430" s="5"/>
      <c r="AS2430" s="18"/>
      <c r="AT2430" s="16"/>
    </row>
    <row r="2431" spans="39:46">
      <c r="AM2431" s="11"/>
      <c r="AN2431" s="5"/>
      <c r="AS2431" s="18"/>
      <c r="AT2431" s="16"/>
    </row>
    <row r="2432" spans="39:46">
      <c r="AM2432" s="11"/>
      <c r="AN2432" s="5"/>
      <c r="AS2432" s="18"/>
      <c r="AT2432" s="16"/>
    </row>
    <row r="2433" spans="39:46">
      <c r="AM2433" s="11"/>
      <c r="AN2433" s="5"/>
      <c r="AS2433" s="18"/>
      <c r="AT2433" s="16"/>
    </row>
    <row r="2434" spans="39:46">
      <c r="AM2434" s="11"/>
      <c r="AN2434" s="5"/>
      <c r="AS2434" s="18"/>
      <c r="AT2434" s="16"/>
    </row>
    <row r="2435" spans="39:46">
      <c r="AM2435" s="11"/>
      <c r="AN2435" s="5"/>
      <c r="AS2435" s="18"/>
      <c r="AT2435" s="16"/>
    </row>
    <row r="2436" spans="39:46">
      <c r="AM2436" s="11"/>
      <c r="AN2436" s="5"/>
      <c r="AS2436" s="18"/>
      <c r="AT2436" s="16"/>
    </row>
    <row r="2437" spans="39:46">
      <c r="AM2437" s="11"/>
      <c r="AN2437" s="5"/>
      <c r="AS2437" s="18"/>
      <c r="AT2437" s="16"/>
    </row>
    <row r="2438" spans="39:46">
      <c r="AM2438" s="11"/>
      <c r="AN2438" s="5"/>
      <c r="AS2438" s="18"/>
      <c r="AT2438" s="16"/>
    </row>
    <row r="2439" spans="39:46">
      <c r="AM2439" s="11"/>
      <c r="AN2439" s="5"/>
      <c r="AS2439" s="18"/>
      <c r="AT2439" s="16"/>
    </row>
    <row r="2440" spans="39:46">
      <c r="AM2440" s="11"/>
      <c r="AN2440" s="5"/>
      <c r="AS2440" s="18"/>
      <c r="AT2440" s="16"/>
    </row>
    <row r="2441" spans="39:46">
      <c r="AM2441" s="11"/>
      <c r="AN2441" s="5"/>
      <c r="AS2441" s="18"/>
      <c r="AT2441" s="16"/>
    </row>
    <row r="2442" spans="39:46">
      <c r="AM2442" s="11"/>
      <c r="AN2442" s="5"/>
      <c r="AS2442" s="18"/>
      <c r="AT2442" s="16"/>
    </row>
    <row r="2443" spans="39:46">
      <c r="AM2443" s="11"/>
      <c r="AN2443" s="5"/>
      <c r="AS2443" s="18"/>
      <c r="AT2443" s="16"/>
    </row>
    <row r="2444" spans="39:46">
      <c r="AM2444" s="11"/>
      <c r="AN2444" s="5"/>
      <c r="AS2444" s="18"/>
      <c r="AT2444" s="16"/>
    </row>
    <row r="2445" spans="39:46">
      <c r="AM2445" s="11"/>
      <c r="AN2445" s="5"/>
      <c r="AS2445" s="18"/>
      <c r="AT2445" s="16"/>
    </row>
    <row r="2446" spans="39:46">
      <c r="AM2446" s="11"/>
      <c r="AN2446" s="5"/>
      <c r="AS2446" s="18"/>
      <c r="AT2446" s="16"/>
    </row>
    <row r="2447" spans="39:46">
      <c r="AM2447" s="11"/>
      <c r="AN2447" s="5"/>
      <c r="AS2447" s="18"/>
      <c r="AT2447" s="16"/>
    </row>
    <row r="2448" spans="39:46">
      <c r="AM2448" s="11"/>
      <c r="AN2448" s="5"/>
      <c r="AS2448" s="18"/>
      <c r="AT2448" s="16"/>
    </row>
    <row r="2449" spans="39:46">
      <c r="AM2449" s="11"/>
      <c r="AN2449" s="5"/>
      <c r="AS2449" s="18"/>
      <c r="AT2449" s="16"/>
    </row>
    <row r="2450" spans="39:46">
      <c r="AM2450" s="11"/>
      <c r="AN2450" s="5"/>
      <c r="AS2450" s="18"/>
      <c r="AT2450" s="16"/>
    </row>
    <row r="2451" spans="39:46">
      <c r="AM2451" s="11"/>
      <c r="AN2451" s="5"/>
      <c r="AS2451" s="18"/>
      <c r="AT2451" s="16"/>
    </row>
    <row r="2452" spans="39:46">
      <c r="AM2452" s="11"/>
      <c r="AN2452" s="5"/>
      <c r="AS2452" s="18"/>
      <c r="AT2452" s="16"/>
    </row>
    <row r="2453" spans="39:46">
      <c r="AM2453" s="11"/>
      <c r="AN2453" s="5"/>
      <c r="AS2453" s="18"/>
      <c r="AT2453" s="16"/>
    </row>
    <row r="2454" spans="39:46">
      <c r="AM2454" s="11"/>
      <c r="AN2454" s="5"/>
      <c r="AS2454" s="18"/>
      <c r="AT2454" s="16"/>
    </row>
    <row r="2455" spans="39:46">
      <c r="AM2455" s="11"/>
      <c r="AN2455" s="5"/>
      <c r="AS2455" s="18"/>
      <c r="AT2455" s="16"/>
    </row>
    <row r="2456" spans="39:46">
      <c r="AM2456" s="11"/>
      <c r="AN2456" s="5"/>
      <c r="AS2456" s="18"/>
      <c r="AT2456" s="16"/>
    </row>
    <row r="2457" spans="39:46">
      <c r="AM2457" s="11"/>
      <c r="AN2457" s="5"/>
      <c r="AS2457" s="18"/>
      <c r="AT2457" s="16"/>
    </row>
    <row r="2458" spans="39:46">
      <c r="AM2458" s="11"/>
      <c r="AN2458" s="5"/>
      <c r="AS2458" s="18"/>
      <c r="AT2458" s="16"/>
    </row>
    <row r="2459" spans="39:46">
      <c r="AM2459" s="11"/>
      <c r="AN2459" s="5"/>
      <c r="AS2459" s="18"/>
      <c r="AT2459" s="16"/>
    </row>
    <row r="2460" spans="39:46">
      <c r="AM2460" s="11"/>
      <c r="AN2460" s="5"/>
      <c r="AS2460" s="18"/>
      <c r="AT2460" s="16"/>
    </row>
    <row r="2461" spans="39:46">
      <c r="AM2461" s="11"/>
      <c r="AN2461" s="5"/>
      <c r="AS2461" s="18"/>
      <c r="AT2461" s="16"/>
    </row>
    <row r="2462" spans="39:46">
      <c r="AM2462" s="11"/>
      <c r="AN2462" s="5"/>
      <c r="AS2462" s="18"/>
      <c r="AT2462" s="16"/>
    </row>
    <row r="2463" spans="39:46">
      <c r="AM2463" s="11"/>
      <c r="AN2463" s="5"/>
      <c r="AS2463" s="18"/>
      <c r="AT2463" s="16"/>
    </row>
    <row r="2464" spans="39:46">
      <c r="AM2464" s="11"/>
      <c r="AN2464" s="5"/>
      <c r="AS2464" s="18"/>
      <c r="AT2464" s="16"/>
    </row>
    <row r="2465" spans="39:46">
      <c r="AM2465" s="11"/>
      <c r="AN2465" s="5"/>
      <c r="AS2465" s="18"/>
      <c r="AT2465" s="16"/>
    </row>
    <row r="2466" spans="39:46">
      <c r="AM2466" s="11"/>
      <c r="AN2466" s="5"/>
      <c r="AS2466" s="18"/>
      <c r="AT2466" s="16"/>
    </row>
    <row r="2467" spans="39:46">
      <c r="AM2467" s="11"/>
      <c r="AN2467" s="5"/>
      <c r="AS2467" s="18"/>
      <c r="AT2467" s="16"/>
    </row>
    <row r="2468" spans="39:46">
      <c r="AM2468" s="11"/>
      <c r="AN2468" s="5"/>
      <c r="AS2468" s="18"/>
      <c r="AT2468" s="16"/>
    </row>
    <row r="2469" spans="39:46">
      <c r="AM2469" s="11"/>
      <c r="AN2469" s="5"/>
      <c r="AS2469" s="18"/>
      <c r="AT2469" s="16"/>
    </row>
    <row r="2470" spans="39:46">
      <c r="AM2470" s="11"/>
      <c r="AN2470" s="5"/>
      <c r="AS2470" s="18"/>
      <c r="AT2470" s="16"/>
    </row>
    <row r="2471" spans="39:46">
      <c r="AM2471" s="11"/>
      <c r="AN2471" s="5"/>
      <c r="AS2471" s="18"/>
      <c r="AT2471" s="16"/>
    </row>
    <row r="2472" spans="39:46">
      <c r="AM2472" s="11"/>
      <c r="AN2472" s="5"/>
      <c r="AS2472" s="18"/>
      <c r="AT2472" s="16"/>
    </row>
    <row r="2473" spans="39:46">
      <c r="AM2473" s="11"/>
      <c r="AN2473" s="5"/>
      <c r="AS2473" s="18"/>
      <c r="AT2473" s="16"/>
    </row>
    <row r="2474" spans="39:46">
      <c r="AM2474" s="11"/>
      <c r="AN2474" s="5"/>
      <c r="AS2474" s="18"/>
      <c r="AT2474" s="16"/>
    </row>
    <row r="2475" spans="39:46">
      <c r="AM2475" s="11"/>
      <c r="AN2475" s="5"/>
      <c r="AS2475" s="18"/>
      <c r="AT2475" s="16"/>
    </row>
    <row r="2476" spans="39:46">
      <c r="AM2476" s="11"/>
      <c r="AN2476" s="5"/>
      <c r="AS2476" s="18"/>
      <c r="AT2476" s="16"/>
    </row>
    <row r="2477" spans="39:46">
      <c r="AM2477" s="11"/>
      <c r="AN2477" s="5"/>
      <c r="AS2477" s="18"/>
      <c r="AT2477" s="16"/>
    </row>
    <row r="2478" spans="39:46">
      <c r="AM2478" s="11"/>
      <c r="AN2478" s="5"/>
      <c r="AS2478" s="18"/>
      <c r="AT2478" s="16"/>
    </row>
    <row r="2479" spans="39:46">
      <c r="AM2479" s="11"/>
      <c r="AN2479" s="5"/>
      <c r="AS2479" s="18"/>
      <c r="AT2479" s="16"/>
    </row>
    <row r="2480" spans="39:46">
      <c r="AM2480" s="11"/>
      <c r="AN2480" s="5"/>
      <c r="AS2480" s="18"/>
      <c r="AT2480" s="16"/>
    </row>
    <row r="2481" spans="39:46">
      <c r="AM2481" s="11"/>
      <c r="AN2481" s="5"/>
      <c r="AS2481" s="18"/>
      <c r="AT2481" s="16"/>
    </row>
    <row r="2482" spans="39:46">
      <c r="AM2482" s="11"/>
      <c r="AN2482" s="5"/>
      <c r="AS2482" s="18"/>
      <c r="AT2482" s="16"/>
    </row>
    <row r="2483" spans="39:46">
      <c r="AM2483" s="11"/>
      <c r="AN2483" s="5"/>
      <c r="AS2483" s="18"/>
      <c r="AT2483" s="16"/>
    </row>
    <row r="2484" spans="39:46">
      <c r="AM2484" s="11"/>
      <c r="AN2484" s="5"/>
      <c r="AS2484" s="18"/>
      <c r="AT2484" s="16"/>
    </row>
    <row r="2485" spans="39:46">
      <c r="AM2485" s="11"/>
      <c r="AN2485" s="5"/>
      <c r="AS2485" s="18"/>
      <c r="AT2485" s="16"/>
    </row>
    <row r="2486" spans="39:46">
      <c r="AM2486" s="11"/>
      <c r="AN2486" s="5"/>
      <c r="AS2486" s="18"/>
      <c r="AT2486" s="16"/>
    </row>
    <row r="2487" spans="39:46">
      <c r="AM2487" s="11"/>
      <c r="AN2487" s="5"/>
      <c r="AS2487" s="18"/>
      <c r="AT2487" s="16"/>
    </row>
    <row r="2488" spans="39:46">
      <c r="AM2488" s="11"/>
      <c r="AN2488" s="5"/>
      <c r="AS2488" s="18"/>
      <c r="AT2488" s="16"/>
    </row>
    <row r="2489" spans="39:46">
      <c r="AM2489" s="11"/>
      <c r="AN2489" s="5"/>
      <c r="AS2489" s="18"/>
      <c r="AT2489" s="16"/>
    </row>
    <row r="2490" spans="39:46">
      <c r="AM2490" s="11"/>
      <c r="AN2490" s="5"/>
      <c r="AS2490" s="18"/>
      <c r="AT2490" s="16"/>
    </row>
    <row r="2491" spans="39:46">
      <c r="AM2491" s="11"/>
      <c r="AN2491" s="5"/>
      <c r="AS2491" s="18"/>
      <c r="AT2491" s="16"/>
    </row>
    <row r="2492" spans="39:46">
      <c r="AM2492" s="11"/>
      <c r="AN2492" s="5"/>
      <c r="AS2492" s="18"/>
      <c r="AT2492" s="16"/>
    </row>
    <row r="2493" spans="39:46">
      <c r="AM2493" s="11"/>
      <c r="AN2493" s="5"/>
      <c r="AS2493" s="18"/>
      <c r="AT2493" s="16"/>
    </row>
    <row r="2494" spans="39:46">
      <c r="AM2494" s="11"/>
      <c r="AN2494" s="5"/>
      <c r="AS2494" s="18"/>
      <c r="AT2494" s="16"/>
    </row>
    <row r="2495" spans="39:46">
      <c r="AM2495" s="11"/>
      <c r="AN2495" s="5"/>
      <c r="AS2495" s="18"/>
      <c r="AT2495" s="16"/>
    </row>
    <row r="2496" spans="39:46">
      <c r="AM2496" s="11"/>
      <c r="AN2496" s="5"/>
      <c r="AS2496" s="18"/>
      <c r="AT2496" s="16"/>
    </row>
    <row r="2497" spans="39:46">
      <c r="AM2497" s="11"/>
      <c r="AN2497" s="5"/>
      <c r="AS2497" s="18"/>
      <c r="AT2497" s="16"/>
    </row>
    <row r="2498" spans="39:46">
      <c r="AM2498" s="11"/>
      <c r="AN2498" s="5"/>
      <c r="AS2498" s="18"/>
      <c r="AT2498" s="16"/>
    </row>
    <row r="2499" spans="39:46">
      <c r="AM2499" s="11"/>
      <c r="AN2499" s="5"/>
      <c r="AS2499" s="18"/>
      <c r="AT2499" s="16"/>
    </row>
    <row r="2500" spans="39:46">
      <c r="AM2500" s="11"/>
      <c r="AN2500" s="5"/>
      <c r="AS2500" s="18"/>
      <c r="AT2500" s="16"/>
    </row>
    <row r="2501" spans="39:46">
      <c r="AM2501" s="11"/>
      <c r="AN2501" s="5"/>
      <c r="AS2501" s="18"/>
      <c r="AT2501" s="16"/>
    </row>
    <row r="2502" spans="39:46">
      <c r="AM2502" s="11"/>
      <c r="AN2502" s="5"/>
      <c r="AS2502" s="18"/>
      <c r="AT2502" s="16"/>
    </row>
    <row r="2503" spans="39:46">
      <c r="AM2503" s="11"/>
      <c r="AN2503" s="5"/>
      <c r="AS2503" s="18"/>
      <c r="AT2503" s="16"/>
    </row>
    <row r="2504" spans="39:46">
      <c r="AM2504" s="11"/>
      <c r="AN2504" s="5"/>
      <c r="AS2504" s="18"/>
      <c r="AT2504" s="16"/>
    </row>
    <row r="2505" spans="39:46">
      <c r="AM2505" s="11"/>
      <c r="AN2505" s="5"/>
      <c r="AS2505" s="18"/>
      <c r="AT2505" s="16"/>
    </row>
    <row r="2506" spans="39:46">
      <c r="AM2506" s="11"/>
      <c r="AN2506" s="5"/>
      <c r="AS2506" s="18"/>
      <c r="AT2506" s="16"/>
    </row>
    <row r="2507" spans="39:46">
      <c r="AM2507" s="11"/>
      <c r="AN2507" s="5"/>
      <c r="AS2507" s="18"/>
      <c r="AT2507" s="16"/>
    </row>
    <row r="2508" spans="39:46">
      <c r="AM2508" s="11"/>
      <c r="AN2508" s="5"/>
      <c r="AS2508" s="18"/>
      <c r="AT2508" s="16"/>
    </row>
    <row r="2509" spans="39:46">
      <c r="AM2509" s="11"/>
      <c r="AN2509" s="5"/>
      <c r="AS2509" s="18"/>
      <c r="AT2509" s="16"/>
    </row>
    <row r="2510" spans="39:46">
      <c r="AM2510" s="11"/>
      <c r="AN2510" s="5"/>
      <c r="AS2510" s="18"/>
      <c r="AT2510" s="16"/>
    </row>
    <row r="2511" spans="39:46">
      <c r="AM2511" s="11"/>
      <c r="AN2511" s="5"/>
      <c r="AS2511" s="18"/>
      <c r="AT2511" s="16"/>
    </row>
    <row r="2512" spans="39:46">
      <c r="AM2512" s="11"/>
      <c r="AN2512" s="5"/>
      <c r="AS2512" s="18"/>
      <c r="AT2512" s="16"/>
    </row>
    <row r="2513" spans="39:46">
      <c r="AM2513" s="11"/>
      <c r="AN2513" s="5"/>
      <c r="AS2513" s="18"/>
      <c r="AT2513" s="16"/>
    </row>
    <row r="2514" spans="39:46">
      <c r="AM2514" s="11"/>
      <c r="AN2514" s="5"/>
      <c r="AS2514" s="18"/>
      <c r="AT2514" s="16"/>
    </row>
    <row r="2515" spans="39:46">
      <c r="AM2515" s="11"/>
      <c r="AN2515" s="5"/>
      <c r="AS2515" s="18"/>
      <c r="AT2515" s="16"/>
    </row>
    <row r="2516" spans="39:46">
      <c r="AM2516" s="11"/>
      <c r="AN2516" s="5"/>
      <c r="AS2516" s="18"/>
      <c r="AT2516" s="16"/>
    </row>
    <row r="2517" spans="39:46">
      <c r="AM2517" s="11"/>
      <c r="AN2517" s="5"/>
      <c r="AS2517" s="18"/>
      <c r="AT2517" s="16"/>
    </row>
    <row r="2518" spans="39:46">
      <c r="AM2518" s="11"/>
      <c r="AN2518" s="5"/>
      <c r="AS2518" s="18"/>
      <c r="AT2518" s="16"/>
    </row>
    <row r="2519" spans="39:46">
      <c r="AM2519" s="11"/>
      <c r="AN2519" s="5"/>
      <c r="AS2519" s="18"/>
      <c r="AT2519" s="16"/>
    </row>
    <row r="2520" spans="39:46">
      <c r="AM2520" s="11"/>
      <c r="AN2520" s="5"/>
      <c r="AS2520" s="18"/>
      <c r="AT2520" s="16"/>
    </row>
    <row r="2521" spans="39:46">
      <c r="AM2521" s="11"/>
      <c r="AN2521" s="5"/>
      <c r="AS2521" s="18"/>
      <c r="AT2521" s="16"/>
    </row>
    <row r="2522" spans="39:46">
      <c r="AM2522" s="11"/>
      <c r="AN2522" s="5"/>
      <c r="AS2522" s="18"/>
      <c r="AT2522" s="16"/>
    </row>
    <row r="2523" spans="39:46">
      <c r="AM2523" s="11"/>
      <c r="AN2523" s="5"/>
      <c r="AS2523" s="18"/>
      <c r="AT2523" s="16"/>
    </row>
    <row r="2524" spans="39:46">
      <c r="AM2524" s="11"/>
      <c r="AN2524" s="5"/>
      <c r="AS2524" s="18"/>
      <c r="AT2524" s="16"/>
    </row>
    <row r="2525" spans="39:46">
      <c r="AM2525" s="11"/>
      <c r="AN2525" s="5"/>
      <c r="AS2525" s="18"/>
      <c r="AT2525" s="16"/>
    </row>
    <row r="2526" spans="39:46">
      <c r="AM2526" s="11"/>
      <c r="AN2526" s="5"/>
      <c r="AS2526" s="18"/>
      <c r="AT2526" s="16"/>
    </row>
    <row r="2527" spans="39:46">
      <c r="AM2527" s="11"/>
      <c r="AN2527" s="5"/>
      <c r="AS2527" s="18"/>
      <c r="AT2527" s="16"/>
    </row>
    <row r="2528" spans="39:46">
      <c r="AM2528" s="11"/>
      <c r="AN2528" s="5"/>
      <c r="AS2528" s="18"/>
      <c r="AT2528" s="16"/>
    </row>
    <row r="2529" spans="39:46">
      <c r="AM2529" s="11"/>
      <c r="AN2529" s="5"/>
      <c r="AS2529" s="18"/>
      <c r="AT2529" s="16"/>
    </row>
    <row r="2530" spans="39:46">
      <c r="AM2530" s="11"/>
      <c r="AN2530" s="5"/>
      <c r="AS2530" s="18"/>
      <c r="AT2530" s="16"/>
    </row>
    <row r="2531" spans="39:46">
      <c r="AM2531" s="11"/>
      <c r="AN2531" s="5"/>
      <c r="AS2531" s="18"/>
      <c r="AT2531" s="16"/>
    </row>
    <row r="2532" spans="39:46">
      <c r="AM2532" s="11"/>
      <c r="AN2532" s="5"/>
      <c r="AS2532" s="18"/>
      <c r="AT2532" s="16"/>
    </row>
    <row r="2533" spans="39:46">
      <c r="AM2533" s="11"/>
      <c r="AN2533" s="5"/>
      <c r="AS2533" s="18"/>
      <c r="AT2533" s="16"/>
    </row>
    <row r="2534" spans="39:46">
      <c r="AM2534" s="11"/>
      <c r="AN2534" s="5"/>
      <c r="AS2534" s="18"/>
      <c r="AT2534" s="16"/>
    </row>
    <row r="2535" spans="39:46">
      <c r="AM2535" s="11"/>
      <c r="AN2535" s="5"/>
      <c r="AS2535" s="18"/>
      <c r="AT2535" s="16"/>
    </row>
    <row r="2536" spans="39:46">
      <c r="AM2536" s="11"/>
      <c r="AN2536" s="5"/>
      <c r="AS2536" s="18"/>
      <c r="AT2536" s="16"/>
    </row>
    <row r="2537" spans="39:46">
      <c r="AM2537" s="11"/>
      <c r="AN2537" s="5"/>
      <c r="AS2537" s="18"/>
      <c r="AT2537" s="16"/>
    </row>
    <row r="2538" spans="39:46">
      <c r="AM2538" s="11"/>
      <c r="AN2538" s="5"/>
      <c r="AS2538" s="18"/>
      <c r="AT2538" s="16"/>
    </row>
    <row r="2539" spans="39:46">
      <c r="AM2539" s="11"/>
      <c r="AN2539" s="5"/>
      <c r="AS2539" s="18"/>
      <c r="AT2539" s="16"/>
    </row>
    <row r="2540" spans="39:46">
      <c r="AM2540" s="11"/>
      <c r="AN2540" s="5"/>
      <c r="AS2540" s="18"/>
      <c r="AT2540" s="16"/>
    </row>
    <row r="2541" spans="39:46">
      <c r="AM2541" s="11"/>
      <c r="AN2541" s="5"/>
      <c r="AS2541" s="18"/>
      <c r="AT2541" s="16"/>
    </row>
    <row r="2542" spans="39:46">
      <c r="AM2542" s="11"/>
      <c r="AN2542" s="5"/>
      <c r="AS2542" s="18"/>
      <c r="AT2542" s="16"/>
    </row>
    <row r="2543" spans="39:46">
      <c r="AM2543" s="11"/>
      <c r="AN2543" s="5"/>
      <c r="AS2543" s="18"/>
      <c r="AT2543" s="16"/>
    </row>
    <row r="2544" spans="39:46">
      <c r="AM2544" s="11"/>
      <c r="AN2544" s="5"/>
      <c r="AS2544" s="18"/>
      <c r="AT2544" s="16"/>
    </row>
    <row r="2545" spans="39:46">
      <c r="AM2545" s="11"/>
      <c r="AN2545" s="5"/>
      <c r="AS2545" s="18"/>
      <c r="AT2545" s="16"/>
    </row>
    <row r="2546" spans="39:46">
      <c r="AM2546" s="11"/>
      <c r="AN2546" s="5"/>
      <c r="AS2546" s="18"/>
      <c r="AT2546" s="16"/>
    </row>
    <row r="2547" spans="39:46">
      <c r="AM2547" s="11"/>
      <c r="AN2547" s="5"/>
      <c r="AS2547" s="18"/>
      <c r="AT2547" s="16"/>
    </row>
    <row r="2548" spans="39:46">
      <c r="AM2548" s="11"/>
      <c r="AN2548" s="5"/>
      <c r="AS2548" s="18"/>
      <c r="AT2548" s="16"/>
    </row>
    <row r="2549" spans="39:46">
      <c r="AM2549" s="11"/>
      <c r="AN2549" s="5"/>
      <c r="AS2549" s="18"/>
      <c r="AT2549" s="16"/>
    </row>
    <row r="2550" spans="39:46">
      <c r="AM2550" s="11"/>
      <c r="AN2550" s="5"/>
      <c r="AS2550" s="18"/>
      <c r="AT2550" s="16"/>
    </row>
    <row r="2551" spans="39:46">
      <c r="AM2551" s="11"/>
      <c r="AN2551" s="5"/>
      <c r="AS2551" s="18"/>
      <c r="AT2551" s="16"/>
    </row>
    <row r="2552" spans="39:46">
      <c r="AM2552" s="11"/>
      <c r="AN2552" s="5"/>
      <c r="AS2552" s="18"/>
      <c r="AT2552" s="16"/>
    </row>
    <row r="2553" spans="39:46">
      <c r="AM2553" s="11"/>
      <c r="AN2553" s="5"/>
      <c r="AS2553" s="18"/>
      <c r="AT2553" s="16"/>
    </row>
    <row r="2554" spans="39:46">
      <c r="AM2554" s="11"/>
      <c r="AN2554" s="5"/>
      <c r="AS2554" s="18"/>
      <c r="AT2554" s="16"/>
    </row>
    <row r="2555" spans="39:46">
      <c r="AM2555" s="11"/>
      <c r="AN2555" s="5"/>
      <c r="AS2555" s="18"/>
      <c r="AT2555" s="16"/>
    </row>
    <row r="2556" spans="39:46">
      <c r="AM2556" s="11"/>
      <c r="AN2556" s="5"/>
      <c r="AS2556" s="18"/>
      <c r="AT2556" s="16"/>
    </row>
    <row r="2557" spans="39:46">
      <c r="AM2557" s="11"/>
      <c r="AN2557" s="5"/>
      <c r="AS2557" s="18"/>
      <c r="AT2557" s="16"/>
    </row>
    <row r="2558" spans="39:46">
      <c r="AM2558" s="11"/>
      <c r="AN2558" s="5"/>
      <c r="AS2558" s="18"/>
      <c r="AT2558" s="16"/>
    </row>
    <row r="2559" spans="39:46">
      <c r="AM2559" s="11"/>
      <c r="AN2559" s="5"/>
      <c r="AS2559" s="18"/>
      <c r="AT2559" s="16"/>
    </row>
    <row r="2560" spans="39:46">
      <c r="AM2560" s="11"/>
      <c r="AN2560" s="5"/>
      <c r="AS2560" s="18"/>
      <c r="AT2560" s="16"/>
    </row>
    <row r="2561" spans="39:46">
      <c r="AM2561" s="11"/>
      <c r="AN2561" s="5"/>
      <c r="AS2561" s="18"/>
      <c r="AT2561" s="16"/>
    </row>
    <row r="2562" spans="39:46">
      <c r="AM2562" s="11"/>
      <c r="AN2562" s="5"/>
      <c r="AS2562" s="18"/>
      <c r="AT2562" s="16"/>
    </row>
    <row r="2563" spans="39:46">
      <c r="AM2563" s="11"/>
      <c r="AN2563" s="5"/>
      <c r="AS2563" s="18"/>
      <c r="AT2563" s="16"/>
    </row>
    <row r="2564" spans="39:46">
      <c r="AM2564" s="11"/>
      <c r="AN2564" s="5"/>
      <c r="AS2564" s="18"/>
      <c r="AT2564" s="16"/>
    </row>
    <row r="2565" spans="39:46">
      <c r="AM2565" s="11"/>
      <c r="AN2565" s="5"/>
      <c r="AS2565" s="18"/>
      <c r="AT2565" s="16"/>
    </row>
    <row r="2566" spans="39:46">
      <c r="AM2566" s="11"/>
      <c r="AN2566" s="5"/>
      <c r="AS2566" s="18"/>
      <c r="AT2566" s="16"/>
    </row>
    <row r="2567" spans="39:46">
      <c r="AM2567" s="11"/>
      <c r="AN2567" s="5"/>
      <c r="AS2567" s="18"/>
      <c r="AT2567" s="16"/>
    </row>
    <row r="2568" spans="39:46">
      <c r="AM2568" s="11"/>
      <c r="AN2568" s="5"/>
      <c r="AS2568" s="18"/>
      <c r="AT2568" s="16"/>
    </row>
    <row r="2569" spans="39:46">
      <c r="AM2569" s="11"/>
      <c r="AN2569" s="5"/>
      <c r="AS2569" s="18"/>
      <c r="AT2569" s="16"/>
    </row>
    <row r="2570" spans="39:46">
      <c r="AM2570" s="11"/>
      <c r="AN2570" s="5"/>
      <c r="AS2570" s="18"/>
      <c r="AT2570" s="16"/>
    </row>
    <row r="2571" spans="39:46">
      <c r="AM2571" s="11"/>
      <c r="AN2571" s="5"/>
      <c r="AS2571" s="18"/>
      <c r="AT2571" s="16"/>
    </row>
    <row r="2572" spans="39:46">
      <c r="AM2572" s="11"/>
      <c r="AN2572" s="5"/>
      <c r="AS2572" s="18"/>
      <c r="AT2572" s="16"/>
    </row>
    <row r="2573" spans="39:46">
      <c r="AM2573" s="11"/>
      <c r="AN2573" s="5"/>
      <c r="AS2573" s="18"/>
      <c r="AT2573" s="16"/>
    </row>
    <row r="2574" spans="39:46">
      <c r="AM2574" s="11"/>
      <c r="AN2574" s="5"/>
      <c r="AS2574" s="18"/>
      <c r="AT2574" s="16"/>
    </row>
    <row r="2575" spans="39:46">
      <c r="AM2575" s="11"/>
      <c r="AN2575" s="5"/>
      <c r="AS2575" s="18"/>
      <c r="AT2575" s="16"/>
    </row>
    <row r="2576" spans="39:46">
      <c r="AM2576" s="11"/>
      <c r="AN2576" s="5"/>
      <c r="AS2576" s="18"/>
      <c r="AT2576" s="16"/>
    </row>
    <row r="2577" spans="39:46">
      <c r="AM2577" s="11"/>
      <c r="AN2577" s="5"/>
      <c r="AS2577" s="18"/>
      <c r="AT2577" s="16"/>
    </row>
    <row r="2578" spans="39:46">
      <c r="AM2578" s="11"/>
      <c r="AN2578" s="5"/>
      <c r="AS2578" s="18"/>
      <c r="AT2578" s="16"/>
    </row>
    <row r="2579" spans="39:46">
      <c r="AM2579" s="11"/>
      <c r="AN2579" s="5"/>
      <c r="AS2579" s="18"/>
      <c r="AT2579" s="16"/>
    </row>
    <row r="2580" spans="39:46">
      <c r="AM2580" s="11"/>
      <c r="AN2580" s="5"/>
      <c r="AS2580" s="18"/>
      <c r="AT2580" s="16"/>
    </row>
    <row r="2581" spans="39:46">
      <c r="AM2581" s="11"/>
      <c r="AN2581" s="5"/>
      <c r="AS2581" s="18"/>
      <c r="AT2581" s="16"/>
    </row>
    <row r="2582" spans="39:46">
      <c r="AM2582" s="11"/>
      <c r="AN2582" s="5"/>
      <c r="AS2582" s="18"/>
      <c r="AT2582" s="16"/>
    </row>
    <row r="2583" spans="39:46">
      <c r="AM2583" s="11"/>
      <c r="AN2583" s="5"/>
      <c r="AS2583" s="18"/>
      <c r="AT2583" s="16"/>
    </row>
    <row r="2584" spans="39:46">
      <c r="AM2584" s="11"/>
      <c r="AN2584" s="5"/>
      <c r="AS2584" s="18"/>
      <c r="AT2584" s="16"/>
    </row>
    <row r="2585" spans="39:46">
      <c r="AM2585" s="11"/>
      <c r="AN2585" s="5"/>
      <c r="AS2585" s="18"/>
      <c r="AT2585" s="16"/>
    </row>
    <row r="2586" spans="39:46">
      <c r="AM2586" s="11"/>
      <c r="AN2586" s="5"/>
      <c r="AS2586" s="18"/>
      <c r="AT2586" s="16"/>
    </row>
    <row r="2587" spans="39:46">
      <c r="AM2587" s="11"/>
      <c r="AN2587" s="5"/>
      <c r="AS2587" s="18"/>
      <c r="AT2587" s="16"/>
    </row>
    <row r="2588" spans="39:46">
      <c r="AM2588" s="11"/>
      <c r="AN2588" s="5"/>
      <c r="AS2588" s="18"/>
      <c r="AT2588" s="16"/>
    </row>
    <row r="2589" spans="39:46">
      <c r="AM2589" s="11"/>
      <c r="AN2589" s="5"/>
      <c r="AS2589" s="18"/>
      <c r="AT2589" s="16"/>
    </row>
    <row r="2590" spans="39:46">
      <c r="AM2590" s="11"/>
      <c r="AN2590" s="5"/>
      <c r="AS2590" s="18"/>
      <c r="AT2590" s="16"/>
    </row>
    <row r="2591" spans="39:46">
      <c r="AM2591" s="11"/>
      <c r="AN2591" s="5"/>
      <c r="AS2591" s="18"/>
      <c r="AT2591" s="16"/>
    </row>
    <row r="2592" spans="39:46">
      <c r="AM2592" s="11"/>
      <c r="AN2592" s="5"/>
      <c r="AS2592" s="18"/>
      <c r="AT2592" s="16"/>
    </row>
    <row r="2593" spans="39:46">
      <c r="AM2593" s="11"/>
      <c r="AN2593" s="5"/>
      <c r="AS2593" s="18"/>
      <c r="AT2593" s="16"/>
    </row>
    <row r="2594" spans="39:46">
      <c r="AM2594" s="11"/>
      <c r="AN2594" s="5"/>
      <c r="AS2594" s="18"/>
      <c r="AT2594" s="16"/>
    </row>
    <row r="2595" spans="39:46">
      <c r="AM2595" s="11"/>
      <c r="AN2595" s="5"/>
      <c r="AS2595" s="18"/>
      <c r="AT2595" s="16"/>
    </row>
    <row r="2596" spans="39:46">
      <c r="AM2596" s="11"/>
      <c r="AN2596" s="5"/>
      <c r="AS2596" s="18"/>
      <c r="AT2596" s="16"/>
    </row>
    <row r="2597" spans="39:46">
      <c r="AM2597" s="11"/>
      <c r="AN2597" s="5"/>
      <c r="AS2597" s="18"/>
      <c r="AT2597" s="16"/>
    </row>
    <row r="2598" spans="39:46">
      <c r="AM2598" s="11"/>
      <c r="AN2598" s="5"/>
      <c r="AS2598" s="18"/>
      <c r="AT2598" s="16"/>
    </row>
    <row r="2599" spans="39:46">
      <c r="AM2599" s="11"/>
      <c r="AN2599" s="5"/>
      <c r="AS2599" s="18"/>
      <c r="AT2599" s="16"/>
    </row>
    <row r="2600" spans="39:46">
      <c r="AM2600" s="11"/>
      <c r="AN2600" s="5"/>
      <c r="AS2600" s="18"/>
      <c r="AT2600" s="16"/>
    </row>
    <row r="2601" spans="39:46">
      <c r="AM2601" s="11"/>
      <c r="AN2601" s="5"/>
      <c r="AS2601" s="18"/>
      <c r="AT2601" s="16"/>
    </row>
    <row r="2602" spans="39:46">
      <c r="AM2602" s="11"/>
      <c r="AN2602" s="5"/>
      <c r="AS2602" s="18"/>
      <c r="AT2602" s="16"/>
    </row>
    <row r="2603" spans="39:46">
      <c r="AM2603" s="11"/>
      <c r="AN2603" s="5"/>
      <c r="AS2603" s="18"/>
      <c r="AT2603" s="16"/>
    </row>
    <row r="2604" spans="39:46">
      <c r="AM2604" s="11"/>
      <c r="AN2604" s="5"/>
      <c r="AS2604" s="18"/>
      <c r="AT2604" s="16"/>
    </row>
    <row r="2605" spans="39:46">
      <c r="AM2605" s="11"/>
      <c r="AN2605" s="5"/>
      <c r="AS2605" s="18"/>
      <c r="AT2605" s="16"/>
    </row>
    <row r="2606" spans="39:46">
      <c r="AM2606" s="11"/>
      <c r="AN2606" s="5"/>
      <c r="AS2606" s="18"/>
      <c r="AT2606" s="16"/>
    </row>
    <row r="2607" spans="39:46">
      <c r="AM2607" s="11"/>
      <c r="AN2607" s="5"/>
      <c r="AS2607" s="18"/>
      <c r="AT2607" s="16"/>
    </row>
    <row r="2608" spans="39:46">
      <c r="AM2608" s="11"/>
      <c r="AN2608" s="5"/>
      <c r="AS2608" s="18"/>
      <c r="AT2608" s="16"/>
    </row>
    <row r="2609" spans="39:46">
      <c r="AM2609" s="11"/>
      <c r="AN2609" s="5"/>
      <c r="AS2609" s="18"/>
      <c r="AT2609" s="16"/>
    </row>
    <row r="2610" spans="39:46">
      <c r="AM2610" s="11"/>
      <c r="AN2610" s="5"/>
      <c r="AS2610" s="18"/>
      <c r="AT2610" s="16"/>
    </row>
    <row r="2611" spans="39:46">
      <c r="AM2611" s="11"/>
      <c r="AN2611" s="5"/>
      <c r="AS2611" s="18"/>
      <c r="AT2611" s="16"/>
    </row>
    <row r="2612" spans="39:46">
      <c r="AM2612" s="11"/>
      <c r="AN2612" s="5"/>
      <c r="AS2612" s="18"/>
      <c r="AT2612" s="16"/>
    </row>
    <row r="2613" spans="39:46">
      <c r="AM2613" s="11"/>
      <c r="AN2613" s="5"/>
      <c r="AS2613" s="18"/>
      <c r="AT2613" s="16"/>
    </row>
    <row r="2614" spans="39:46">
      <c r="AM2614" s="11"/>
      <c r="AN2614" s="5"/>
      <c r="AS2614" s="18"/>
      <c r="AT2614" s="16"/>
    </row>
    <row r="2615" spans="39:46">
      <c r="AM2615" s="11"/>
      <c r="AN2615" s="5"/>
      <c r="AS2615" s="18"/>
      <c r="AT2615" s="16"/>
    </row>
    <row r="2616" spans="39:46">
      <c r="AM2616" s="11"/>
      <c r="AN2616" s="5"/>
      <c r="AS2616" s="18"/>
      <c r="AT2616" s="16"/>
    </row>
    <row r="2617" spans="39:46">
      <c r="AM2617" s="11"/>
      <c r="AN2617" s="5"/>
      <c r="AS2617" s="18"/>
      <c r="AT2617" s="16"/>
    </row>
    <row r="2618" spans="39:46">
      <c r="AM2618" s="11"/>
      <c r="AN2618" s="5"/>
      <c r="AS2618" s="18"/>
      <c r="AT2618" s="16"/>
    </row>
    <row r="2619" spans="39:46">
      <c r="AM2619" s="11"/>
      <c r="AN2619" s="5"/>
      <c r="AS2619" s="18"/>
      <c r="AT2619" s="16"/>
    </row>
    <row r="2620" spans="39:46">
      <c r="AM2620" s="11"/>
      <c r="AN2620" s="5"/>
      <c r="AS2620" s="18"/>
      <c r="AT2620" s="16"/>
    </row>
    <row r="2621" spans="39:46">
      <c r="AM2621" s="11"/>
      <c r="AN2621" s="5"/>
      <c r="AS2621" s="18"/>
      <c r="AT2621" s="16"/>
    </row>
    <row r="2622" spans="39:46">
      <c r="AM2622" s="11"/>
      <c r="AN2622" s="5"/>
      <c r="AS2622" s="18"/>
      <c r="AT2622" s="16"/>
    </row>
    <row r="2623" spans="39:46">
      <c r="AM2623" s="11"/>
      <c r="AN2623" s="5"/>
      <c r="AS2623" s="18"/>
      <c r="AT2623" s="16"/>
    </row>
    <row r="2624" spans="39:46">
      <c r="AM2624" s="11"/>
      <c r="AN2624" s="5"/>
      <c r="AS2624" s="18"/>
      <c r="AT2624" s="16"/>
    </row>
    <row r="2625" spans="39:46">
      <c r="AM2625" s="11"/>
      <c r="AN2625" s="5"/>
      <c r="AS2625" s="18"/>
      <c r="AT2625" s="16"/>
    </row>
    <row r="2626" spans="39:46">
      <c r="AM2626" s="11"/>
      <c r="AN2626" s="5"/>
      <c r="AS2626" s="18"/>
      <c r="AT2626" s="16"/>
    </row>
    <row r="2627" spans="39:46">
      <c r="AM2627" s="11"/>
      <c r="AN2627" s="5"/>
      <c r="AS2627" s="18"/>
      <c r="AT2627" s="16"/>
    </row>
    <row r="2628" spans="39:46">
      <c r="AM2628" s="11"/>
      <c r="AN2628" s="5"/>
      <c r="AS2628" s="18"/>
      <c r="AT2628" s="16"/>
    </row>
    <row r="2629" spans="39:46">
      <c r="AM2629" s="11"/>
      <c r="AN2629" s="5"/>
      <c r="AS2629" s="18"/>
      <c r="AT2629" s="16"/>
    </row>
    <row r="2630" spans="39:46">
      <c r="AM2630" s="11"/>
      <c r="AN2630" s="5"/>
      <c r="AS2630" s="18"/>
      <c r="AT2630" s="16"/>
    </row>
    <row r="2631" spans="39:46">
      <c r="AM2631" s="11"/>
      <c r="AN2631" s="5"/>
      <c r="AS2631" s="18"/>
      <c r="AT2631" s="16"/>
    </row>
    <row r="2632" spans="39:46">
      <c r="AM2632" s="11"/>
      <c r="AN2632" s="5"/>
      <c r="AS2632" s="18"/>
      <c r="AT2632" s="16"/>
    </row>
    <row r="2633" spans="39:46">
      <c r="AM2633" s="11"/>
      <c r="AN2633" s="5"/>
      <c r="AS2633" s="18"/>
      <c r="AT2633" s="16"/>
    </row>
    <row r="2634" spans="39:46">
      <c r="AM2634" s="11"/>
      <c r="AN2634" s="5"/>
      <c r="AS2634" s="18"/>
      <c r="AT2634" s="16"/>
    </row>
    <row r="2635" spans="39:46">
      <c r="AM2635" s="11"/>
      <c r="AN2635" s="5"/>
      <c r="AS2635" s="18"/>
      <c r="AT2635" s="16"/>
    </row>
    <row r="2636" spans="39:46">
      <c r="AM2636" s="11"/>
      <c r="AN2636" s="5"/>
      <c r="AS2636" s="18"/>
      <c r="AT2636" s="16"/>
    </row>
    <row r="2637" spans="39:46">
      <c r="AM2637" s="11"/>
      <c r="AN2637" s="5"/>
      <c r="AS2637" s="18"/>
      <c r="AT2637" s="16"/>
    </row>
    <row r="2638" spans="39:46">
      <c r="AM2638" s="11"/>
      <c r="AN2638" s="5"/>
      <c r="AS2638" s="18"/>
      <c r="AT2638" s="16"/>
    </row>
    <row r="2639" spans="39:46">
      <c r="AM2639" s="11"/>
      <c r="AN2639" s="5"/>
      <c r="AS2639" s="18"/>
      <c r="AT2639" s="16"/>
    </row>
    <row r="2640" spans="39:46">
      <c r="AM2640" s="11"/>
      <c r="AN2640" s="5"/>
      <c r="AS2640" s="18"/>
      <c r="AT2640" s="16"/>
    </row>
    <row r="2641" spans="39:46">
      <c r="AM2641" s="11"/>
      <c r="AN2641" s="5"/>
      <c r="AS2641" s="18"/>
      <c r="AT2641" s="16"/>
    </row>
    <row r="2642" spans="39:46">
      <c r="AM2642" s="11"/>
      <c r="AN2642" s="5"/>
      <c r="AS2642" s="18"/>
      <c r="AT2642" s="16"/>
    </row>
    <row r="2643" spans="39:46">
      <c r="AM2643" s="11"/>
      <c r="AN2643" s="5"/>
      <c r="AS2643" s="18"/>
      <c r="AT2643" s="16"/>
    </row>
    <row r="2644" spans="39:46">
      <c r="AM2644" s="11"/>
      <c r="AN2644" s="5"/>
      <c r="AS2644" s="18"/>
      <c r="AT2644" s="16"/>
    </row>
    <row r="2645" spans="39:46">
      <c r="AM2645" s="11"/>
      <c r="AN2645" s="5"/>
      <c r="AS2645" s="18"/>
      <c r="AT2645" s="16"/>
    </row>
    <row r="2646" spans="39:46">
      <c r="AM2646" s="11"/>
      <c r="AN2646" s="5"/>
      <c r="AS2646" s="18"/>
      <c r="AT2646" s="16"/>
    </row>
    <row r="2647" spans="39:46">
      <c r="AM2647" s="11"/>
      <c r="AN2647" s="5"/>
      <c r="AS2647" s="18"/>
      <c r="AT2647" s="16"/>
    </row>
    <row r="2648" spans="39:46">
      <c r="AM2648" s="11"/>
      <c r="AN2648" s="5"/>
      <c r="AS2648" s="18"/>
      <c r="AT2648" s="16"/>
    </row>
    <row r="2649" spans="39:46">
      <c r="AM2649" s="11"/>
      <c r="AN2649" s="5"/>
      <c r="AS2649" s="18"/>
      <c r="AT2649" s="16"/>
    </row>
    <row r="2650" spans="39:46">
      <c r="AM2650" s="11"/>
      <c r="AN2650" s="5"/>
      <c r="AS2650" s="18"/>
      <c r="AT2650" s="16"/>
    </row>
    <row r="2651" spans="39:46">
      <c r="AM2651" s="11"/>
      <c r="AN2651" s="5"/>
      <c r="AS2651" s="18"/>
      <c r="AT2651" s="16"/>
    </row>
    <row r="2652" spans="39:46">
      <c r="AM2652" s="11"/>
      <c r="AN2652" s="5"/>
      <c r="AS2652" s="18"/>
      <c r="AT2652" s="16"/>
    </row>
    <row r="2653" spans="39:46">
      <c r="AM2653" s="11"/>
      <c r="AN2653" s="5"/>
      <c r="AS2653" s="18"/>
      <c r="AT2653" s="16"/>
    </row>
    <row r="2654" spans="39:46">
      <c r="AM2654" s="11"/>
      <c r="AN2654" s="5"/>
      <c r="AS2654" s="18"/>
      <c r="AT2654" s="16"/>
    </row>
    <row r="2655" spans="39:46">
      <c r="AM2655" s="11"/>
      <c r="AN2655" s="5"/>
      <c r="AS2655" s="18"/>
      <c r="AT2655" s="16"/>
    </row>
    <row r="2656" spans="39:46">
      <c r="AM2656" s="11"/>
      <c r="AN2656" s="5"/>
      <c r="AS2656" s="18"/>
      <c r="AT2656" s="16"/>
    </row>
    <row r="2657" spans="39:46">
      <c r="AM2657" s="11"/>
      <c r="AN2657" s="5"/>
      <c r="AS2657" s="18"/>
      <c r="AT2657" s="16"/>
    </row>
    <row r="2658" spans="39:46">
      <c r="AM2658" s="11"/>
      <c r="AN2658" s="5"/>
      <c r="AS2658" s="18"/>
      <c r="AT2658" s="16"/>
    </row>
    <row r="2659" spans="39:46">
      <c r="AM2659" s="11"/>
      <c r="AN2659" s="5"/>
      <c r="AS2659" s="18"/>
      <c r="AT2659" s="16"/>
    </row>
    <row r="2660" spans="39:46">
      <c r="AM2660" s="11"/>
      <c r="AN2660" s="5"/>
      <c r="AS2660" s="18"/>
      <c r="AT2660" s="16"/>
    </row>
    <row r="2661" spans="39:46">
      <c r="AM2661" s="11"/>
      <c r="AN2661" s="5"/>
      <c r="AS2661" s="18"/>
      <c r="AT2661" s="16"/>
    </row>
    <row r="2662" spans="39:46">
      <c r="AM2662" s="11"/>
      <c r="AN2662" s="5"/>
      <c r="AS2662" s="18"/>
      <c r="AT2662" s="16"/>
    </row>
    <row r="2663" spans="39:46">
      <c r="AM2663" s="11"/>
      <c r="AN2663" s="5"/>
      <c r="AS2663" s="18"/>
      <c r="AT2663" s="16"/>
    </row>
    <row r="2664" spans="39:46">
      <c r="AM2664" s="11"/>
      <c r="AN2664" s="5"/>
      <c r="AS2664" s="18"/>
      <c r="AT2664" s="16"/>
    </row>
    <row r="2665" spans="39:46">
      <c r="AM2665" s="11"/>
      <c r="AN2665" s="5"/>
      <c r="AS2665" s="18"/>
      <c r="AT2665" s="16"/>
    </row>
    <row r="2666" spans="39:46">
      <c r="AM2666" s="11"/>
      <c r="AN2666" s="5"/>
      <c r="AS2666" s="18"/>
      <c r="AT2666" s="16"/>
    </row>
    <row r="2667" spans="39:46">
      <c r="AM2667" s="11"/>
      <c r="AN2667" s="5"/>
      <c r="AS2667" s="18"/>
      <c r="AT2667" s="16"/>
    </row>
    <row r="2668" spans="39:46">
      <c r="AM2668" s="11"/>
      <c r="AN2668" s="5"/>
      <c r="AS2668" s="18"/>
      <c r="AT2668" s="16"/>
    </row>
    <row r="2669" spans="39:46">
      <c r="AM2669" s="11"/>
      <c r="AN2669" s="5"/>
      <c r="AS2669" s="18"/>
      <c r="AT2669" s="16"/>
    </row>
    <row r="2670" spans="39:46">
      <c r="AM2670" s="11"/>
      <c r="AN2670" s="5"/>
      <c r="AS2670" s="18"/>
      <c r="AT2670" s="16"/>
    </row>
    <row r="2671" spans="39:46">
      <c r="AM2671" s="11"/>
      <c r="AN2671" s="5"/>
      <c r="AS2671" s="18"/>
      <c r="AT2671" s="16"/>
    </row>
    <row r="2672" spans="39:46">
      <c r="AM2672" s="11"/>
      <c r="AN2672" s="5"/>
      <c r="AS2672" s="18"/>
      <c r="AT2672" s="16"/>
    </row>
    <row r="2673" spans="39:46">
      <c r="AM2673" s="11"/>
      <c r="AN2673" s="5"/>
      <c r="AS2673" s="18"/>
      <c r="AT2673" s="16"/>
    </row>
    <row r="2674" spans="39:46">
      <c r="AM2674" s="11"/>
      <c r="AN2674" s="5"/>
      <c r="AS2674" s="18"/>
      <c r="AT2674" s="16"/>
    </row>
    <row r="2675" spans="39:46">
      <c r="AM2675" s="11"/>
      <c r="AN2675" s="5"/>
      <c r="AS2675" s="18"/>
      <c r="AT2675" s="16"/>
    </row>
    <row r="2676" spans="39:46">
      <c r="AM2676" s="11"/>
      <c r="AN2676" s="5"/>
      <c r="AS2676" s="18"/>
      <c r="AT2676" s="16"/>
    </row>
    <row r="2677" spans="39:46">
      <c r="AM2677" s="11"/>
      <c r="AN2677" s="5"/>
      <c r="AS2677" s="18"/>
      <c r="AT2677" s="16"/>
    </row>
    <row r="2678" spans="39:46">
      <c r="AM2678" s="11"/>
      <c r="AN2678" s="5"/>
      <c r="AS2678" s="18"/>
      <c r="AT2678" s="16"/>
    </row>
    <row r="2679" spans="39:46">
      <c r="AM2679" s="11"/>
      <c r="AN2679" s="5"/>
      <c r="AS2679" s="18"/>
      <c r="AT2679" s="16"/>
    </row>
    <row r="2680" spans="39:46">
      <c r="AM2680" s="11"/>
      <c r="AN2680" s="5"/>
      <c r="AS2680" s="18"/>
      <c r="AT2680" s="16"/>
    </row>
    <row r="2681" spans="39:46">
      <c r="AM2681" s="11"/>
      <c r="AN2681" s="5"/>
      <c r="AS2681" s="18"/>
      <c r="AT2681" s="16"/>
    </row>
    <row r="2682" spans="39:46">
      <c r="AM2682" s="11"/>
      <c r="AN2682" s="5"/>
      <c r="AS2682" s="18"/>
      <c r="AT2682" s="16"/>
    </row>
    <row r="2683" spans="39:46">
      <c r="AM2683" s="11"/>
      <c r="AN2683" s="5"/>
      <c r="AS2683" s="18"/>
      <c r="AT2683" s="16"/>
    </row>
    <row r="2684" spans="39:46">
      <c r="AM2684" s="11"/>
      <c r="AN2684" s="5"/>
      <c r="AS2684" s="18"/>
      <c r="AT2684" s="16"/>
    </row>
    <row r="2685" spans="39:46">
      <c r="AM2685" s="11"/>
      <c r="AN2685" s="5"/>
      <c r="AS2685" s="18"/>
      <c r="AT2685" s="16"/>
    </row>
    <row r="2686" spans="39:46">
      <c r="AM2686" s="11"/>
      <c r="AN2686" s="5"/>
      <c r="AS2686" s="18"/>
      <c r="AT2686" s="16"/>
    </row>
    <row r="2687" spans="39:46">
      <c r="AM2687" s="11"/>
      <c r="AN2687" s="5"/>
      <c r="AS2687" s="18"/>
      <c r="AT2687" s="16"/>
    </row>
    <row r="2688" spans="39:46">
      <c r="AM2688" s="11"/>
      <c r="AN2688" s="5"/>
      <c r="AS2688" s="18"/>
      <c r="AT2688" s="16"/>
    </row>
    <row r="2689" spans="39:46">
      <c r="AM2689" s="11"/>
      <c r="AN2689" s="5"/>
      <c r="AS2689" s="18"/>
      <c r="AT2689" s="16"/>
    </row>
    <row r="2690" spans="39:46">
      <c r="AM2690" s="11"/>
      <c r="AN2690" s="5"/>
      <c r="AS2690" s="18"/>
      <c r="AT2690" s="16"/>
    </row>
    <row r="2691" spans="39:46">
      <c r="AM2691" s="11"/>
      <c r="AN2691" s="5"/>
      <c r="AS2691" s="18"/>
      <c r="AT2691" s="16"/>
    </row>
    <row r="2692" spans="39:46">
      <c r="AM2692" s="11"/>
      <c r="AN2692" s="5"/>
      <c r="AS2692" s="18"/>
      <c r="AT2692" s="16"/>
    </row>
    <row r="2693" spans="39:46">
      <c r="AM2693" s="11"/>
      <c r="AN2693" s="5"/>
      <c r="AS2693" s="18"/>
      <c r="AT2693" s="16"/>
    </row>
    <row r="2694" spans="39:46">
      <c r="AM2694" s="11"/>
      <c r="AN2694" s="5"/>
      <c r="AS2694" s="18"/>
      <c r="AT2694" s="16"/>
    </row>
    <row r="2695" spans="39:46">
      <c r="AM2695" s="11"/>
      <c r="AN2695" s="5"/>
      <c r="AS2695" s="18"/>
      <c r="AT2695" s="16"/>
    </row>
    <row r="2696" spans="39:46">
      <c r="AM2696" s="11"/>
      <c r="AN2696" s="5"/>
      <c r="AS2696" s="18"/>
      <c r="AT2696" s="16"/>
    </row>
    <row r="2697" spans="39:46">
      <c r="AM2697" s="11"/>
      <c r="AN2697" s="5"/>
      <c r="AS2697" s="18"/>
      <c r="AT2697" s="16"/>
    </row>
    <row r="2698" spans="39:46">
      <c r="AM2698" s="11"/>
      <c r="AN2698" s="5"/>
      <c r="AS2698" s="18"/>
      <c r="AT2698" s="16"/>
    </row>
    <row r="2699" spans="39:46">
      <c r="AM2699" s="11"/>
      <c r="AN2699" s="5"/>
      <c r="AS2699" s="18"/>
      <c r="AT2699" s="16"/>
    </row>
    <row r="2700" spans="39:46">
      <c r="AM2700" s="11"/>
      <c r="AN2700" s="5"/>
      <c r="AS2700" s="18"/>
      <c r="AT2700" s="16"/>
    </row>
    <row r="2701" spans="39:46">
      <c r="AM2701" s="11"/>
      <c r="AN2701" s="5"/>
      <c r="AS2701" s="18"/>
      <c r="AT2701" s="16"/>
    </row>
    <row r="2702" spans="39:46">
      <c r="AM2702" s="11"/>
      <c r="AN2702" s="5"/>
      <c r="AS2702" s="18"/>
      <c r="AT2702" s="16"/>
    </row>
    <row r="2703" spans="39:46">
      <c r="AM2703" s="11"/>
      <c r="AN2703" s="5"/>
      <c r="AS2703" s="18"/>
      <c r="AT2703" s="16"/>
    </row>
    <row r="2704" spans="39:46">
      <c r="AM2704" s="11"/>
      <c r="AN2704" s="5"/>
      <c r="AS2704" s="18"/>
      <c r="AT2704" s="16"/>
    </row>
    <row r="2705" spans="39:46">
      <c r="AM2705" s="11"/>
      <c r="AN2705" s="5"/>
      <c r="AS2705" s="18"/>
      <c r="AT2705" s="16"/>
    </row>
    <row r="2706" spans="39:46">
      <c r="AM2706" s="11"/>
      <c r="AN2706" s="5"/>
      <c r="AS2706" s="18"/>
      <c r="AT2706" s="16"/>
    </row>
    <row r="2707" spans="39:46">
      <c r="AM2707" s="11"/>
      <c r="AN2707" s="5"/>
      <c r="AS2707" s="18"/>
      <c r="AT2707" s="16"/>
    </row>
    <row r="2708" spans="39:46">
      <c r="AM2708" s="11"/>
      <c r="AN2708" s="5"/>
      <c r="AS2708" s="18"/>
      <c r="AT2708" s="16"/>
    </row>
    <row r="2709" spans="39:46">
      <c r="AM2709" s="11"/>
      <c r="AN2709" s="5"/>
      <c r="AS2709" s="18"/>
      <c r="AT2709" s="16"/>
    </row>
    <row r="2710" spans="39:46">
      <c r="AM2710" s="11"/>
      <c r="AN2710" s="5"/>
      <c r="AS2710" s="18"/>
      <c r="AT2710" s="16"/>
    </row>
    <row r="2711" spans="39:46">
      <c r="AM2711" s="11"/>
      <c r="AN2711" s="5"/>
      <c r="AS2711" s="18"/>
      <c r="AT2711" s="16"/>
    </row>
    <row r="2712" spans="39:46">
      <c r="AM2712" s="11"/>
      <c r="AN2712" s="5"/>
      <c r="AS2712" s="18"/>
      <c r="AT2712" s="16"/>
    </row>
    <row r="2713" spans="39:46">
      <c r="AM2713" s="11"/>
      <c r="AN2713" s="5"/>
      <c r="AS2713" s="18"/>
      <c r="AT2713" s="16"/>
    </row>
    <row r="2714" spans="39:46">
      <c r="AM2714" s="11"/>
      <c r="AN2714" s="5"/>
      <c r="AS2714" s="18"/>
      <c r="AT2714" s="16"/>
    </row>
    <row r="2715" spans="39:46">
      <c r="AM2715" s="11"/>
      <c r="AN2715" s="5"/>
      <c r="AS2715" s="18"/>
      <c r="AT2715" s="16"/>
    </row>
    <row r="2716" spans="39:46">
      <c r="AM2716" s="11"/>
      <c r="AN2716" s="5"/>
      <c r="AS2716" s="18"/>
      <c r="AT2716" s="16"/>
    </row>
    <row r="2717" spans="39:46">
      <c r="AM2717" s="11"/>
      <c r="AN2717" s="5"/>
      <c r="AS2717" s="18"/>
      <c r="AT2717" s="16"/>
    </row>
    <row r="2718" spans="39:46">
      <c r="AM2718" s="11"/>
      <c r="AN2718" s="5"/>
      <c r="AS2718" s="18"/>
      <c r="AT2718" s="16"/>
    </row>
    <row r="2719" spans="39:46">
      <c r="AM2719" s="11"/>
      <c r="AN2719" s="5"/>
      <c r="AS2719" s="18"/>
      <c r="AT2719" s="16"/>
    </row>
    <row r="2720" spans="39:46">
      <c r="AM2720" s="11"/>
      <c r="AN2720" s="5"/>
      <c r="AS2720" s="18"/>
      <c r="AT2720" s="16"/>
    </row>
    <row r="2721" spans="39:46">
      <c r="AM2721" s="11"/>
      <c r="AN2721" s="5"/>
      <c r="AS2721" s="18"/>
      <c r="AT2721" s="16"/>
    </row>
    <row r="2722" spans="39:46">
      <c r="AM2722" s="11"/>
      <c r="AN2722" s="5"/>
      <c r="AS2722" s="18"/>
      <c r="AT2722" s="16"/>
    </row>
    <row r="2723" spans="39:46">
      <c r="AM2723" s="11"/>
      <c r="AN2723" s="5"/>
      <c r="AS2723" s="18"/>
      <c r="AT2723" s="16"/>
    </row>
    <row r="2724" spans="39:46">
      <c r="AM2724" s="11"/>
      <c r="AN2724" s="5"/>
      <c r="AS2724" s="18"/>
      <c r="AT2724" s="16"/>
    </row>
    <row r="2725" spans="39:46">
      <c r="AM2725" s="11"/>
      <c r="AN2725" s="5"/>
      <c r="AS2725" s="18"/>
      <c r="AT2725" s="16"/>
    </row>
    <row r="2726" spans="39:46">
      <c r="AM2726" s="11"/>
      <c r="AN2726" s="5"/>
      <c r="AS2726" s="18"/>
      <c r="AT2726" s="16"/>
    </row>
    <row r="2727" spans="39:46">
      <c r="AM2727" s="11"/>
      <c r="AN2727" s="5"/>
      <c r="AS2727" s="18"/>
      <c r="AT2727" s="16"/>
    </row>
    <row r="2728" spans="39:46">
      <c r="AM2728" s="11"/>
      <c r="AN2728" s="5"/>
      <c r="AS2728" s="18"/>
      <c r="AT2728" s="16"/>
    </row>
    <row r="2729" spans="39:46">
      <c r="AM2729" s="11"/>
      <c r="AN2729" s="5"/>
      <c r="AS2729" s="18"/>
      <c r="AT2729" s="16"/>
    </row>
    <row r="2730" spans="39:46">
      <c r="AM2730" s="11"/>
      <c r="AN2730" s="5"/>
      <c r="AS2730" s="18"/>
      <c r="AT2730" s="16"/>
    </row>
    <row r="2731" spans="39:46">
      <c r="AM2731" s="11"/>
      <c r="AN2731" s="5"/>
      <c r="AS2731" s="18"/>
      <c r="AT2731" s="16"/>
    </row>
    <row r="2732" spans="39:46">
      <c r="AM2732" s="11"/>
      <c r="AN2732" s="5"/>
      <c r="AS2732" s="18"/>
      <c r="AT2732" s="16"/>
    </row>
    <row r="2733" spans="39:46">
      <c r="AM2733" s="11"/>
      <c r="AN2733" s="5"/>
      <c r="AS2733" s="18"/>
      <c r="AT2733" s="16"/>
    </row>
    <row r="2734" spans="39:46">
      <c r="AM2734" s="11"/>
      <c r="AN2734" s="5"/>
      <c r="AS2734" s="18"/>
      <c r="AT2734" s="16"/>
    </row>
    <row r="2735" spans="39:46">
      <c r="AM2735" s="11"/>
      <c r="AN2735" s="5"/>
      <c r="AS2735" s="18"/>
      <c r="AT2735" s="16"/>
    </row>
    <row r="2736" spans="39:46">
      <c r="AM2736" s="11"/>
      <c r="AN2736" s="5"/>
      <c r="AS2736" s="18"/>
      <c r="AT2736" s="16"/>
    </row>
    <row r="2737" spans="39:46">
      <c r="AM2737" s="11"/>
      <c r="AN2737" s="5"/>
      <c r="AS2737" s="18"/>
      <c r="AT2737" s="16"/>
    </row>
    <row r="2738" spans="39:46">
      <c r="AM2738" s="11"/>
      <c r="AN2738" s="5"/>
      <c r="AS2738" s="18"/>
      <c r="AT2738" s="16"/>
    </row>
    <row r="2739" spans="39:46">
      <c r="AM2739" s="11"/>
      <c r="AN2739" s="5"/>
      <c r="AS2739" s="18"/>
      <c r="AT2739" s="16"/>
    </row>
    <row r="2740" spans="39:46">
      <c r="AM2740" s="11"/>
      <c r="AN2740" s="5"/>
      <c r="AS2740" s="18"/>
      <c r="AT2740" s="16"/>
    </row>
    <row r="2741" spans="39:46">
      <c r="AM2741" s="11"/>
      <c r="AN2741" s="5"/>
      <c r="AS2741" s="18"/>
      <c r="AT2741" s="16"/>
    </row>
    <row r="2742" spans="39:46">
      <c r="AM2742" s="11"/>
      <c r="AN2742" s="5"/>
      <c r="AS2742" s="18"/>
      <c r="AT2742" s="16"/>
    </row>
    <row r="2743" spans="39:46">
      <c r="AM2743" s="11"/>
      <c r="AN2743" s="5"/>
      <c r="AS2743" s="18"/>
      <c r="AT2743" s="16"/>
    </row>
    <row r="2744" spans="39:46">
      <c r="AM2744" s="11"/>
      <c r="AN2744" s="5"/>
      <c r="AS2744" s="18"/>
      <c r="AT2744" s="16"/>
    </row>
    <row r="2745" spans="39:46">
      <c r="AM2745" s="11"/>
      <c r="AN2745" s="5"/>
      <c r="AS2745" s="18"/>
      <c r="AT2745" s="16"/>
    </row>
    <row r="2746" spans="39:46">
      <c r="AM2746" s="11"/>
      <c r="AN2746" s="5"/>
      <c r="AS2746" s="18"/>
      <c r="AT2746" s="16"/>
    </row>
    <row r="2747" spans="39:46">
      <c r="AM2747" s="11"/>
      <c r="AN2747" s="5"/>
      <c r="AS2747" s="18"/>
      <c r="AT2747" s="16"/>
    </row>
    <row r="2748" spans="39:46">
      <c r="AM2748" s="11"/>
      <c r="AN2748" s="5"/>
      <c r="AS2748" s="18"/>
      <c r="AT2748" s="16"/>
    </row>
    <row r="2749" spans="39:46">
      <c r="AM2749" s="11"/>
      <c r="AN2749" s="5"/>
      <c r="AS2749" s="18"/>
      <c r="AT2749" s="16"/>
    </row>
    <row r="2750" spans="39:46">
      <c r="AM2750" s="11"/>
      <c r="AN2750" s="5"/>
      <c r="AS2750" s="18"/>
      <c r="AT2750" s="16"/>
    </row>
    <row r="2751" spans="39:46">
      <c r="AM2751" s="11"/>
      <c r="AN2751" s="5"/>
      <c r="AS2751" s="18"/>
      <c r="AT2751" s="16"/>
    </row>
    <row r="2752" spans="39:46">
      <c r="AM2752" s="11"/>
      <c r="AN2752" s="5"/>
      <c r="AS2752" s="18"/>
      <c r="AT2752" s="16"/>
    </row>
    <row r="2753" spans="39:46">
      <c r="AM2753" s="11"/>
      <c r="AN2753" s="5"/>
      <c r="AS2753" s="18"/>
      <c r="AT2753" s="16"/>
    </row>
    <row r="2754" spans="39:46">
      <c r="AM2754" s="11"/>
      <c r="AN2754" s="5"/>
      <c r="AS2754" s="18"/>
      <c r="AT2754" s="16"/>
    </row>
    <row r="2755" spans="39:46">
      <c r="AM2755" s="11"/>
      <c r="AN2755" s="5"/>
      <c r="AS2755" s="18"/>
      <c r="AT2755" s="16"/>
    </row>
    <row r="2756" spans="39:46">
      <c r="AM2756" s="11"/>
      <c r="AN2756" s="5"/>
      <c r="AS2756" s="18"/>
      <c r="AT2756" s="16"/>
    </row>
    <row r="2757" spans="39:46">
      <c r="AM2757" s="11"/>
      <c r="AN2757" s="5"/>
      <c r="AS2757" s="18"/>
      <c r="AT2757" s="16"/>
    </row>
    <row r="2758" spans="39:46">
      <c r="AM2758" s="11"/>
      <c r="AN2758" s="5"/>
      <c r="AS2758" s="18"/>
      <c r="AT2758" s="16"/>
    </row>
    <row r="2759" spans="39:46">
      <c r="AM2759" s="11"/>
      <c r="AN2759" s="5"/>
      <c r="AS2759" s="18"/>
      <c r="AT2759" s="16"/>
    </row>
    <row r="2760" spans="39:46">
      <c r="AM2760" s="11"/>
      <c r="AN2760" s="5"/>
      <c r="AS2760" s="18"/>
      <c r="AT2760" s="16"/>
    </row>
    <row r="2761" spans="39:46">
      <c r="AM2761" s="11"/>
      <c r="AN2761" s="5"/>
      <c r="AS2761" s="18"/>
      <c r="AT2761" s="16"/>
    </row>
    <row r="2762" spans="39:46">
      <c r="AM2762" s="11"/>
      <c r="AN2762" s="5"/>
      <c r="AS2762" s="18"/>
      <c r="AT2762" s="16"/>
    </row>
    <row r="2763" spans="39:46">
      <c r="AM2763" s="11"/>
      <c r="AN2763" s="5"/>
      <c r="AS2763" s="18"/>
      <c r="AT2763" s="16"/>
    </row>
    <row r="2764" spans="39:46">
      <c r="AM2764" s="11"/>
      <c r="AN2764" s="5"/>
      <c r="AS2764" s="18"/>
      <c r="AT2764" s="16"/>
    </row>
    <row r="2765" spans="39:46">
      <c r="AM2765" s="11"/>
      <c r="AN2765" s="5"/>
      <c r="AS2765" s="18"/>
      <c r="AT2765" s="16"/>
    </row>
    <row r="2766" spans="39:46">
      <c r="AM2766" s="11"/>
      <c r="AN2766" s="5"/>
      <c r="AS2766" s="18"/>
      <c r="AT2766" s="16"/>
    </row>
    <row r="2767" spans="39:46">
      <c r="AM2767" s="11"/>
      <c r="AN2767" s="5"/>
      <c r="AS2767" s="18"/>
      <c r="AT2767" s="16"/>
    </row>
    <row r="2768" spans="39:46">
      <c r="AM2768" s="11"/>
      <c r="AN2768" s="5"/>
      <c r="AS2768" s="18"/>
      <c r="AT2768" s="16"/>
    </row>
    <row r="2769" spans="39:46">
      <c r="AM2769" s="11"/>
      <c r="AN2769" s="5"/>
      <c r="AS2769" s="18"/>
      <c r="AT2769" s="16"/>
    </row>
    <row r="2770" spans="39:46">
      <c r="AM2770" s="11"/>
      <c r="AN2770" s="5"/>
      <c r="AS2770" s="18"/>
      <c r="AT2770" s="16"/>
    </row>
    <row r="2771" spans="39:46">
      <c r="AM2771" s="11"/>
      <c r="AN2771" s="5"/>
      <c r="AS2771" s="18"/>
      <c r="AT2771" s="16"/>
    </row>
    <row r="2772" spans="39:46">
      <c r="AM2772" s="11"/>
      <c r="AN2772" s="5"/>
      <c r="AS2772" s="18"/>
      <c r="AT2772" s="16"/>
    </row>
    <row r="2773" spans="39:46">
      <c r="AM2773" s="11"/>
      <c r="AN2773" s="5"/>
      <c r="AS2773" s="18"/>
      <c r="AT2773" s="16"/>
    </row>
    <row r="2774" spans="39:46">
      <c r="AM2774" s="11"/>
      <c r="AN2774" s="5"/>
      <c r="AS2774" s="18"/>
      <c r="AT2774" s="16"/>
    </row>
    <row r="2775" spans="39:46">
      <c r="AM2775" s="11"/>
      <c r="AN2775" s="5"/>
      <c r="AS2775" s="18"/>
      <c r="AT2775" s="16"/>
    </row>
    <row r="2776" spans="39:46">
      <c r="AM2776" s="11"/>
      <c r="AN2776" s="5"/>
      <c r="AS2776" s="18"/>
      <c r="AT2776" s="16"/>
    </row>
    <row r="2777" spans="39:46">
      <c r="AM2777" s="11"/>
      <c r="AN2777" s="5"/>
      <c r="AS2777" s="18"/>
      <c r="AT2777" s="16"/>
    </row>
    <row r="2778" spans="39:46">
      <c r="AM2778" s="11"/>
      <c r="AN2778" s="5"/>
      <c r="AS2778" s="18"/>
      <c r="AT2778" s="16"/>
    </row>
    <row r="2779" spans="39:46">
      <c r="AM2779" s="11"/>
      <c r="AN2779" s="5"/>
      <c r="AS2779" s="18"/>
      <c r="AT2779" s="16"/>
    </row>
    <row r="2780" spans="39:46">
      <c r="AM2780" s="11"/>
      <c r="AN2780" s="5"/>
      <c r="AS2780" s="18"/>
      <c r="AT2780" s="16"/>
    </row>
    <row r="2781" spans="39:46">
      <c r="AM2781" s="11"/>
      <c r="AN2781" s="5"/>
      <c r="AS2781" s="18"/>
      <c r="AT2781" s="16"/>
    </row>
    <row r="2782" spans="39:46">
      <c r="AM2782" s="11"/>
      <c r="AN2782" s="5"/>
      <c r="AS2782" s="18"/>
      <c r="AT2782" s="16"/>
    </row>
    <row r="2783" spans="39:46">
      <c r="AM2783" s="11"/>
      <c r="AN2783" s="5"/>
      <c r="AS2783" s="18"/>
      <c r="AT2783" s="16"/>
    </row>
    <row r="2784" spans="39:46">
      <c r="AM2784" s="11"/>
      <c r="AN2784" s="5"/>
      <c r="AS2784" s="18"/>
      <c r="AT2784" s="16"/>
    </row>
    <row r="2785" spans="39:46">
      <c r="AM2785" s="11"/>
      <c r="AN2785" s="5"/>
      <c r="AS2785" s="18"/>
      <c r="AT2785" s="16"/>
    </row>
    <row r="2786" spans="39:46">
      <c r="AM2786" s="11"/>
      <c r="AN2786" s="5"/>
      <c r="AS2786" s="18"/>
      <c r="AT2786" s="16"/>
    </row>
    <row r="2787" spans="39:46">
      <c r="AM2787" s="11"/>
      <c r="AN2787" s="5"/>
      <c r="AS2787" s="18"/>
      <c r="AT2787" s="16"/>
    </row>
    <row r="2788" spans="39:46">
      <c r="AM2788" s="11"/>
      <c r="AN2788" s="5"/>
      <c r="AS2788" s="18"/>
      <c r="AT2788" s="16"/>
    </row>
    <row r="2789" spans="39:46">
      <c r="AM2789" s="11"/>
      <c r="AN2789" s="5"/>
      <c r="AS2789" s="18"/>
      <c r="AT2789" s="16"/>
    </row>
    <row r="2790" spans="39:46">
      <c r="AM2790" s="11"/>
      <c r="AN2790" s="5"/>
      <c r="AS2790" s="18"/>
      <c r="AT2790" s="16"/>
    </row>
    <row r="2791" spans="39:46">
      <c r="AM2791" s="11"/>
      <c r="AN2791" s="5"/>
      <c r="AS2791" s="18"/>
      <c r="AT2791" s="16"/>
    </row>
    <row r="2792" spans="39:46">
      <c r="AM2792" s="11"/>
      <c r="AN2792" s="5"/>
      <c r="AS2792" s="18"/>
      <c r="AT2792" s="16"/>
    </row>
    <row r="2793" spans="39:46">
      <c r="AM2793" s="11"/>
      <c r="AN2793" s="5"/>
      <c r="AS2793" s="18"/>
      <c r="AT2793" s="16"/>
    </row>
    <row r="2794" spans="39:46">
      <c r="AM2794" s="11"/>
      <c r="AN2794" s="5"/>
      <c r="AS2794" s="18"/>
      <c r="AT2794" s="16"/>
    </row>
    <row r="2795" spans="39:46">
      <c r="AM2795" s="11"/>
      <c r="AN2795" s="5"/>
      <c r="AS2795" s="18"/>
      <c r="AT2795" s="16"/>
    </row>
    <row r="2796" spans="39:46">
      <c r="AM2796" s="11"/>
      <c r="AN2796" s="5"/>
      <c r="AS2796" s="18"/>
      <c r="AT2796" s="16"/>
    </row>
    <row r="2797" spans="39:46">
      <c r="AM2797" s="11"/>
      <c r="AN2797" s="5"/>
      <c r="AS2797" s="18"/>
      <c r="AT2797" s="16"/>
    </row>
    <row r="2798" spans="39:46">
      <c r="AM2798" s="11"/>
      <c r="AN2798" s="5"/>
      <c r="AS2798" s="18"/>
      <c r="AT2798" s="16"/>
    </row>
    <row r="2799" spans="39:46">
      <c r="AM2799" s="11"/>
      <c r="AN2799" s="5"/>
      <c r="AS2799" s="18"/>
      <c r="AT2799" s="16"/>
    </row>
    <row r="2800" spans="39:46">
      <c r="AM2800" s="11"/>
      <c r="AN2800" s="5"/>
      <c r="AS2800" s="18"/>
      <c r="AT2800" s="16"/>
    </row>
    <row r="2801" spans="39:46">
      <c r="AM2801" s="11"/>
      <c r="AN2801" s="5"/>
      <c r="AS2801" s="18"/>
      <c r="AT2801" s="16"/>
    </row>
    <row r="2802" spans="39:46">
      <c r="AM2802" s="11"/>
      <c r="AN2802" s="5"/>
      <c r="AS2802" s="18"/>
      <c r="AT2802" s="16"/>
    </row>
    <row r="2803" spans="39:46">
      <c r="AM2803" s="11"/>
      <c r="AN2803" s="5"/>
      <c r="AS2803" s="18"/>
      <c r="AT2803" s="16"/>
    </row>
    <row r="2804" spans="39:46">
      <c r="AM2804" s="11"/>
      <c r="AN2804" s="5"/>
      <c r="AS2804" s="18"/>
      <c r="AT2804" s="16"/>
    </row>
    <row r="2805" spans="39:46">
      <c r="AM2805" s="11"/>
      <c r="AN2805" s="5"/>
      <c r="AS2805" s="18"/>
      <c r="AT2805" s="16"/>
    </row>
    <row r="2806" spans="39:46">
      <c r="AM2806" s="11"/>
      <c r="AN2806" s="5"/>
      <c r="AS2806" s="18"/>
      <c r="AT2806" s="16"/>
    </row>
    <row r="2807" spans="39:46">
      <c r="AM2807" s="11"/>
      <c r="AN2807" s="5"/>
      <c r="AS2807" s="18"/>
      <c r="AT2807" s="16"/>
    </row>
    <row r="2808" spans="39:46">
      <c r="AM2808" s="11"/>
      <c r="AN2808" s="5"/>
      <c r="AS2808" s="18"/>
      <c r="AT2808" s="16"/>
    </row>
    <row r="2809" spans="39:46">
      <c r="AM2809" s="11"/>
      <c r="AN2809" s="5"/>
      <c r="AS2809" s="18"/>
      <c r="AT2809" s="16"/>
    </row>
    <row r="2810" spans="39:46">
      <c r="AM2810" s="11"/>
      <c r="AN2810" s="5"/>
      <c r="AS2810" s="18"/>
      <c r="AT2810" s="16"/>
    </row>
    <row r="2811" spans="39:46">
      <c r="AM2811" s="11"/>
      <c r="AN2811" s="5"/>
      <c r="AS2811" s="18"/>
      <c r="AT2811" s="16"/>
    </row>
    <row r="2812" spans="39:46">
      <c r="AM2812" s="11"/>
      <c r="AN2812" s="5"/>
      <c r="AS2812" s="18"/>
      <c r="AT2812" s="16"/>
    </row>
    <row r="2813" spans="39:46">
      <c r="AM2813" s="11"/>
      <c r="AN2813" s="5"/>
      <c r="AS2813" s="18"/>
      <c r="AT2813" s="16"/>
    </row>
    <row r="2814" spans="39:46">
      <c r="AM2814" s="11"/>
      <c r="AN2814" s="5"/>
      <c r="AS2814" s="18"/>
      <c r="AT2814" s="16"/>
    </row>
    <row r="2815" spans="39:46">
      <c r="AM2815" s="11"/>
      <c r="AN2815" s="5"/>
      <c r="AS2815" s="18"/>
      <c r="AT2815" s="16"/>
    </row>
    <row r="2816" spans="39:46">
      <c r="AM2816" s="11"/>
      <c r="AN2816" s="5"/>
      <c r="AS2816" s="18"/>
      <c r="AT2816" s="16"/>
    </row>
    <row r="2817" spans="39:46">
      <c r="AM2817" s="11"/>
      <c r="AN2817" s="5"/>
      <c r="AS2817" s="18"/>
      <c r="AT2817" s="16"/>
    </row>
    <row r="2818" spans="39:46">
      <c r="AM2818" s="11"/>
      <c r="AN2818" s="5"/>
      <c r="AS2818" s="18"/>
      <c r="AT2818" s="16"/>
    </row>
    <row r="2819" spans="39:46">
      <c r="AM2819" s="11"/>
      <c r="AN2819" s="5"/>
      <c r="AS2819" s="18"/>
      <c r="AT2819" s="16"/>
    </row>
    <row r="2820" spans="39:46">
      <c r="AM2820" s="11"/>
      <c r="AN2820" s="5"/>
      <c r="AS2820" s="18"/>
      <c r="AT2820" s="16"/>
    </row>
    <row r="2821" spans="39:46">
      <c r="AM2821" s="11"/>
      <c r="AN2821" s="5"/>
      <c r="AS2821" s="18"/>
      <c r="AT2821" s="16"/>
    </row>
    <row r="2822" spans="39:46">
      <c r="AM2822" s="11"/>
      <c r="AN2822" s="5"/>
      <c r="AS2822" s="18"/>
      <c r="AT2822" s="16"/>
    </row>
    <row r="2823" spans="39:46">
      <c r="AM2823" s="11"/>
      <c r="AN2823" s="5"/>
      <c r="AS2823" s="18"/>
      <c r="AT2823" s="16"/>
    </row>
    <row r="2824" spans="39:46">
      <c r="AM2824" s="11"/>
      <c r="AN2824" s="5"/>
      <c r="AS2824" s="18"/>
      <c r="AT2824" s="16"/>
    </row>
    <row r="2825" spans="39:46">
      <c r="AM2825" s="11"/>
      <c r="AN2825" s="5"/>
      <c r="AS2825" s="18"/>
      <c r="AT2825" s="16"/>
    </row>
    <row r="2826" spans="39:46">
      <c r="AM2826" s="11"/>
      <c r="AN2826" s="5"/>
      <c r="AS2826" s="18"/>
      <c r="AT2826" s="16"/>
    </row>
    <row r="2827" spans="39:46">
      <c r="AM2827" s="11"/>
      <c r="AN2827" s="5"/>
      <c r="AS2827" s="18"/>
      <c r="AT2827" s="16"/>
    </row>
    <row r="2828" spans="39:46">
      <c r="AM2828" s="11"/>
      <c r="AN2828" s="5"/>
      <c r="AS2828" s="18"/>
      <c r="AT2828" s="16"/>
    </row>
    <row r="2829" spans="39:46">
      <c r="AM2829" s="11"/>
      <c r="AN2829" s="5"/>
      <c r="AS2829" s="18"/>
      <c r="AT2829" s="16"/>
    </row>
    <row r="2830" spans="39:46">
      <c r="AM2830" s="11"/>
      <c r="AN2830" s="5"/>
      <c r="AS2830" s="18"/>
      <c r="AT2830" s="16"/>
    </row>
    <row r="2831" spans="39:46">
      <c r="AM2831" s="11"/>
      <c r="AN2831" s="5"/>
      <c r="AS2831" s="18"/>
      <c r="AT2831" s="16"/>
    </row>
    <row r="2832" spans="39:46">
      <c r="AM2832" s="11"/>
      <c r="AN2832" s="5"/>
      <c r="AS2832" s="18"/>
      <c r="AT2832" s="16"/>
    </row>
    <row r="2833" spans="39:46">
      <c r="AM2833" s="11"/>
      <c r="AN2833" s="5"/>
      <c r="AS2833" s="18"/>
      <c r="AT2833" s="16"/>
    </row>
    <row r="2834" spans="39:46">
      <c r="AM2834" s="11"/>
      <c r="AN2834" s="5"/>
      <c r="AS2834" s="18"/>
      <c r="AT2834" s="16"/>
    </row>
    <row r="2835" spans="39:46">
      <c r="AM2835" s="11"/>
      <c r="AN2835" s="5"/>
      <c r="AS2835" s="18"/>
      <c r="AT2835" s="16"/>
    </row>
    <row r="2836" spans="39:46">
      <c r="AM2836" s="11"/>
      <c r="AN2836" s="5"/>
      <c r="AS2836" s="18"/>
      <c r="AT2836" s="16"/>
    </row>
    <row r="2837" spans="39:46">
      <c r="AM2837" s="11"/>
      <c r="AN2837" s="5"/>
      <c r="AS2837" s="18"/>
      <c r="AT2837" s="16"/>
    </row>
    <row r="2838" spans="39:46">
      <c r="AM2838" s="11"/>
      <c r="AN2838" s="5"/>
      <c r="AS2838" s="18"/>
      <c r="AT2838" s="16"/>
    </row>
    <row r="2839" spans="39:46">
      <c r="AM2839" s="11"/>
      <c r="AN2839" s="5"/>
      <c r="AS2839" s="18"/>
      <c r="AT2839" s="16"/>
    </row>
    <row r="2840" spans="39:46">
      <c r="AM2840" s="11"/>
      <c r="AN2840" s="5"/>
      <c r="AS2840" s="18"/>
      <c r="AT2840" s="16"/>
    </row>
    <row r="2841" spans="39:46">
      <c r="AM2841" s="11"/>
      <c r="AN2841" s="5"/>
      <c r="AS2841" s="18"/>
      <c r="AT2841" s="16"/>
    </row>
    <row r="2842" spans="39:46">
      <c r="AM2842" s="11"/>
      <c r="AN2842" s="5"/>
      <c r="AS2842" s="18"/>
      <c r="AT2842" s="16"/>
    </row>
    <row r="2843" spans="39:46">
      <c r="AM2843" s="11"/>
      <c r="AN2843" s="5"/>
      <c r="AS2843" s="18"/>
      <c r="AT2843" s="16"/>
    </row>
    <row r="2844" spans="39:46">
      <c r="AM2844" s="11"/>
      <c r="AN2844" s="5"/>
      <c r="AS2844" s="18"/>
      <c r="AT2844" s="16"/>
    </row>
    <row r="2845" spans="39:46">
      <c r="AM2845" s="11"/>
      <c r="AN2845" s="5"/>
      <c r="AS2845" s="18"/>
      <c r="AT2845" s="16"/>
    </row>
    <row r="2846" spans="39:46">
      <c r="AM2846" s="11"/>
      <c r="AN2846" s="5"/>
      <c r="AS2846" s="18"/>
      <c r="AT2846" s="16"/>
    </row>
    <row r="2847" spans="39:46">
      <c r="AM2847" s="11"/>
      <c r="AN2847" s="5"/>
      <c r="AS2847" s="18"/>
      <c r="AT2847" s="16"/>
    </row>
    <row r="2848" spans="39:46">
      <c r="AM2848" s="11"/>
      <c r="AN2848" s="5"/>
      <c r="AS2848" s="18"/>
      <c r="AT2848" s="16"/>
    </row>
    <row r="2849" spans="39:46">
      <c r="AM2849" s="11"/>
      <c r="AN2849" s="5"/>
      <c r="AS2849" s="18"/>
      <c r="AT2849" s="16"/>
    </row>
    <row r="2850" spans="39:46">
      <c r="AM2850" s="11"/>
      <c r="AN2850" s="5"/>
      <c r="AS2850" s="18"/>
      <c r="AT2850" s="16"/>
    </row>
    <row r="2851" spans="39:46">
      <c r="AM2851" s="11"/>
      <c r="AN2851" s="5"/>
      <c r="AS2851" s="18"/>
      <c r="AT2851" s="16"/>
    </row>
    <row r="2852" spans="39:46">
      <c r="AM2852" s="11"/>
      <c r="AN2852" s="5"/>
      <c r="AS2852" s="18"/>
      <c r="AT2852" s="16"/>
    </row>
    <row r="2853" spans="39:46">
      <c r="AM2853" s="11"/>
      <c r="AN2853" s="5"/>
      <c r="AS2853" s="18"/>
      <c r="AT2853" s="16"/>
    </row>
    <row r="2854" spans="39:46">
      <c r="AM2854" s="11"/>
      <c r="AN2854" s="5"/>
      <c r="AS2854" s="18"/>
      <c r="AT2854" s="16"/>
    </row>
    <row r="2855" spans="39:46">
      <c r="AM2855" s="11"/>
      <c r="AN2855" s="5"/>
      <c r="AS2855" s="18"/>
      <c r="AT2855" s="16"/>
    </row>
    <row r="2856" spans="39:46">
      <c r="AM2856" s="11"/>
      <c r="AN2856" s="5"/>
      <c r="AS2856" s="18"/>
      <c r="AT2856" s="16"/>
    </row>
    <row r="2857" spans="39:46">
      <c r="AM2857" s="11"/>
      <c r="AN2857" s="5"/>
      <c r="AS2857" s="18"/>
      <c r="AT2857" s="16"/>
    </row>
    <row r="2858" spans="39:46">
      <c r="AM2858" s="11"/>
      <c r="AN2858" s="5"/>
      <c r="AS2858" s="18"/>
      <c r="AT2858" s="16"/>
    </row>
    <row r="2859" spans="39:46">
      <c r="AM2859" s="11"/>
      <c r="AN2859" s="5"/>
      <c r="AS2859" s="18"/>
      <c r="AT2859" s="16"/>
    </row>
    <row r="2860" spans="39:46">
      <c r="AM2860" s="11"/>
      <c r="AN2860" s="5"/>
      <c r="AS2860" s="18"/>
      <c r="AT2860" s="16"/>
    </row>
    <row r="2861" spans="39:46">
      <c r="AM2861" s="11"/>
      <c r="AN2861" s="5"/>
      <c r="AS2861" s="18"/>
      <c r="AT2861" s="16"/>
    </row>
    <row r="2862" spans="39:46">
      <c r="AM2862" s="11"/>
      <c r="AN2862" s="5"/>
      <c r="AS2862" s="18"/>
      <c r="AT2862" s="16"/>
    </row>
    <row r="2863" spans="39:46">
      <c r="AM2863" s="11"/>
      <c r="AN2863" s="5"/>
      <c r="AS2863" s="18"/>
      <c r="AT2863" s="16"/>
    </row>
    <row r="2864" spans="39:46">
      <c r="AM2864" s="11"/>
      <c r="AN2864" s="5"/>
      <c r="AS2864" s="18"/>
      <c r="AT2864" s="16"/>
    </row>
    <row r="2865" spans="39:46">
      <c r="AM2865" s="11"/>
      <c r="AN2865" s="5"/>
      <c r="AS2865" s="18"/>
      <c r="AT2865" s="16"/>
    </row>
    <row r="2866" spans="39:46">
      <c r="AM2866" s="11"/>
      <c r="AN2866" s="5"/>
      <c r="AS2866" s="18"/>
      <c r="AT2866" s="16"/>
    </row>
    <row r="2867" spans="39:46">
      <c r="AM2867" s="11"/>
      <c r="AN2867" s="5"/>
      <c r="AS2867" s="18"/>
      <c r="AT2867" s="16"/>
    </row>
    <row r="2868" spans="39:46">
      <c r="AM2868" s="11"/>
      <c r="AN2868" s="5"/>
      <c r="AS2868" s="18"/>
      <c r="AT2868" s="16"/>
    </row>
    <row r="2869" spans="39:46">
      <c r="AM2869" s="11"/>
      <c r="AN2869" s="5"/>
      <c r="AS2869" s="18"/>
      <c r="AT2869" s="16"/>
    </row>
    <row r="2870" spans="39:46">
      <c r="AM2870" s="11"/>
      <c r="AN2870" s="5"/>
      <c r="AS2870" s="18"/>
      <c r="AT2870" s="16"/>
    </row>
    <row r="2871" spans="39:46">
      <c r="AM2871" s="11"/>
      <c r="AN2871" s="5"/>
      <c r="AS2871" s="18"/>
      <c r="AT2871" s="16"/>
    </row>
    <row r="2872" spans="39:46">
      <c r="AM2872" s="11"/>
      <c r="AN2872" s="5"/>
      <c r="AS2872" s="18"/>
      <c r="AT2872" s="16"/>
    </row>
    <row r="2873" spans="39:46">
      <c r="AM2873" s="11"/>
      <c r="AN2873" s="5"/>
      <c r="AS2873" s="18"/>
      <c r="AT2873" s="16"/>
    </row>
    <row r="2874" spans="39:46">
      <c r="AM2874" s="11"/>
      <c r="AN2874" s="5"/>
      <c r="AS2874" s="18"/>
      <c r="AT2874" s="16"/>
    </row>
    <row r="2875" spans="39:46">
      <c r="AM2875" s="11"/>
      <c r="AN2875" s="5"/>
      <c r="AS2875" s="18"/>
      <c r="AT2875" s="16"/>
    </row>
    <row r="2876" spans="39:46">
      <c r="AM2876" s="11"/>
      <c r="AN2876" s="5"/>
      <c r="AS2876" s="18"/>
      <c r="AT2876" s="16"/>
    </row>
    <row r="2877" spans="39:46">
      <c r="AM2877" s="11"/>
      <c r="AN2877" s="5"/>
      <c r="AS2877" s="18"/>
      <c r="AT2877" s="16"/>
    </row>
    <row r="2878" spans="39:46">
      <c r="AM2878" s="11"/>
      <c r="AN2878" s="5"/>
      <c r="AS2878" s="18"/>
      <c r="AT2878" s="16"/>
    </row>
    <row r="2879" spans="39:46">
      <c r="AM2879" s="11"/>
      <c r="AN2879" s="5"/>
      <c r="AS2879" s="18"/>
      <c r="AT2879" s="16"/>
    </row>
    <row r="2880" spans="39:46">
      <c r="AM2880" s="11"/>
      <c r="AN2880" s="5"/>
      <c r="AS2880" s="18"/>
      <c r="AT2880" s="16"/>
    </row>
    <row r="2881" spans="39:46">
      <c r="AM2881" s="11"/>
      <c r="AN2881" s="5"/>
      <c r="AS2881" s="18"/>
      <c r="AT2881" s="16"/>
    </row>
    <row r="2882" spans="39:46">
      <c r="AM2882" s="11"/>
      <c r="AN2882" s="5"/>
      <c r="AS2882" s="18"/>
      <c r="AT2882" s="16"/>
    </row>
    <row r="2883" spans="39:46">
      <c r="AM2883" s="11"/>
      <c r="AN2883" s="5"/>
      <c r="AS2883" s="18"/>
      <c r="AT2883" s="16"/>
    </row>
    <row r="2884" spans="39:46">
      <c r="AM2884" s="11"/>
      <c r="AN2884" s="5"/>
      <c r="AS2884" s="18"/>
      <c r="AT2884" s="16"/>
    </row>
    <row r="2885" spans="39:46">
      <c r="AM2885" s="11"/>
      <c r="AN2885" s="5"/>
      <c r="AS2885" s="18"/>
      <c r="AT2885" s="16"/>
    </row>
    <row r="2886" spans="39:46">
      <c r="AM2886" s="11"/>
      <c r="AN2886" s="5"/>
      <c r="AS2886" s="18"/>
      <c r="AT2886" s="16"/>
    </row>
    <row r="2887" spans="39:46">
      <c r="AM2887" s="11"/>
      <c r="AN2887" s="5"/>
      <c r="AS2887" s="18"/>
      <c r="AT2887" s="16"/>
    </row>
    <row r="2888" spans="39:46">
      <c r="AM2888" s="11"/>
      <c r="AN2888" s="5"/>
      <c r="AS2888" s="18"/>
      <c r="AT2888" s="16"/>
    </row>
    <row r="2889" spans="39:46">
      <c r="AM2889" s="11"/>
      <c r="AN2889" s="5"/>
      <c r="AS2889" s="18"/>
      <c r="AT2889" s="16"/>
    </row>
    <row r="2890" spans="39:46">
      <c r="AM2890" s="11"/>
      <c r="AN2890" s="5"/>
      <c r="AS2890" s="18"/>
      <c r="AT2890" s="16"/>
    </row>
    <row r="2891" spans="39:46">
      <c r="AM2891" s="11"/>
      <c r="AN2891" s="5"/>
      <c r="AS2891" s="18"/>
      <c r="AT2891" s="16"/>
    </row>
    <row r="2892" spans="39:46">
      <c r="AM2892" s="11"/>
      <c r="AN2892" s="5"/>
      <c r="AS2892" s="18"/>
      <c r="AT2892" s="16"/>
    </row>
    <row r="2893" spans="39:46">
      <c r="AM2893" s="11"/>
      <c r="AN2893" s="5"/>
      <c r="AS2893" s="18"/>
      <c r="AT2893" s="16"/>
    </row>
    <row r="2894" spans="39:46">
      <c r="AM2894" s="11"/>
      <c r="AN2894" s="5"/>
      <c r="AS2894" s="18"/>
      <c r="AT2894" s="16"/>
    </row>
    <row r="2895" spans="39:46">
      <c r="AM2895" s="11"/>
      <c r="AN2895" s="5"/>
      <c r="AS2895" s="18"/>
      <c r="AT2895" s="16"/>
    </row>
    <row r="2896" spans="39:46">
      <c r="AM2896" s="11"/>
      <c r="AN2896" s="5"/>
      <c r="AS2896" s="18"/>
      <c r="AT2896" s="16"/>
    </row>
    <row r="2897" spans="39:46">
      <c r="AM2897" s="11"/>
      <c r="AN2897" s="5"/>
      <c r="AS2897" s="18"/>
      <c r="AT2897" s="16"/>
    </row>
    <row r="2898" spans="39:46">
      <c r="AM2898" s="11"/>
      <c r="AN2898" s="5"/>
      <c r="AS2898" s="18"/>
      <c r="AT2898" s="16"/>
    </row>
    <row r="2899" spans="39:46">
      <c r="AM2899" s="11"/>
      <c r="AN2899" s="5"/>
      <c r="AS2899" s="18"/>
      <c r="AT2899" s="16"/>
    </row>
    <row r="2900" spans="39:46">
      <c r="AM2900" s="11"/>
      <c r="AN2900" s="5"/>
      <c r="AS2900" s="18"/>
      <c r="AT2900" s="16"/>
    </row>
    <row r="2901" spans="39:46">
      <c r="AM2901" s="11"/>
      <c r="AN2901" s="5"/>
      <c r="AS2901" s="18"/>
      <c r="AT2901" s="16"/>
    </row>
    <row r="2902" spans="39:46">
      <c r="AM2902" s="11"/>
      <c r="AN2902" s="5"/>
      <c r="AS2902" s="18"/>
      <c r="AT2902" s="16"/>
    </row>
    <row r="2903" spans="39:46">
      <c r="AM2903" s="11"/>
      <c r="AN2903" s="5"/>
      <c r="AS2903" s="18"/>
      <c r="AT2903" s="16"/>
    </row>
    <row r="2904" spans="39:46">
      <c r="AM2904" s="11"/>
      <c r="AN2904" s="5"/>
      <c r="AS2904" s="18"/>
      <c r="AT2904" s="16"/>
    </row>
    <row r="2905" spans="39:46">
      <c r="AM2905" s="11"/>
      <c r="AN2905" s="5"/>
      <c r="AS2905" s="18"/>
      <c r="AT2905" s="16"/>
    </row>
    <row r="2906" spans="39:46">
      <c r="AM2906" s="11"/>
      <c r="AN2906" s="5"/>
      <c r="AS2906" s="18"/>
      <c r="AT2906" s="16"/>
    </row>
    <row r="2907" spans="39:46">
      <c r="AM2907" s="11"/>
      <c r="AN2907" s="5"/>
      <c r="AS2907" s="18"/>
      <c r="AT2907" s="16"/>
    </row>
    <row r="2908" spans="39:46">
      <c r="AM2908" s="11"/>
      <c r="AN2908" s="5"/>
      <c r="AS2908" s="18"/>
      <c r="AT2908" s="16"/>
    </row>
    <row r="2909" spans="39:46">
      <c r="AM2909" s="11"/>
      <c r="AN2909" s="5"/>
      <c r="AS2909" s="18"/>
      <c r="AT2909" s="16"/>
    </row>
    <row r="2910" spans="39:46">
      <c r="AM2910" s="11"/>
      <c r="AN2910" s="5"/>
      <c r="AS2910" s="18"/>
      <c r="AT2910" s="16"/>
    </row>
    <row r="2911" spans="39:46">
      <c r="AM2911" s="11"/>
      <c r="AN2911" s="5"/>
      <c r="AS2911" s="18"/>
      <c r="AT2911" s="16"/>
    </row>
    <row r="2912" spans="39:46">
      <c r="AM2912" s="11"/>
      <c r="AN2912" s="5"/>
      <c r="AS2912" s="18"/>
      <c r="AT2912" s="16"/>
    </row>
    <row r="2913" spans="39:46">
      <c r="AM2913" s="11"/>
      <c r="AN2913" s="5"/>
      <c r="AS2913" s="18"/>
      <c r="AT2913" s="16"/>
    </row>
    <row r="2914" spans="39:46">
      <c r="AM2914" s="11"/>
      <c r="AN2914" s="5"/>
      <c r="AS2914" s="18"/>
      <c r="AT2914" s="16"/>
    </row>
    <row r="2915" spans="39:46">
      <c r="AM2915" s="11"/>
      <c r="AN2915" s="5"/>
      <c r="AS2915" s="18"/>
      <c r="AT2915" s="16"/>
    </row>
    <row r="2916" spans="39:46">
      <c r="AM2916" s="11"/>
      <c r="AN2916" s="5"/>
      <c r="AS2916" s="18"/>
      <c r="AT2916" s="16"/>
    </row>
    <row r="2917" spans="39:46">
      <c r="AM2917" s="11"/>
      <c r="AN2917" s="5"/>
      <c r="AS2917" s="18"/>
      <c r="AT2917" s="16"/>
    </row>
    <row r="2918" spans="39:46">
      <c r="AM2918" s="11"/>
      <c r="AN2918" s="5"/>
      <c r="AS2918" s="18"/>
      <c r="AT2918" s="16"/>
    </row>
    <row r="2919" spans="39:46">
      <c r="AM2919" s="11"/>
      <c r="AN2919" s="5"/>
      <c r="AS2919" s="18"/>
      <c r="AT2919" s="16"/>
    </row>
    <row r="2920" spans="39:46">
      <c r="AM2920" s="11"/>
      <c r="AN2920" s="5"/>
      <c r="AS2920" s="18"/>
      <c r="AT2920" s="16"/>
    </row>
    <row r="2921" spans="39:46">
      <c r="AM2921" s="11"/>
      <c r="AN2921" s="5"/>
      <c r="AS2921" s="18"/>
      <c r="AT2921" s="16"/>
    </row>
    <row r="2922" spans="39:46">
      <c r="AM2922" s="11"/>
      <c r="AN2922" s="5"/>
      <c r="AS2922" s="18"/>
      <c r="AT2922" s="16"/>
    </row>
    <row r="2923" spans="39:46">
      <c r="AM2923" s="11"/>
      <c r="AN2923" s="5"/>
      <c r="AS2923" s="18"/>
      <c r="AT2923" s="16"/>
    </row>
    <row r="2924" spans="39:46">
      <c r="AM2924" s="11"/>
      <c r="AN2924" s="5"/>
      <c r="AS2924" s="18"/>
      <c r="AT2924" s="16"/>
    </row>
    <row r="2925" spans="39:46">
      <c r="AM2925" s="11"/>
      <c r="AN2925" s="5"/>
      <c r="AS2925" s="18"/>
      <c r="AT2925" s="16"/>
    </row>
    <row r="2926" spans="39:46">
      <c r="AM2926" s="11"/>
      <c r="AN2926" s="5"/>
      <c r="AS2926" s="18"/>
      <c r="AT2926" s="16"/>
    </row>
    <row r="2927" spans="39:46">
      <c r="AM2927" s="11"/>
      <c r="AN2927" s="5"/>
      <c r="AS2927" s="18"/>
      <c r="AT2927" s="16"/>
    </row>
    <row r="2928" spans="39:46">
      <c r="AM2928" s="11"/>
      <c r="AN2928" s="5"/>
      <c r="AS2928" s="18"/>
      <c r="AT2928" s="16"/>
    </row>
    <row r="2929" spans="39:46">
      <c r="AM2929" s="11"/>
      <c r="AN2929" s="5"/>
      <c r="AS2929" s="18"/>
      <c r="AT2929" s="16"/>
    </row>
    <row r="2930" spans="39:46">
      <c r="AM2930" s="11"/>
      <c r="AN2930" s="5"/>
      <c r="AS2930" s="18"/>
      <c r="AT2930" s="16"/>
    </row>
    <row r="2931" spans="39:46">
      <c r="AM2931" s="11"/>
      <c r="AN2931" s="5"/>
      <c r="AS2931" s="18"/>
      <c r="AT2931" s="16"/>
    </row>
    <row r="2932" spans="39:46">
      <c r="AM2932" s="11"/>
      <c r="AN2932" s="5"/>
      <c r="AS2932" s="18"/>
      <c r="AT2932" s="16"/>
    </row>
    <row r="2933" spans="39:46">
      <c r="AM2933" s="11"/>
      <c r="AN2933" s="5"/>
      <c r="AS2933" s="18"/>
      <c r="AT2933" s="16"/>
    </row>
    <row r="2934" spans="39:46">
      <c r="AM2934" s="11"/>
      <c r="AN2934" s="5"/>
      <c r="AS2934" s="18"/>
      <c r="AT2934" s="16"/>
    </row>
    <row r="2935" spans="39:46">
      <c r="AM2935" s="11"/>
      <c r="AN2935" s="5"/>
      <c r="AS2935" s="18"/>
      <c r="AT2935" s="16"/>
    </row>
    <row r="2936" spans="39:46">
      <c r="AM2936" s="11"/>
      <c r="AN2936" s="5"/>
      <c r="AS2936" s="18"/>
      <c r="AT2936" s="16"/>
    </row>
    <row r="2937" spans="39:46">
      <c r="AM2937" s="11"/>
      <c r="AN2937" s="5"/>
      <c r="AS2937" s="18"/>
      <c r="AT2937" s="16"/>
    </row>
    <row r="2938" spans="39:46">
      <c r="AM2938" s="11"/>
      <c r="AN2938" s="5"/>
      <c r="AS2938" s="18"/>
      <c r="AT2938" s="16"/>
    </row>
    <row r="2939" spans="39:46">
      <c r="AM2939" s="11"/>
      <c r="AN2939" s="5"/>
      <c r="AS2939" s="18"/>
      <c r="AT2939" s="16"/>
    </row>
    <row r="2940" spans="39:46">
      <c r="AM2940" s="11"/>
      <c r="AN2940" s="5"/>
      <c r="AS2940" s="18"/>
      <c r="AT2940" s="16"/>
    </row>
    <row r="2941" spans="39:46">
      <c r="AM2941" s="11"/>
      <c r="AN2941" s="5"/>
      <c r="AS2941" s="18"/>
      <c r="AT2941" s="16"/>
    </row>
    <row r="2942" spans="39:46">
      <c r="AM2942" s="11"/>
      <c r="AN2942" s="5"/>
      <c r="AS2942" s="18"/>
      <c r="AT2942" s="16"/>
    </row>
    <row r="2943" spans="39:46">
      <c r="AM2943" s="11"/>
      <c r="AN2943" s="5"/>
      <c r="AS2943" s="18"/>
      <c r="AT2943" s="16"/>
    </row>
    <row r="2944" spans="39:46">
      <c r="AM2944" s="11"/>
      <c r="AN2944" s="5"/>
      <c r="AS2944" s="18"/>
      <c r="AT2944" s="16"/>
    </row>
    <row r="2945" spans="39:46">
      <c r="AM2945" s="11"/>
      <c r="AN2945" s="5"/>
      <c r="AS2945" s="18"/>
      <c r="AT2945" s="16"/>
    </row>
    <row r="2946" spans="39:46">
      <c r="AM2946" s="11"/>
      <c r="AN2946" s="5"/>
      <c r="AS2946" s="18"/>
      <c r="AT2946" s="16"/>
    </row>
    <row r="2947" spans="39:46">
      <c r="AM2947" s="11"/>
      <c r="AN2947" s="5"/>
      <c r="AS2947" s="18"/>
      <c r="AT2947" s="16"/>
    </row>
    <row r="2948" spans="39:46">
      <c r="AM2948" s="11"/>
      <c r="AN2948" s="5"/>
      <c r="AS2948" s="18"/>
      <c r="AT2948" s="16"/>
    </row>
    <row r="2949" spans="39:46">
      <c r="AM2949" s="11"/>
      <c r="AN2949" s="5"/>
      <c r="AS2949" s="18"/>
      <c r="AT2949" s="16"/>
    </row>
    <row r="2950" spans="39:46">
      <c r="AM2950" s="11"/>
      <c r="AN2950" s="5"/>
      <c r="AS2950" s="18"/>
      <c r="AT2950" s="16"/>
    </row>
    <row r="2951" spans="39:46">
      <c r="AM2951" s="11"/>
      <c r="AN2951" s="5"/>
      <c r="AS2951" s="18"/>
      <c r="AT2951" s="16"/>
    </row>
    <row r="2952" spans="39:46">
      <c r="AM2952" s="11"/>
      <c r="AN2952" s="5"/>
      <c r="AS2952" s="18"/>
      <c r="AT2952" s="16"/>
    </row>
    <row r="2953" spans="39:46">
      <c r="AM2953" s="11"/>
      <c r="AN2953" s="5"/>
      <c r="AS2953" s="18"/>
      <c r="AT2953" s="16"/>
    </row>
    <row r="2954" spans="39:46">
      <c r="AM2954" s="11"/>
      <c r="AN2954" s="5"/>
      <c r="AS2954" s="18"/>
      <c r="AT2954" s="16"/>
    </row>
    <row r="2955" spans="39:46">
      <c r="AM2955" s="11"/>
      <c r="AN2955" s="5"/>
      <c r="AS2955" s="18"/>
      <c r="AT2955" s="16"/>
    </row>
    <row r="2956" spans="39:46">
      <c r="AM2956" s="11"/>
      <c r="AN2956" s="5"/>
      <c r="AS2956" s="18"/>
      <c r="AT2956" s="16"/>
    </row>
    <row r="2957" spans="39:46">
      <c r="AM2957" s="11"/>
      <c r="AN2957" s="5"/>
      <c r="AS2957" s="18"/>
      <c r="AT2957" s="16"/>
    </row>
    <row r="2958" spans="39:46">
      <c r="AM2958" s="11"/>
      <c r="AN2958" s="5"/>
      <c r="AS2958" s="18"/>
      <c r="AT2958" s="16"/>
    </row>
    <row r="2959" spans="39:46">
      <c r="AM2959" s="11"/>
      <c r="AN2959" s="5"/>
      <c r="AS2959" s="18"/>
      <c r="AT2959" s="16"/>
    </row>
    <row r="2960" spans="39:46">
      <c r="AM2960" s="11"/>
      <c r="AN2960" s="5"/>
      <c r="AS2960" s="18"/>
      <c r="AT2960" s="16"/>
    </row>
    <row r="2961" spans="39:46">
      <c r="AM2961" s="11"/>
      <c r="AN2961" s="5"/>
      <c r="AS2961" s="18"/>
      <c r="AT2961" s="16"/>
    </row>
    <row r="2962" spans="39:46">
      <c r="AM2962" s="11"/>
      <c r="AN2962" s="5"/>
      <c r="AS2962" s="18"/>
      <c r="AT2962" s="16"/>
    </row>
    <row r="2963" spans="39:46">
      <c r="AM2963" s="11"/>
      <c r="AN2963" s="5"/>
      <c r="AS2963" s="18"/>
      <c r="AT2963" s="16"/>
    </row>
    <row r="2964" spans="39:46">
      <c r="AM2964" s="11"/>
      <c r="AN2964" s="5"/>
      <c r="AS2964" s="18"/>
      <c r="AT2964" s="16"/>
    </row>
    <row r="2965" spans="39:46">
      <c r="AM2965" s="11"/>
      <c r="AN2965" s="5"/>
      <c r="AS2965" s="18"/>
      <c r="AT2965" s="16"/>
    </row>
    <row r="2966" spans="39:46">
      <c r="AM2966" s="11"/>
      <c r="AN2966" s="5"/>
      <c r="AS2966" s="18"/>
      <c r="AT2966" s="16"/>
    </row>
    <row r="2967" spans="39:46">
      <c r="AM2967" s="11"/>
      <c r="AN2967" s="5"/>
      <c r="AS2967" s="18"/>
      <c r="AT2967" s="16"/>
    </row>
    <row r="2968" spans="39:46">
      <c r="AM2968" s="11"/>
      <c r="AN2968" s="5"/>
      <c r="AS2968" s="18"/>
      <c r="AT2968" s="16"/>
    </row>
    <row r="2969" spans="39:46">
      <c r="AM2969" s="11"/>
      <c r="AN2969" s="5"/>
      <c r="AS2969" s="18"/>
      <c r="AT2969" s="16"/>
    </row>
    <row r="2970" spans="39:46">
      <c r="AM2970" s="11"/>
      <c r="AN2970" s="5"/>
      <c r="AS2970" s="18"/>
      <c r="AT2970" s="16"/>
    </row>
    <row r="2971" spans="39:46">
      <c r="AM2971" s="11"/>
      <c r="AN2971" s="5"/>
      <c r="AS2971" s="18"/>
      <c r="AT2971" s="16"/>
    </row>
    <row r="2972" spans="39:46">
      <c r="AM2972" s="11"/>
      <c r="AN2972" s="5"/>
      <c r="AS2972" s="18"/>
      <c r="AT2972" s="16"/>
    </row>
    <row r="2973" spans="39:46">
      <c r="AM2973" s="11"/>
      <c r="AN2973" s="5"/>
      <c r="AS2973" s="18"/>
      <c r="AT2973" s="16"/>
    </row>
    <row r="2974" spans="39:46">
      <c r="AM2974" s="11"/>
      <c r="AN2974" s="5"/>
      <c r="AS2974" s="18"/>
      <c r="AT2974" s="16"/>
    </row>
    <row r="2975" spans="39:46">
      <c r="AM2975" s="11"/>
      <c r="AN2975" s="5"/>
      <c r="AS2975" s="18"/>
      <c r="AT2975" s="16"/>
    </row>
    <row r="2976" spans="39:46">
      <c r="AM2976" s="11"/>
      <c r="AN2976" s="5"/>
      <c r="AS2976" s="18"/>
      <c r="AT2976" s="16"/>
    </row>
    <row r="2977" spans="39:46">
      <c r="AM2977" s="11"/>
      <c r="AN2977" s="5"/>
      <c r="AS2977" s="18"/>
      <c r="AT2977" s="16"/>
    </row>
    <row r="2978" spans="39:46">
      <c r="AM2978" s="11"/>
      <c r="AN2978" s="5"/>
      <c r="AS2978" s="18"/>
      <c r="AT2978" s="16"/>
    </row>
    <row r="2979" spans="39:46">
      <c r="AM2979" s="11"/>
      <c r="AN2979" s="5"/>
      <c r="AS2979" s="18"/>
      <c r="AT2979" s="16"/>
    </row>
    <row r="2980" spans="39:46">
      <c r="AM2980" s="11"/>
      <c r="AN2980" s="5"/>
      <c r="AS2980" s="18"/>
      <c r="AT2980" s="16"/>
    </row>
    <row r="2981" spans="39:46">
      <c r="AM2981" s="11"/>
      <c r="AN2981" s="5"/>
      <c r="AS2981" s="18"/>
      <c r="AT2981" s="16"/>
    </row>
    <row r="2982" spans="39:46">
      <c r="AM2982" s="11"/>
      <c r="AN2982" s="5"/>
      <c r="AS2982" s="18"/>
      <c r="AT2982" s="16"/>
    </row>
    <row r="2983" spans="39:46">
      <c r="AM2983" s="11"/>
      <c r="AN2983" s="5"/>
      <c r="AS2983" s="18"/>
      <c r="AT2983" s="16"/>
    </row>
    <row r="2984" spans="39:46">
      <c r="AM2984" s="11"/>
      <c r="AN2984" s="5"/>
      <c r="AS2984" s="18"/>
      <c r="AT2984" s="16"/>
    </row>
    <row r="2985" spans="39:46">
      <c r="AM2985" s="11"/>
      <c r="AN2985" s="5"/>
      <c r="AS2985" s="18"/>
      <c r="AT2985" s="16"/>
    </row>
    <row r="2986" spans="39:46">
      <c r="AM2986" s="11"/>
      <c r="AN2986" s="5"/>
      <c r="AS2986" s="18"/>
      <c r="AT2986" s="16"/>
    </row>
    <row r="2987" spans="39:46">
      <c r="AM2987" s="11"/>
      <c r="AN2987" s="5"/>
      <c r="AS2987" s="18"/>
      <c r="AT2987" s="16"/>
    </row>
    <row r="2988" spans="39:46">
      <c r="AM2988" s="11"/>
      <c r="AN2988" s="5"/>
      <c r="AS2988" s="18"/>
      <c r="AT2988" s="16"/>
    </row>
    <row r="2989" spans="39:46">
      <c r="AM2989" s="11"/>
      <c r="AN2989" s="5"/>
      <c r="AS2989" s="18"/>
      <c r="AT2989" s="16"/>
    </row>
    <row r="2990" spans="39:46">
      <c r="AM2990" s="11"/>
      <c r="AN2990" s="5"/>
      <c r="AS2990" s="18"/>
      <c r="AT2990" s="16"/>
    </row>
    <row r="2991" spans="39:46">
      <c r="AM2991" s="11"/>
      <c r="AN2991" s="5"/>
      <c r="AS2991" s="18"/>
      <c r="AT2991" s="16"/>
    </row>
    <row r="2992" spans="39:46">
      <c r="AM2992" s="11"/>
      <c r="AN2992" s="5"/>
      <c r="AS2992" s="18"/>
      <c r="AT2992" s="16"/>
    </row>
    <row r="2993" spans="39:46">
      <c r="AM2993" s="11"/>
      <c r="AN2993" s="5"/>
      <c r="AS2993" s="18"/>
      <c r="AT2993" s="16"/>
    </row>
    <row r="2994" spans="39:46">
      <c r="AM2994" s="11"/>
      <c r="AN2994" s="5"/>
      <c r="AS2994" s="18"/>
      <c r="AT2994" s="16"/>
    </row>
    <row r="2995" spans="39:46">
      <c r="AM2995" s="11"/>
      <c r="AN2995" s="5"/>
      <c r="AS2995" s="18"/>
      <c r="AT2995" s="16"/>
    </row>
    <row r="2996" spans="39:46">
      <c r="AM2996" s="11"/>
      <c r="AN2996" s="5"/>
      <c r="AS2996" s="18"/>
      <c r="AT2996" s="16"/>
    </row>
    <row r="2997" spans="39:46">
      <c r="AM2997" s="11"/>
      <c r="AN2997" s="5"/>
      <c r="AS2997" s="18"/>
      <c r="AT2997" s="16"/>
    </row>
    <row r="2998" spans="39:46">
      <c r="AM2998" s="11"/>
      <c r="AN2998" s="5"/>
      <c r="AS2998" s="18"/>
      <c r="AT2998" s="16"/>
    </row>
    <row r="2999" spans="39:46">
      <c r="AM2999" s="11"/>
      <c r="AN2999" s="5"/>
      <c r="AS2999" s="18"/>
      <c r="AT2999" s="16"/>
    </row>
    <row r="3000" spans="39:46">
      <c r="AM3000" s="11"/>
      <c r="AN3000" s="5"/>
      <c r="AS3000" s="18"/>
      <c r="AT3000" s="16"/>
    </row>
    <row r="3001" spans="39:46">
      <c r="AM3001" s="11"/>
      <c r="AN3001" s="5"/>
      <c r="AS3001" s="18"/>
      <c r="AT3001" s="16"/>
    </row>
    <row r="3002" spans="39:46">
      <c r="AM3002" s="11"/>
      <c r="AN3002" s="5"/>
      <c r="AS3002" s="18"/>
      <c r="AT3002" s="16"/>
    </row>
    <row r="3003" spans="39:46">
      <c r="AM3003" s="11"/>
      <c r="AN3003" s="5"/>
      <c r="AS3003" s="18"/>
      <c r="AT3003" s="16"/>
    </row>
    <row r="3004" spans="39:46">
      <c r="AM3004" s="11"/>
      <c r="AN3004" s="5"/>
      <c r="AS3004" s="18"/>
      <c r="AT3004" s="16"/>
    </row>
    <row r="3005" spans="39:46">
      <c r="AM3005" s="11"/>
      <c r="AN3005" s="5"/>
      <c r="AS3005" s="18"/>
      <c r="AT3005" s="16"/>
    </row>
    <row r="3006" spans="39:46">
      <c r="AM3006" s="11"/>
      <c r="AN3006" s="5"/>
      <c r="AS3006" s="18"/>
      <c r="AT3006" s="16"/>
    </row>
    <row r="3007" spans="39:46">
      <c r="AM3007" s="11"/>
      <c r="AN3007" s="5"/>
      <c r="AS3007" s="18"/>
      <c r="AT3007" s="16"/>
    </row>
    <row r="3008" spans="39:46">
      <c r="AM3008" s="11"/>
      <c r="AN3008" s="5"/>
      <c r="AS3008" s="18"/>
      <c r="AT3008" s="16"/>
    </row>
    <row r="3009" spans="39:46">
      <c r="AM3009" s="11"/>
      <c r="AN3009" s="5"/>
      <c r="AS3009" s="18"/>
      <c r="AT3009" s="16"/>
    </row>
    <row r="3010" spans="39:46">
      <c r="AM3010" s="11"/>
      <c r="AN3010" s="5"/>
      <c r="AS3010" s="18"/>
      <c r="AT3010" s="16"/>
    </row>
    <row r="3011" spans="39:46">
      <c r="AM3011" s="11"/>
      <c r="AN3011" s="5"/>
      <c r="AS3011" s="18"/>
      <c r="AT3011" s="16"/>
    </row>
    <row r="3012" spans="39:46">
      <c r="AM3012" s="11"/>
      <c r="AN3012" s="5"/>
      <c r="AS3012" s="18"/>
      <c r="AT3012" s="16"/>
    </row>
    <row r="3013" spans="39:46">
      <c r="AM3013" s="11"/>
      <c r="AN3013" s="5"/>
      <c r="AS3013" s="18"/>
      <c r="AT3013" s="16"/>
    </row>
    <row r="3014" spans="39:46">
      <c r="AM3014" s="11"/>
      <c r="AN3014" s="5"/>
      <c r="AS3014" s="18"/>
      <c r="AT3014" s="16"/>
    </row>
    <row r="3015" spans="39:46">
      <c r="AM3015" s="11"/>
      <c r="AN3015" s="5"/>
      <c r="AS3015" s="18"/>
      <c r="AT3015" s="16"/>
    </row>
    <row r="3016" spans="39:46">
      <c r="AM3016" s="11"/>
      <c r="AN3016" s="5"/>
      <c r="AS3016" s="18"/>
      <c r="AT3016" s="16"/>
    </row>
    <row r="3017" spans="39:46">
      <c r="AM3017" s="11"/>
      <c r="AN3017" s="5"/>
      <c r="AS3017" s="18"/>
      <c r="AT3017" s="16"/>
    </row>
    <row r="3018" spans="39:46">
      <c r="AM3018" s="11"/>
      <c r="AN3018" s="5"/>
      <c r="AS3018" s="18"/>
      <c r="AT3018" s="16"/>
    </row>
    <row r="3019" spans="39:46">
      <c r="AM3019" s="11"/>
      <c r="AN3019" s="5"/>
      <c r="AS3019" s="18"/>
      <c r="AT3019" s="16"/>
    </row>
    <row r="3020" spans="39:46">
      <c r="AM3020" s="11"/>
      <c r="AN3020" s="5"/>
      <c r="AS3020" s="18"/>
      <c r="AT3020" s="16"/>
    </row>
    <row r="3021" spans="39:46">
      <c r="AM3021" s="11"/>
      <c r="AN3021" s="5"/>
      <c r="AS3021" s="18"/>
      <c r="AT3021" s="16"/>
    </row>
    <row r="3022" spans="39:46">
      <c r="AM3022" s="11"/>
      <c r="AN3022" s="5"/>
      <c r="AS3022" s="18"/>
      <c r="AT3022" s="16"/>
    </row>
    <row r="3023" spans="39:46">
      <c r="AM3023" s="11"/>
      <c r="AN3023" s="5"/>
      <c r="AS3023" s="18"/>
      <c r="AT3023" s="16"/>
    </row>
    <row r="3024" spans="39:46">
      <c r="AM3024" s="11"/>
      <c r="AN3024" s="5"/>
      <c r="AS3024" s="18"/>
      <c r="AT3024" s="16"/>
    </row>
    <row r="3025" spans="39:46">
      <c r="AM3025" s="11"/>
      <c r="AN3025" s="5"/>
      <c r="AS3025" s="18"/>
      <c r="AT3025" s="16"/>
    </row>
    <row r="3026" spans="39:46">
      <c r="AM3026" s="11"/>
      <c r="AN3026" s="5"/>
      <c r="AS3026" s="18"/>
      <c r="AT3026" s="16"/>
    </row>
    <row r="3027" spans="39:46">
      <c r="AM3027" s="11"/>
      <c r="AN3027" s="5"/>
      <c r="AS3027" s="18"/>
      <c r="AT3027" s="16"/>
    </row>
    <row r="3028" spans="39:46">
      <c r="AM3028" s="11"/>
      <c r="AN3028" s="5"/>
      <c r="AS3028" s="18"/>
      <c r="AT3028" s="16"/>
    </row>
    <row r="3029" spans="39:46">
      <c r="AM3029" s="11"/>
      <c r="AN3029" s="5"/>
      <c r="AS3029" s="18"/>
      <c r="AT3029" s="16"/>
    </row>
    <row r="3030" spans="39:46">
      <c r="AM3030" s="11"/>
      <c r="AN3030" s="5"/>
      <c r="AS3030" s="18"/>
      <c r="AT3030" s="16"/>
    </row>
    <row r="3031" spans="39:46">
      <c r="AM3031" s="11"/>
      <c r="AN3031" s="5"/>
      <c r="AS3031" s="18"/>
      <c r="AT3031" s="16"/>
    </row>
    <row r="3032" spans="39:46">
      <c r="AM3032" s="11"/>
      <c r="AN3032" s="5"/>
      <c r="AS3032" s="18"/>
      <c r="AT3032" s="16"/>
    </row>
    <row r="3033" spans="39:46">
      <c r="AM3033" s="11"/>
      <c r="AN3033" s="5"/>
      <c r="AS3033" s="18"/>
      <c r="AT3033" s="16"/>
    </row>
    <row r="3034" spans="39:46">
      <c r="AM3034" s="11"/>
      <c r="AN3034" s="5"/>
      <c r="AS3034" s="18"/>
      <c r="AT3034" s="16"/>
    </row>
    <row r="3035" spans="39:46">
      <c r="AM3035" s="11"/>
      <c r="AN3035" s="5"/>
      <c r="AS3035" s="18"/>
      <c r="AT3035" s="16"/>
    </row>
    <row r="3036" spans="39:46">
      <c r="AM3036" s="11"/>
      <c r="AN3036" s="5"/>
      <c r="AS3036" s="18"/>
      <c r="AT3036" s="16"/>
    </row>
    <row r="3037" spans="39:46">
      <c r="AM3037" s="11"/>
      <c r="AN3037" s="5"/>
      <c r="AS3037" s="18"/>
      <c r="AT3037" s="16"/>
    </row>
    <row r="3038" spans="39:46">
      <c r="AM3038" s="11"/>
      <c r="AN3038" s="5"/>
      <c r="AS3038" s="18"/>
      <c r="AT3038" s="16"/>
    </row>
    <row r="3039" spans="39:46">
      <c r="AM3039" s="11"/>
      <c r="AN3039" s="5"/>
      <c r="AS3039" s="18"/>
      <c r="AT3039" s="16"/>
    </row>
    <row r="3040" spans="39:46">
      <c r="AM3040" s="11"/>
      <c r="AN3040" s="5"/>
      <c r="AS3040" s="18"/>
      <c r="AT3040" s="16"/>
    </row>
    <row r="3041" spans="39:46">
      <c r="AM3041" s="11"/>
      <c r="AN3041" s="5"/>
      <c r="AS3041" s="18"/>
      <c r="AT3041" s="16"/>
    </row>
    <row r="3042" spans="39:46">
      <c r="AM3042" s="11"/>
      <c r="AN3042" s="5"/>
      <c r="AS3042" s="18"/>
      <c r="AT3042" s="16"/>
    </row>
    <row r="3043" spans="39:46">
      <c r="AM3043" s="11"/>
      <c r="AN3043" s="5"/>
      <c r="AS3043" s="18"/>
      <c r="AT3043" s="16"/>
    </row>
    <row r="3044" spans="39:46">
      <c r="AM3044" s="11"/>
      <c r="AN3044" s="5"/>
      <c r="AS3044" s="18"/>
      <c r="AT3044" s="16"/>
    </row>
    <row r="3045" spans="39:46">
      <c r="AM3045" s="11"/>
      <c r="AN3045" s="5"/>
      <c r="AS3045" s="18"/>
      <c r="AT3045" s="16"/>
    </row>
    <row r="3046" spans="39:46">
      <c r="AM3046" s="11"/>
      <c r="AN3046" s="5"/>
      <c r="AS3046" s="18"/>
      <c r="AT3046" s="16"/>
    </row>
    <row r="3047" spans="39:46">
      <c r="AM3047" s="11"/>
      <c r="AN3047" s="5"/>
      <c r="AS3047" s="18"/>
      <c r="AT3047" s="16"/>
    </row>
    <row r="3048" spans="39:46">
      <c r="AM3048" s="11"/>
      <c r="AN3048" s="5"/>
      <c r="AS3048" s="18"/>
      <c r="AT3048" s="16"/>
    </row>
    <row r="3049" spans="39:46">
      <c r="AM3049" s="11"/>
      <c r="AN3049" s="5"/>
      <c r="AS3049" s="18"/>
      <c r="AT3049" s="16"/>
    </row>
    <row r="3050" spans="39:46">
      <c r="AM3050" s="11"/>
      <c r="AN3050" s="5"/>
      <c r="AS3050" s="18"/>
      <c r="AT3050" s="16"/>
    </row>
    <row r="3051" spans="39:46">
      <c r="AM3051" s="11"/>
      <c r="AN3051" s="5"/>
      <c r="AS3051" s="18"/>
      <c r="AT3051" s="16"/>
    </row>
    <row r="3052" spans="39:46">
      <c r="AM3052" s="11"/>
      <c r="AN3052" s="5"/>
      <c r="AS3052" s="18"/>
      <c r="AT3052" s="16"/>
    </row>
    <row r="3053" spans="39:46">
      <c r="AM3053" s="11"/>
      <c r="AN3053" s="5"/>
      <c r="AS3053" s="18"/>
      <c r="AT3053" s="16"/>
    </row>
    <row r="3054" spans="39:46">
      <c r="AM3054" s="11"/>
      <c r="AN3054" s="5"/>
      <c r="AS3054" s="18"/>
      <c r="AT3054" s="16"/>
    </row>
    <row r="3055" spans="39:46">
      <c r="AM3055" s="11"/>
      <c r="AN3055" s="5"/>
      <c r="AS3055" s="18"/>
      <c r="AT3055" s="16"/>
    </row>
    <row r="3056" spans="39:46">
      <c r="AM3056" s="11"/>
      <c r="AN3056" s="5"/>
      <c r="AS3056" s="18"/>
      <c r="AT3056" s="16"/>
    </row>
    <row r="3057" spans="39:46">
      <c r="AM3057" s="11"/>
      <c r="AN3057" s="5"/>
      <c r="AS3057" s="18"/>
      <c r="AT3057" s="16"/>
    </row>
    <row r="3058" spans="39:46">
      <c r="AM3058" s="11"/>
      <c r="AN3058" s="5"/>
      <c r="AS3058" s="18"/>
      <c r="AT3058" s="16"/>
    </row>
    <row r="3059" spans="39:46">
      <c r="AM3059" s="11"/>
      <c r="AN3059" s="5"/>
      <c r="AS3059" s="18"/>
      <c r="AT3059" s="16"/>
    </row>
    <row r="3060" spans="39:46">
      <c r="AM3060" s="11"/>
      <c r="AN3060" s="5"/>
      <c r="AS3060" s="18"/>
      <c r="AT3060" s="16"/>
    </row>
    <row r="3061" spans="39:46">
      <c r="AM3061" s="11"/>
      <c r="AN3061" s="5"/>
      <c r="AS3061" s="18"/>
      <c r="AT3061" s="16"/>
    </row>
    <row r="3062" spans="39:46">
      <c r="AM3062" s="11"/>
      <c r="AN3062" s="5"/>
      <c r="AS3062" s="18"/>
      <c r="AT3062" s="16"/>
    </row>
    <row r="3063" spans="39:46">
      <c r="AM3063" s="11"/>
      <c r="AN3063" s="5"/>
      <c r="AS3063" s="18"/>
      <c r="AT3063" s="16"/>
    </row>
    <row r="3064" spans="39:46">
      <c r="AM3064" s="11"/>
      <c r="AN3064" s="5"/>
      <c r="AS3064" s="18"/>
      <c r="AT3064" s="16"/>
    </row>
    <row r="3065" spans="39:46">
      <c r="AM3065" s="11"/>
      <c r="AN3065" s="5"/>
      <c r="AS3065" s="18"/>
      <c r="AT3065" s="16"/>
    </row>
    <row r="3066" spans="39:46">
      <c r="AM3066" s="11"/>
      <c r="AN3066" s="5"/>
      <c r="AS3066" s="18"/>
      <c r="AT3066" s="16"/>
    </row>
    <row r="3067" spans="39:46">
      <c r="AM3067" s="11"/>
      <c r="AN3067" s="5"/>
      <c r="AS3067" s="18"/>
      <c r="AT3067" s="16"/>
    </row>
    <row r="3068" spans="39:46">
      <c r="AM3068" s="11"/>
      <c r="AN3068" s="5"/>
      <c r="AS3068" s="18"/>
      <c r="AT3068" s="16"/>
    </row>
    <row r="3069" spans="39:46">
      <c r="AM3069" s="11"/>
      <c r="AN3069" s="5"/>
      <c r="AS3069" s="18"/>
      <c r="AT3069" s="16"/>
    </row>
    <row r="3070" spans="39:46">
      <c r="AM3070" s="11"/>
      <c r="AN3070" s="5"/>
      <c r="AS3070" s="18"/>
      <c r="AT3070" s="16"/>
    </row>
    <row r="3071" spans="39:46">
      <c r="AM3071" s="11"/>
      <c r="AN3071" s="5"/>
      <c r="AS3071" s="18"/>
      <c r="AT3071" s="16"/>
    </row>
    <row r="3072" spans="39:46">
      <c r="AM3072" s="11"/>
      <c r="AN3072" s="5"/>
      <c r="AS3072" s="18"/>
      <c r="AT3072" s="16"/>
    </row>
    <row r="3073" spans="39:46">
      <c r="AM3073" s="11"/>
      <c r="AN3073" s="5"/>
      <c r="AS3073" s="18"/>
      <c r="AT3073" s="16"/>
    </row>
    <row r="3074" spans="39:46">
      <c r="AM3074" s="11"/>
      <c r="AN3074" s="5"/>
      <c r="AS3074" s="18"/>
      <c r="AT3074" s="16"/>
    </row>
    <row r="3075" spans="39:46">
      <c r="AM3075" s="11"/>
      <c r="AN3075" s="5"/>
      <c r="AS3075" s="18"/>
      <c r="AT3075" s="16"/>
    </row>
    <row r="3076" spans="39:46">
      <c r="AM3076" s="11"/>
      <c r="AN3076" s="5"/>
      <c r="AS3076" s="18"/>
      <c r="AT3076" s="16"/>
    </row>
    <row r="3077" spans="39:46">
      <c r="AM3077" s="11"/>
      <c r="AN3077" s="5"/>
      <c r="AS3077" s="18"/>
      <c r="AT3077" s="16"/>
    </row>
    <row r="3078" spans="39:46">
      <c r="AM3078" s="11"/>
      <c r="AN3078" s="5"/>
      <c r="AS3078" s="18"/>
      <c r="AT3078" s="16"/>
    </row>
    <row r="3079" spans="39:46">
      <c r="AM3079" s="11"/>
      <c r="AN3079" s="5"/>
      <c r="AS3079" s="18"/>
      <c r="AT3079" s="16"/>
    </row>
    <row r="3080" spans="39:46">
      <c r="AM3080" s="11"/>
      <c r="AN3080" s="5"/>
      <c r="AS3080" s="18"/>
      <c r="AT3080" s="16"/>
    </row>
    <row r="3081" spans="39:46">
      <c r="AM3081" s="11"/>
      <c r="AN3081" s="5"/>
      <c r="AS3081" s="18"/>
      <c r="AT3081" s="16"/>
    </row>
    <row r="3082" spans="39:46">
      <c r="AM3082" s="11"/>
      <c r="AN3082" s="5"/>
      <c r="AS3082" s="18"/>
      <c r="AT3082" s="16"/>
    </row>
    <row r="3083" spans="39:46">
      <c r="AM3083" s="11"/>
      <c r="AN3083" s="5"/>
      <c r="AS3083" s="18"/>
      <c r="AT3083" s="16"/>
    </row>
    <row r="3084" spans="39:46">
      <c r="AM3084" s="11"/>
      <c r="AN3084" s="5"/>
      <c r="AS3084" s="18"/>
      <c r="AT3084" s="16"/>
    </row>
    <row r="3085" spans="39:46">
      <c r="AM3085" s="11"/>
      <c r="AN3085" s="5"/>
      <c r="AS3085" s="18"/>
      <c r="AT3085" s="16"/>
    </row>
    <row r="3086" spans="39:46">
      <c r="AM3086" s="11"/>
      <c r="AN3086" s="5"/>
      <c r="AS3086" s="18"/>
      <c r="AT3086" s="16"/>
    </row>
    <row r="3087" spans="39:46">
      <c r="AM3087" s="11"/>
      <c r="AN3087" s="5"/>
      <c r="AS3087" s="18"/>
      <c r="AT3087" s="16"/>
    </row>
    <row r="3088" spans="39:46">
      <c r="AM3088" s="11"/>
      <c r="AN3088" s="5"/>
      <c r="AS3088" s="18"/>
      <c r="AT3088" s="16"/>
    </row>
    <row r="3089" spans="39:46">
      <c r="AM3089" s="11"/>
      <c r="AN3089" s="5"/>
      <c r="AS3089" s="18"/>
      <c r="AT3089" s="16"/>
    </row>
    <row r="3090" spans="39:46">
      <c r="AM3090" s="11"/>
      <c r="AN3090" s="5"/>
      <c r="AS3090" s="18"/>
      <c r="AT3090" s="16"/>
    </row>
    <row r="3091" spans="39:46">
      <c r="AM3091" s="11"/>
      <c r="AN3091" s="5"/>
      <c r="AS3091" s="18"/>
      <c r="AT3091" s="16"/>
    </row>
    <row r="3092" spans="39:46">
      <c r="AM3092" s="11"/>
      <c r="AN3092" s="5"/>
      <c r="AS3092" s="18"/>
      <c r="AT3092" s="16"/>
    </row>
    <row r="3093" spans="39:46">
      <c r="AM3093" s="11"/>
      <c r="AN3093" s="5"/>
      <c r="AS3093" s="18"/>
      <c r="AT3093" s="16"/>
    </row>
    <row r="3094" spans="39:46">
      <c r="AM3094" s="11"/>
      <c r="AN3094" s="5"/>
      <c r="AS3094" s="18"/>
      <c r="AT3094" s="16"/>
    </row>
    <row r="3095" spans="39:46">
      <c r="AM3095" s="11"/>
      <c r="AN3095" s="5"/>
      <c r="AS3095" s="18"/>
      <c r="AT3095" s="16"/>
    </row>
    <row r="3096" spans="39:46">
      <c r="AM3096" s="11"/>
      <c r="AN3096" s="5"/>
      <c r="AS3096" s="18"/>
      <c r="AT3096" s="16"/>
    </row>
    <row r="3097" spans="39:46">
      <c r="AM3097" s="11"/>
      <c r="AN3097" s="5"/>
      <c r="AS3097" s="18"/>
      <c r="AT3097" s="16"/>
    </row>
    <row r="3098" spans="39:46">
      <c r="AM3098" s="11"/>
      <c r="AN3098" s="5"/>
      <c r="AS3098" s="18"/>
      <c r="AT3098" s="16"/>
    </row>
    <row r="3099" spans="39:46">
      <c r="AM3099" s="11"/>
      <c r="AN3099" s="5"/>
      <c r="AS3099" s="18"/>
      <c r="AT3099" s="16"/>
    </row>
    <row r="3100" spans="39:46">
      <c r="AM3100" s="11"/>
      <c r="AN3100" s="5"/>
      <c r="AS3100" s="18"/>
      <c r="AT3100" s="16"/>
    </row>
    <row r="3101" spans="39:46">
      <c r="AM3101" s="11"/>
      <c r="AN3101" s="5"/>
      <c r="AS3101" s="18"/>
      <c r="AT3101" s="16"/>
    </row>
    <row r="3102" spans="39:46">
      <c r="AM3102" s="11"/>
      <c r="AN3102" s="5"/>
      <c r="AS3102" s="18"/>
      <c r="AT3102" s="16"/>
    </row>
    <row r="3103" spans="39:46">
      <c r="AM3103" s="11"/>
      <c r="AN3103" s="5"/>
      <c r="AS3103" s="18"/>
      <c r="AT3103" s="16"/>
    </row>
    <row r="3104" spans="39:46">
      <c r="AM3104" s="11"/>
      <c r="AN3104" s="5"/>
      <c r="AS3104" s="18"/>
      <c r="AT3104" s="16"/>
    </row>
    <row r="3105" spans="39:46">
      <c r="AM3105" s="11"/>
      <c r="AN3105" s="5"/>
      <c r="AS3105" s="18"/>
      <c r="AT3105" s="16"/>
    </row>
    <row r="3106" spans="39:46">
      <c r="AM3106" s="11"/>
      <c r="AN3106" s="5"/>
      <c r="AS3106" s="18"/>
      <c r="AT3106" s="16"/>
    </row>
    <row r="3107" spans="39:46">
      <c r="AM3107" s="11"/>
      <c r="AN3107" s="5"/>
      <c r="AS3107" s="18"/>
      <c r="AT3107" s="16"/>
    </row>
    <row r="3108" spans="39:46">
      <c r="AM3108" s="11"/>
      <c r="AN3108" s="5"/>
      <c r="AS3108" s="18"/>
      <c r="AT3108" s="16"/>
    </row>
    <row r="3109" spans="39:46">
      <c r="AM3109" s="11"/>
      <c r="AN3109" s="5"/>
      <c r="AS3109" s="18"/>
      <c r="AT3109" s="16"/>
    </row>
    <row r="3110" spans="39:46">
      <c r="AM3110" s="11"/>
      <c r="AN3110" s="5"/>
      <c r="AS3110" s="18"/>
      <c r="AT3110" s="16"/>
    </row>
    <row r="3111" spans="39:46">
      <c r="AM3111" s="11"/>
      <c r="AN3111" s="5"/>
      <c r="AS3111" s="18"/>
      <c r="AT3111" s="16"/>
    </row>
    <row r="3112" spans="39:46">
      <c r="AM3112" s="11"/>
      <c r="AN3112" s="5"/>
      <c r="AS3112" s="18"/>
      <c r="AT3112" s="16"/>
    </row>
    <row r="3113" spans="39:46">
      <c r="AM3113" s="11"/>
      <c r="AN3113" s="5"/>
      <c r="AS3113" s="18"/>
      <c r="AT3113" s="16"/>
    </row>
    <row r="3114" spans="39:46">
      <c r="AM3114" s="11"/>
      <c r="AN3114" s="5"/>
      <c r="AS3114" s="18"/>
      <c r="AT3114" s="16"/>
    </row>
    <row r="3115" spans="39:46">
      <c r="AM3115" s="11"/>
      <c r="AN3115" s="5"/>
      <c r="AS3115" s="18"/>
      <c r="AT3115" s="16"/>
    </row>
    <row r="3116" spans="39:46">
      <c r="AM3116" s="11"/>
      <c r="AN3116" s="5"/>
      <c r="AS3116" s="18"/>
      <c r="AT3116" s="16"/>
    </row>
    <row r="3117" spans="39:46">
      <c r="AM3117" s="11"/>
      <c r="AN3117" s="5"/>
      <c r="AS3117" s="18"/>
      <c r="AT3117" s="16"/>
    </row>
    <row r="3118" spans="39:46">
      <c r="AM3118" s="11"/>
      <c r="AN3118" s="5"/>
      <c r="AS3118" s="18"/>
      <c r="AT3118" s="16"/>
    </row>
    <row r="3119" spans="39:46">
      <c r="AM3119" s="11"/>
      <c r="AN3119" s="5"/>
      <c r="AS3119" s="18"/>
      <c r="AT3119" s="16"/>
    </row>
    <row r="3120" spans="39:46">
      <c r="AM3120" s="11"/>
      <c r="AN3120" s="5"/>
      <c r="AS3120" s="18"/>
      <c r="AT3120" s="16"/>
    </row>
    <row r="3121" spans="39:46">
      <c r="AM3121" s="11"/>
      <c r="AN3121" s="5"/>
      <c r="AS3121" s="18"/>
      <c r="AT3121" s="16"/>
    </row>
    <row r="3122" spans="39:46">
      <c r="AM3122" s="11"/>
      <c r="AN3122" s="5"/>
      <c r="AS3122" s="18"/>
      <c r="AT3122" s="16"/>
    </row>
    <row r="3123" spans="39:46">
      <c r="AM3123" s="11"/>
      <c r="AN3123" s="5"/>
      <c r="AS3123" s="18"/>
      <c r="AT3123" s="16"/>
    </row>
    <row r="3124" spans="39:46">
      <c r="AM3124" s="11"/>
      <c r="AN3124" s="5"/>
      <c r="AS3124" s="18"/>
      <c r="AT3124" s="16"/>
    </row>
    <row r="3125" spans="39:46">
      <c r="AM3125" s="11"/>
      <c r="AN3125" s="5"/>
      <c r="AS3125" s="18"/>
      <c r="AT3125" s="16"/>
    </row>
    <row r="3126" spans="39:46">
      <c r="AM3126" s="11"/>
      <c r="AN3126" s="5"/>
      <c r="AS3126" s="18"/>
      <c r="AT3126" s="16"/>
    </row>
    <row r="3127" spans="39:46">
      <c r="AM3127" s="11"/>
      <c r="AN3127" s="5"/>
      <c r="AS3127" s="18"/>
      <c r="AT3127" s="16"/>
    </row>
    <row r="3128" spans="39:46">
      <c r="AM3128" s="11"/>
      <c r="AN3128" s="5"/>
      <c r="AS3128" s="18"/>
      <c r="AT3128" s="16"/>
    </row>
    <row r="3129" spans="39:46">
      <c r="AM3129" s="11"/>
      <c r="AN3129" s="5"/>
      <c r="AS3129" s="18"/>
      <c r="AT3129" s="16"/>
    </row>
    <row r="3130" spans="39:46">
      <c r="AM3130" s="11"/>
      <c r="AN3130" s="5"/>
      <c r="AS3130" s="18"/>
      <c r="AT3130" s="16"/>
    </row>
    <row r="3131" spans="39:46">
      <c r="AM3131" s="11"/>
      <c r="AN3131" s="5"/>
      <c r="AS3131" s="18"/>
      <c r="AT3131" s="16"/>
    </row>
    <row r="3132" spans="39:46">
      <c r="AM3132" s="11"/>
      <c r="AN3132" s="5"/>
      <c r="AS3132" s="18"/>
      <c r="AT3132" s="16"/>
    </row>
    <row r="3133" spans="39:46">
      <c r="AM3133" s="11"/>
      <c r="AN3133" s="5"/>
      <c r="AS3133" s="18"/>
      <c r="AT3133" s="16"/>
    </row>
    <row r="3134" spans="39:46">
      <c r="AM3134" s="11"/>
      <c r="AN3134" s="5"/>
      <c r="AS3134" s="18"/>
      <c r="AT3134" s="16"/>
    </row>
    <row r="3135" spans="39:46">
      <c r="AM3135" s="11"/>
      <c r="AN3135" s="5"/>
      <c r="AS3135" s="18"/>
      <c r="AT3135" s="16"/>
    </row>
    <row r="3136" spans="39:46">
      <c r="AM3136" s="11"/>
      <c r="AN3136" s="5"/>
      <c r="AS3136" s="18"/>
      <c r="AT3136" s="16"/>
    </row>
    <row r="3137" spans="39:46">
      <c r="AM3137" s="11"/>
      <c r="AN3137" s="5"/>
      <c r="AS3137" s="18"/>
      <c r="AT3137" s="16"/>
    </row>
    <row r="3138" spans="39:46">
      <c r="AM3138" s="11"/>
      <c r="AN3138" s="5"/>
      <c r="AS3138" s="18"/>
      <c r="AT3138" s="16"/>
    </row>
    <row r="3139" spans="39:46">
      <c r="AM3139" s="11"/>
      <c r="AN3139" s="5"/>
      <c r="AS3139" s="18"/>
      <c r="AT3139" s="16"/>
    </row>
    <row r="3140" spans="39:46">
      <c r="AM3140" s="11"/>
      <c r="AN3140" s="5"/>
      <c r="AS3140" s="18"/>
      <c r="AT3140" s="16"/>
    </row>
    <row r="3141" spans="39:46">
      <c r="AM3141" s="11"/>
      <c r="AN3141" s="5"/>
      <c r="AS3141" s="18"/>
      <c r="AT3141" s="16"/>
    </row>
    <row r="3142" spans="39:46">
      <c r="AM3142" s="11"/>
      <c r="AN3142" s="5"/>
      <c r="AS3142" s="18"/>
      <c r="AT3142" s="16"/>
    </row>
    <row r="3143" spans="39:46">
      <c r="AM3143" s="11"/>
      <c r="AN3143" s="5"/>
      <c r="AS3143" s="18"/>
      <c r="AT3143" s="16"/>
    </row>
    <row r="3144" spans="39:46">
      <c r="AM3144" s="11"/>
      <c r="AN3144" s="5"/>
      <c r="AS3144" s="18"/>
      <c r="AT3144" s="16"/>
    </row>
    <row r="3145" spans="39:46">
      <c r="AM3145" s="11"/>
      <c r="AN3145" s="5"/>
      <c r="AS3145" s="18"/>
      <c r="AT3145" s="16"/>
    </row>
    <row r="3146" spans="39:46">
      <c r="AM3146" s="11"/>
      <c r="AN3146" s="5"/>
      <c r="AS3146" s="18"/>
      <c r="AT3146" s="16"/>
    </row>
    <row r="3147" spans="39:46">
      <c r="AM3147" s="11"/>
      <c r="AN3147" s="5"/>
      <c r="AS3147" s="18"/>
      <c r="AT3147" s="16"/>
    </row>
    <row r="3148" spans="39:46">
      <c r="AM3148" s="11"/>
      <c r="AN3148" s="5"/>
      <c r="AS3148" s="18"/>
      <c r="AT3148" s="16"/>
    </row>
    <row r="3149" spans="39:46">
      <c r="AM3149" s="11"/>
      <c r="AN3149" s="5"/>
      <c r="AS3149" s="18"/>
      <c r="AT3149" s="16"/>
    </row>
    <row r="3150" spans="39:46">
      <c r="AM3150" s="11"/>
      <c r="AN3150" s="5"/>
      <c r="AS3150" s="18"/>
      <c r="AT3150" s="16"/>
    </row>
    <row r="3151" spans="39:46">
      <c r="AM3151" s="11"/>
      <c r="AN3151" s="5"/>
      <c r="AS3151" s="18"/>
      <c r="AT3151" s="16"/>
    </row>
    <row r="3152" spans="39:46">
      <c r="AM3152" s="11"/>
      <c r="AN3152" s="5"/>
      <c r="AS3152" s="18"/>
      <c r="AT3152" s="16"/>
    </row>
    <row r="3153" spans="39:46">
      <c r="AM3153" s="11"/>
      <c r="AN3153" s="5"/>
      <c r="AS3153" s="18"/>
      <c r="AT3153" s="16"/>
    </row>
    <row r="3154" spans="39:46">
      <c r="AM3154" s="11"/>
      <c r="AN3154" s="5"/>
      <c r="AS3154" s="18"/>
      <c r="AT3154" s="16"/>
    </row>
    <row r="3155" spans="39:46">
      <c r="AM3155" s="11"/>
      <c r="AN3155" s="5"/>
      <c r="AS3155" s="18"/>
      <c r="AT3155" s="16"/>
    </row>
    <row r="3156" spans="39:46">
      <c r="AM3156" s="11"/>
      <c r="AN3156" s="5"/>
      <c r="AS3156" s="18"/>
      <c r="AT3156" s="16"/>
    </row>
    <row r="3157" spans="39:46">
      <c r="AM3157" s="11"/>
      <c r="AN3157" s="5"/>
      <c r="AS3157" s="18"/>
      <c r="AT3157" s="16"/>
    </row>
    <row r="3158" spans="39:46">
      <c r="AM3158" s="11"/>
      <c r="AN3158" s="5"/>
      <c r="AS3158" s="18"/>
      <c r="AT3158" s="16"/>
    </row>
    <row r="3159" spans="39:46">
      <c r="AM3159" s="11"/>
      <c r="AN3159" s="5"/>
      <c r="AS3159" s="18"/>
      <c r="AT3159" s="16"/>
    </row>
    <row r="3160" spans="39:46">
      <c r="AM3160" s="11"/>
      <c r="AN3160" s="5"/>
      <c r="AS3160" s="18"/>
      <c r="AT3160" s="16"/>
    </row>
    <row r="3161" spans="39:46">
      <c r="AM3161" s="11"/>
      <c r="AN3161" s="5"/>
      <c r="AS3161" s="18"/>
      <c r="AT3161" s="16"/>
    </row>
    <row r="3162" spans="39:46">
      <c r="AM3162" s="11"/>
      <c r="AN3162" s="5"/>
      <c r="AS3162" s="18"/>
      <c r="AT3162" s="16"/>
    </row>
    <row r="3163" spans="39:46">
      <c r="AM3163" s="11"/>
      <c r="AN3163" s="5"/>
      <c r="AS3163" s="18"/>
      <c r="AT3163" s="16"/>
    </row>
    <row r="3164" spans="39:46">
      <c r="AM3164" s="11"/>
      <c r="AN3164" s="5"/>
      <c r="AS3164" s="18"/>
      <c r="AT3164" s="16"/>
    </row>
    <row r="3165" spans="39:46">
      <c r="AM3165" s="11"/>
      <c r="AN3165" s="5"/>
      <c r="AS3165" s="18"/>
      <c r="AT3165" s="16"/>
    </row>
    <row r="3166" spans="39:46">
      <c r="AM3166" s="11"/>
      <c r="AN3166" s="5"/>
      <c r="AS3166" s="18"/>
      <c r="AT3166" s="16"/>
    </row>
    <row r="3167" spans="39:46">
      <c r="AM3167" s="11"/>
      <c r="AN3167" s="5"/>
      <c r="AS3167" s="18"/>
      <c r="AT3167" s="16"/>
    </row>
    <row r="3168" spans="39:46">
      <c r="AM3168" s="11"/>
      <c r="AN3168" s="5"/>
      <c r="AS3168" s="18"/>
      <c r="AT3168" s="16"/>
    </row>
    <row r="3169" spans="39:46">
      <c r="AM3169" s="11"/>
      <c r="AN3169" s="5"/>
      <c r="AS3169" s="18"/>
      <c r="AT3169" s="16"/>
    </row>
    <row r="3170" spans="39:46">
      <c r="AM3170" s="11"/>
      <c r="AN3170" s="5"/>
      <c r="AS3170" s="18"/>
      <c r="AT3170" s="16"/>
    </row>
    <row r="3171" spans="39:46">
      <c r="AM3171" s="11"/>
      <c r="AN3171" s="5"/>
      <c r="AS3171" s="18"/>
      <c r="AT3171" s="16"/>
    </row>
    <row r="3172" spans="39:46">
      <c r="AM3172" s="11"/>
      <c r="AN3172" s="5"/>
      <c r="AS3172" s="18"/>
      <c r="AT3172" s="16"/>
    </row>
    <row r="3173" spans="39:46">
      <c r="AM3173" s="11"/>
      <c r="AN3173" s="5"/>
      <c r="AS3173" s="18"/>
      <c r="AT3173" s="16"/>
    </row>
    <row r="3174" spans="39:46">
      <c r="AM3174" s="11"/>
      <c r="AN3174" s="5"/>
      <c r="AS3174" s="18"/>
      <c r="AT3174" s="16"/>
    </row>
    <row r="3175" spans="39:46">
      <c r="AM3175" s="11"/>
      <c r="AN3175" s="5"/>
      <c r="AS3175" s="18"/>
      <c r="AT3175" s="16"/>
    </row>
    <row r="3176" spans="39:46">
      <c r="AM3176" s="11"/>
      <c r="AN3176" s="5"/>
      <c r="AS3176" s="18"/>
      <c r="AT3176" s="16"/>
    </row>
    <row r="3177" spans="39:46">
      <c r="AM3177" s="11"/>
      <c r="AN3177" s="5"/>
      <c r="AS3177" s="18"/>
      <c r="AT3177" s="16"/>
    </row>
    <row r="3178" spans="39:46">
      <c r="AM3178" s="11"/>
      <c r="AN3178" s="5"/>
      <c r="AS3178" s="18"/>
      <c r="AT3178" s="16"/>
    </row>
    <row r="3179" spans="39:46">
      <c r="AM3179" s="11"/>
      <c r="AN3179" s="5"/>
      <c r="AS3179" s="18"/>
      <c r="AT3179" s="16"/>
    </row>
    <row r="3180" spans="39:46">
      <c r="AM3180" s="11"/>
      <c r="AN3180" s="5"/>
      <c r="AS3180" s="18"/>
      <c r="AT3180" s="16"/>
    </row>
    <row r="3181" spans="39:46">
      <c r="AM3181" s="11"/>
      <c r="AN3181" s="5"/>
      <c r="AS3181" s="18"/>
      <c r="AT3181" s="16"/>
    </row>
    <row r="3182" spans="39:46">
      <c r="AM3182" s="11"/>
      <c r="AN3182" s="5"/>
      <c r="AS3182" s="18"/>
      <c r="AT3182" s="16"/>
    </row>
    <row r="3183" spans="39:46">
      <c r="AM3183" s="11"/>
      <c r="AN3183" s="5"/>
      <c r="AS3183" s="18"/>
      <c r="AT3183" s="16"/>
    </row>
    <row r="3184" spans="39:46">
      <c r="AM3184" s="11"/>
      <c r="AN3184" s="5"/>
      <c r="AS3184" s="18"/>
      <c r="AT3184" s="16"/>
    </row>
    <row r="3185" spans="39:46">
      <c r="AM3185" s="11"/>
      <c r="AN3185" s="5"/>
      <c r="AS3185" s="18"/>
      <c r="AT3185" s="16"/>
    </row>
    <row r="3186" spans="39:46">
      <c r="AM3186" s="11"/>
      <c r="AN3186" s="5"/>
      <c r="AS3186" s="18"/>
      <c r="AT3186" s="16"/>
    </row>
    <row r="3187" spans="39:46">
      <c r="AM3187" s="11"/>
      <c r="AN3187" s="5"/>
      <c r="AS3187" s="18"/>
      <c r="AT3187" s="16"/>
    </row>
    <row r="3188" spans="39:46">
      <c r="AM3188" s="11"/>
      <c r="AN3188" s="5"/>
      <c r="AS3188" s="18"/>
      <c r="AT3188" s="16"/>
    </row>
    <row r="3189" spans="39:46">
      <c r="AM3189" s="11"/>
      <c r="AN3189" s="5"/>
      <c r="AS3189" s="18"/>
      <c r="AT3189" s="16"/>
    </row>
    <row r="3190" spans="39:46">
      <c r="AM3190" s="11"/>
      <c r="AN3190" s="5"/>
      <c r="AS3190" s="18"/>
      <c r="AT3190" s="16"/>
    </row>
    <row r="3191" spans="39:46">
      <c r="AM3191" s="11"/>
      <c r="AN3191" s="5"/>
      <c r="AS3191" s="18"/>
      <c r="AT3191" s="16"/>
    </row>
    <row r="3192" spans="39:46">
      <c r="AM3192" s="11"/>
      <c r="AN3192" s="5"/>
      <c r="AS3192" s="18"/>
      <c r="AT3192" s="16"/>
    </row>
    <row r="3193" spans="39:46">
      <c r="AM3193" s="11"/>
      <c r="AN3193" s="5"/>
      <c r="AS3193" s="18"/>
      <c r="AT3193" s="16"/>
    </row>
    <row r="3194" spans="39:46">
      <c r="AM3194" s="11"/>
      <c r="AN3194" s="5"/>
      <c r="AS3194" s="18"/>
      <c r="AT3194" s="16"/>
    </row>
    <row r="3195" spans="39:46">
      <c r="AM3195" s="11"/>
      <c r="AN3195" s="5"/>
      <c r="AS3195" s="18"/>
      <c r="AT3195" s="16"/>
    </row>
    <row r="3196" spans="39:46">
      <c r="AM3196" s="11"/>
      <c r="AN3196" s="5"/>
      <c r="AS3196" s="18"/>
      <c r="AT3196" s="16"/>
    </row>
    <row r="3197" spans="39:46">
      <c r="AM3197" s="11"/>
      <c r="AN3197" s="5"/>
      <c r="AS3197" s="18"/>
      <c r="AT3197" s="16"/>
    </row>
    <row r="3198" spans="39:46">
      <c r="AM3198" s="11"/>
      <c r="AN3198" s="5"/>
      <c r="AS3198" s="18"/>
      <c r="AT3198" s="16"/>
    </row>
    <row r="3199" spans="39:46">
      <c r="AM3199" s="11"/>
      <c r="AN3199" s="5"/>
      <c r="AS3199" s="18"/>
      <c r="AT3199" s="16"/>
    </row>
    <row r="3200" spans="39:46">
      <c r="AM3200" s="11"/>
      <c r="AN3200" s="5"/>
      <c r="AS3200" s="18"/>
      <c r="AT3200" s="16"/>
    </row>
    <row r="3201" spans="39:46">
      <c r="AM3201" s="11"/>
      <c r="AN3201" s="5"/>
      <c r="AS3201" s="18"/>
      <c r="AT3201" s="16"/>
    </row>
    <row r="3202" spans="39:46">
      <c r="AM3202" s="11"/>
      <c r="AN3202" s="5"/>
      <c r="AS3202" s="18"/>
      <c r="AT3202" s="16"/>
    </row>
    <row r="3203" spans="39:46">
      <c r="AM3203" s="11"/>
      <c r="AN3203" s="5"/>
      <c r="AS3203" s="18"/>
      <c r="AT3203" s="16"/>
    </row>
    <row r="3204" spans="39:46">
      <c r="AM3204" s="11"/>
      <c r="AN3204" s="5"/>
      <c r="AS3204" s="18"/>
      <c r="AT3204" s="16"/>
    </row>
    <row r="3205" spans="39:46">
      <c r="AM3205" s="11"/>
      <c r="AN3205" s="5"/>
      <c r="AS3205" s="18"/>
      <c r="AT3205" s="16"/>
    </row>
    <row r="3206" spans="39:46">
      <c r="AM3206" s="11"/>
      <c r="AN3206" s="5"/>
      <c r="AS3206" s="18"/>
      <c r="AT3206" s="16"/>
    </row>
    <row r="3207" spans="39:46">
      <c r="AM3207" s="11"/>
      <c r="AN3207" s="5"/>
      <c r="AS3207" s="18"/>
      <c r="AT3207" s="16"/>
    </row>
    <row r="3208" spans="39:46">
      <c r="AM3208" s="11"/>
      <c r="AN3208" s="5"/>
      <c r="AS3208" s="18"/>
      <c r="AT3208" s="16"/>
    </row>
    <row r="3209" spans="39:46">
      <c r="AM3209" s="11"/>
      <c r="AN3209" s="5"/>
      <c r="AS3209" s="18"/>
      <c r="AT3209" s="16"/>
    </row>
    <row r="3210" spans="39:46">
      <c r="AM3210" s="11"/>
      <c r="AN3210" s="5"/>
      <c r="AS3210" s="18"/>
      <c r="AT3210" s="16"/>
    </row>
    <row r="3211" spans="39:46">
      <c r="AM3211" s="11"/>
      <c r="AN3211" s="5"/>
      <c r="AS3211" s="18"/>
      <c r="AT3211" s="16"/>
    </row>
    <row r="3212" spans="39:46">
      <c r="AM3212" s="11"/>
      <c r="AN3212" s="5"/>
      <c r="AS3212" s="18"/>
      <c r="AT3212" s="16"/>
    </row>
    <row r="3213" spans="39:46">
      <c r="AM3213" s="11"/>
      <c r="AN3213" s="5"/>
      <c r="AS3213" s="18"/>
      <c r="AT3213" s="16"/>
    </row>
    <row r="3214" spans="39:46">
      <c r="AM3214" s="11"/>
      <c r="AN3214" s="5"/>
      <c r="AS3214" s="18"/>
      <c r="AT3214" s="16"/>
    </row>
    <row r="3215" spans="39:46">
      <c r="AM3215" s="11"/>
      <c r="AN3215" s="5"/>
      <c r="AS3215" s="18"/>
      <c r="AT3215" s="16"/>
    </row>
    <row r="3216" spans="39:46">
      <c r="AM3216" s="11"/>
      <c r="AN3216" s="5"/>
      <c r="AS3216" s="18"/>
      <c r="AT3216" s="16"/>
    </row>
    <row r="3217" spans="39:46">
      <c r="AM3217" s="11"/>
      <c r="AN3217" s="5"/>
      <c r="AS3217" s="18"/>
      <c r="AT3217" s="16"/>
    </row>
    <row r="3218" spans="39:46">
      <c r="AM3218" s="11"/>
      <c r="AN3218" s="5"/>
      <c r="AS3218" s="18"/>
      <c r="AT3218" s="16"/>
    </row>
    <row r="3219" spans="39:46">
      <c r="AM3219" s="11"/>
      <c r="AN3219" s="5"/>
      <c r="AS3219" s="18"/>
      <c r="AT3219" s="16"/>
    </row>
    <row r="3220" spans="39:46">
      <c r="AM3220" s="11"/>
      <c r="AN3220" s="5"/>
      <c r="AS3220" s="18"/>
      <c r="AT3220" s="16"/>
    </row>
    <row r="3221" spans="39:46">
      <c r="AM3221" s="11"/>
      <c r="AN3221" s="5"/>
      <c r="AS3221" s="18"/>
      <c r="AT3221" s="16"/>
    </row>
    <row r="3222" spans="39:46">
      <c r="AM3222" s="11"/>
      <c r="AN3222" s="5"/>
      <c r="AS3222" s="18"/>
      <c r="AT3222" s="16"/>
    </row>
    <row r="3223" spans="39:46">
      <c r="AM3223" s="11"/>
      <c r="AN3223" s="5"/>
      <c r="AS3223" s="18"/>
      <c r="AT3223" s="16"/>
    </row>
    <row r="3224" spans="39:46">
      <c r="AM3224" s="11"/>
      <c r="AN3224" s="5"/>
      <c r="AS3224" s="18"/>
      <c r="AT3224" s="16"/>
    </row>
    <row r="3225" spans="39:46">
      <c r="AM3225" s="11"/>
      <c r="AN3225" s="5"/>
      <c r="AS3225" s="18"/>
      <c r="AT3225" s="16"/>
    </row>
    <row r="3226" spans="39:46">
      <c r="AM3226" s="11"/>
      <c r="AN3226" s="5"/>
      <c r="AS3226" s="18"/>
      <c r="AT3226" s="16"/>
    </row>
    <row r="3227" spans="39:46">
      <c r="AM3227" s="11"/>
      <c r="AN3227" s="5"/>
      <c r="AS3227" s="18"/>
      <c r="AT3227" s="16"/>
    </row>
    <row r="3228" spans="39:46">
      <c r="AM3228" s="11"/>
      <c r="AN3228" s="5"/>
      <c r="AS3228" s="18"/>
      <c r="AT3228" s="16"/>
    </row>
    <row r="3229" spans="39:46">
      <c r="AM3229" s="11"/>
      <c r="AN3229" s="5"/>
      <c r="AS3229" s="18"/>
      <c r="AT3229" s="16"/>
    </row>
    <row r="3230" spans="39:46">
      <c r="AM3230" s="11"/>
      <c r="AN3230" s="5"/>
      <c r="AS3230" s="18"/>
      <c r="AT3230" s="16"/>
    </row>
    <row r="3231" spans="39:46">
      <c r="AM3231" s="11"/>
      <c r="AN3231" s="5"/>
      <c r="AS3231" s="18"/>
      <c r="AT3231" s="16"/>
    </row>
    <row r="3232" spans="39:46">
      <c r="AM3232" s="11"/>
      <c r="AN3232" s="5"/>
      <c r="AS3232" s="18"/>
      <c r="AT3232" s="16"/>
    </row>
    <row r="3233" spans="39:46">
      <c r="AM3233" s="11"/>
      <c r="AN3233" s="5"/>
      <c r="AS3233" s="18"/>
      <c r="AT3233" s="16"/>
    </row>
    <row r="3234" spans="39:46">
      <c r="AM3234" s="11"/>
      <c r="AN3234" s="5"/>
      <c r="AS3234" s="18"/>
      <c r="AT3234" s="16"/>
    </row>
    <row r="3235" spans="39:46">
      <c r="AM3235" s="11"/>
      <c r="AN3235" s="5"/>
      <c r="AS3235" s="18"/>
      <c r="AT3235" s="16"/>
    </row>
    <row r="3236" spans="39:46">
      <c r="AM3236" s="11"/>
      <c r="AN3236" s="5"/>
      <c r="AS3236" s="18"/>
      <c r="AT3236" s="16"/>
    </row>
    <row r="3237" spans="39:46">
      <c r="AM3237" s="11"/>
      <c r="AN3237" s="5"/>
      <c r="AS3237" s="18"/>
      <c r="AT3237" s="16"/>
    </row>
    <row r="3238" spans="39:46">
      <c r="AM3238" s="11"/>
      <c r="AN3238" s="5"/>
      <c r="AS3238" s="18"/>
      <c r="AT3238" s="16"/>
    </row>
    <row r="3239" spans="39:46">
      <c r="AM3239" s="11"/>
      <c r="AN3239" s="5"/>
      <c r="AS3239" s="18"/>
      <c r="AT3239" s="16"/>
    </row>
    <row r="3240" spans="39:46">
      <c r="AM3240" s="11"/>
      <c r="AN3240" s="5"/>
      <c r="AS3240" s="18"/>
      <c r="AT3240" s="16"/>
    </row>
    <row r="3241" spans="39:46">
      <c r="AM3241" s="11"/>
      <c r="AN3241" s="5"/>
      <c r="AS3241" s="18"/>
      <c r="AT3241" s="16"/>
    </row>
    <row r="3242" spans="39:46">
      <c r="AM3242" s="11"/>
      <c r="AN3242" s="5"/>
      <c r="AS3242" s="18"/>
      <c r="AT3242" s="16"/>
    </row>
    <row r="3243" spans="39:46">
      <c r="AM3243" s="11"/>
      <c r="AN3243" s="5"/>
      <c r="AS3243" s="18"/>
      <c r="AT3243" s="16"/>
    </row>
    <row r="3244" spans="39:46">
      <c r="AM3244" s="11"/>
      <c r="AN3244" s="5"/>
      <c r="AS3244" s="18"/>
      <c r="AT3244" s="16"/>
    </row>
    <row r="3245" spans="39:46">
      <c r="AM3245" s="11"/>
      <c r="AN3245" s="5"/>
      <c r="AS3245" s="18"/>
      <c r="AT3245" s="16"/>
    </row>
    <row r="3246" spans="39:46">
      <c r="AM3246" s="11"/>
      <c r="AN3246" s="5"/>
      <c r="AS3246" s="18"/>
      <c r="AT3246" s="16"/>
    </row>
    <row r="3247" spans="39:46">
      <c r="AM3247" s="11"/>
      <c r="AN3247" s="5"/>
      <c r="AS3247" s="18"/>
      <c r="AT3247" s="16"/>
    </row>
    <row r="3248" spans="39:46">
      <c r="AM3248" s="11"/>
      <c r="AN3248" s="5"/>
      <c r="AS3248" s="18"/>
      <c r="AT3248" s="16"/>
    </row>
    <row r="3249" spans="39:46">
      <c r="AM3249" s="11"/>
      <c r="AN3249" s="5"/>
      <c r="AS3249" s="18"/>
      <c r="AT3249" s="16"/>
    </row>
    <row r="3250" spans="39:46">
      <c r="AM3250" s="11"/>
      <c r="AN3250" s="5"/>
      <c r="AS3250" s="18"/>
      <c r="AT3250" s="16"/>
    </row>
    <row r="3251" spans="39:46">
      <c r="AM3251" s="11"/>
      <c r="AN3251" s="5"/>
      <c r="AS3251" s="18"/>
      <c r="AT3251" s="16"/>
    </row>
    <row r="3252" spans="39:46">
      <c r="AM3252" s="11"/>
      <c r="AN3252" s="5"/>
      <c r="AS3252" s="18"/>
      <c r="AT3252" s="16"/>
    </row>
    <row r="3253" spans="39:46">
      <c r="AM3253" s="11"/>
      <c r="AN3253" s="5"/>
      <c r="AS3253" s="18"/>
      <c r="AT3253" s="16"/>
    </row>
    <row r="3254" spans="39:46">
      <c r="AM3254" s="11"/>
      <c r="AN3254" s="5"/>
      <c r="AS3254" s="18"/>
      <c r="AT3254" s="16"/>
    </row>
    <row r="3255" spans="39:46">
      <c r="AM3255" s="11"/>
      <c r="AN3255" s="5"/>
      <c r="AS3255" s="18"/>
      <c r="AT3255" s="16"/>
    </row>
    <row r="3256" spans="39:46">
      <c r="AM3256" s="11"/>
      <c r="AN3256" s="5"/>
      <c r="AS3256" s="18"/>
      <c r="AT3256" s="16"/>
    </row>
    <row r="3257" spans="39:46">
      <c r="AM3257" s="11"/>
      <c r="AN3257" s="5"/>
      <c r="AS3257" s="18"/>
      <c r="AT3257" s="16"/>
    </row>
    <row r="3258" spans="39:46">
      <c r="AM3258" s="11"/>
      <c r="AN3258" s="5"/>
      <c r="AS3258" s="18"/>
      <c r="AT3258" s="16"/>
    </row>
    <row r="3259" spans="39:46">
      <c r="AM3259" s="11"/>
      <c r="AN3259" s="5"/>
      <c r="AS3259" s="18"/>
      <c r="AT3259" s="16"/>
    </row>
    <row r="3260" spans="39:46">
      <c r="AM3260" s="11"/>
      <c r="AN3260" s="5"/>
      <c r="AS3260" s="18"/>
      <c r="AT3260" s="16"/>
    </row>
    <row r="3261" spans="39:46">
      <c r="AM3261" s="11"/>
      <c r="AN3261" s="5"/>
      <c r="AS3261" s="18"/>
      <c r="AT3261" s="16"/>
    </row>
    <row r="3262" spans="39:46">
      <c r="AM3262" s="11"/>
      <c r="AN3262" s="5"/>
      <c r="AS3262" s="18"/>
      <c r="AT3262" s="16"/>
    </row>
    <row r="3263" spans="39:46">
      <c r="AM3263" s="11"/>
      <c r="AN3263" s="5"/>
      <c r="AS3263" s="18"/>
      <c r="AT3263" s="16"/>
    </row>
    <row r="3264" spans="39:46">
      <c r="AM3264" s="11"/>
      <c r="AN3264" s="5"/>
      <c r="AS3264" s="18"/>
      <c r="AT3264" s="16"/>
    </row>
    <row r="3265" spans="39:46">
      <c r="AM3265" s="11"/>
      <c r="AN3265" s="5"/>
      <c r="AS3265" s="18"/>
      <c r="AT3265" s="16"/>
    </row>
    <row r="3266" spans="39:46">
      <c r="AM3266" s="11"/>
      <c r="AN3266" s="5"/>
      <c r="AS3266" s="18"/>
      <c r="AT3266" s="16"/>
    </row>
    <row r="3267" spans="39:46">
      <c r="AM3267" s="11"/>
      <c r="AN3267" s="5"/>
      <c r="AS3267" s="18"/>
      <c r="AT3267" s="16"/>
    </row>
    <row r="3268" spans="39:46">
      <c r="AM3268" s="11"/>
      <c r="AN3268" s="5"/>
      <c r="AS3268" s="18"/>
      <c r="AT3268" s="16"/>
    </row>
    <row r="3269" spans="39:46">
      <c r="AM3269" s="11"/>
      <c r="AN3269" s="5"/>
      <c r="AS3269" s="18"/>
      <c r="AT3269" s="16"/>
    </row>
    <row r="3270" spans="39:46">
      <c r="AM3270" s="11"/>
      <c r="AN3270" s="5"/>
      <c r="AS3270" s="18"/>
      <c r="AT3270" s="16"/>
    </row>
    <row r="3271" spans="39:46">
      <c r="AM3271" s="11"/>
      <c r="AN3271" s="5"/>
      <c r="AS3271" s="18"/>
      <c r="AT3271" s="16"/>
    </row>
    <row r="3272" spans="39:46">
      <c r="AM3272" s="11"/>
      <c r="AN3272" s="5"/>
      <c r="AS3272" s="18"/>
      <c r="AT3272" s="16"/>
    </row>
    <row r="3273" spans="39:46">
      <c r="AM3273" s="11"/>
      <c r="AN3273" s="5"/>
      <c r="AS3273" s="18"/>
      <c r="AT3273" s="16"/>
    </row>
    <row r="3274" spans="39:46">
      <c r="AM3274" s="11"/>
      <c r="AN3274" s="5"/>
      <c r="AS3274" s="18"/>
      <c r="AT3274" s="16"/>
    </row>
    <row r="3275" spans="39:46">
      <c r="AM3275" s="11"/>
      <c r="AN3275" s="5"/>
      <c r="AS3275" s="18"/>
      <c r="AT3275" s="16"/>
    </row>
    <row r="3276" spans="39:46">
      <c r="AM3276" s="11"/>
      <c r="AN3276" s="5"/>
      <c r="AS3276" s="18"/>
      <c r="AT3276" s="16"/>
    </row>
    <row r="3277" spans="39:46">
      <c r="AM3277" s="11"/>
      <c r="AN3277" s="5"/>
      <c r="AS3277" s="18"/>
      <c r="AT3277" s="16"/>
    </row>
    <row r="3278" spans="39:46">
      <c r="AM3278" s="11"/>
      <c r="AN3278" s="5"/>
      <c r="AS3278" s="18"/>
      <c r="AT3278" s="16"/>
    </row>
    <row r="3279" spans="39:46">
      <c r="AM3279" s="11"/>
      <c r="AN3279" s="5"/>
      <c r="AS3279" s="18"/>
      <c r="AT3279" s="16"/>
    </row>
    <row r="3280" spans="39:46">
      <c r="AM3280" s="11"/>
      <c r="AN3280" s="5"/>
      <c r="AS3280" s="18"/>
      <c r="AT3280" s="16"/>
    </row>
    <row r="3281" spans="39:46">
      <c r="AM3281" s="11"/>
      <c r="AN3281" s="5"/>
      <c r="AS3281" s="18"/>
      <c r="AT3281" s="16"/>
    </row>
    <row r="3282" spans="39:46">
      <c r="AM3282" s="11"/>
      <c r="AN3282" s="5"/>
      <c r="AS3282" s="18"/>
      <c r="AT3282" s="16"/>
    </row>
    <row r="3283" spans="39:46">
      <c r="AM3283" s="11"/>
      <c r="AN3283" s="5"/>
      <c r="AS3283" s="18"/>
      <c r="AT3283" s="16"/>
    </row>
    <row r="3284" spans="39:46">
      <c r="AM3284" s="11"/>
      <c r="AN3284" s="5"/>
      <c r="AS3284" s="18"/>
      <c r="AT3284" s="16"/>
    </row>
    <row r="3285" spans="39:46">
      <c r="AM3285" s="11"/>
      <c r="AN3285" s="5"/>
      <c r="AS3285" s="18"/>
      <c r="AT3285" s="16"/>
    </row>
    <row r="3286" spans="39:46">
      <c r="AM3286" s="11"/>
      <c r="AN3286" s="5"/>
      <c r="AS3286" s="18"/>
      <c r="AT3286" s="16"/>
    </row>
    <row r="3287" spans="39:46">
      <c r="AM3287" s="11"/>
      <c r="AN3287" s="5"/>
      <c r="AS3287" s="18"/>
      <c r="AT3287" s="16"/>
    </row>
    <row r="3288" spans="39:46">
      <c r="AM3288" s="11"/>
      <c r="AN3288" s="5"/>
      <c r="AS3288" s="18"/>
      <c r="AT3288" s="16"/>
    </row>
    <row r="3289" spans="39:46">
      <c r="AM3289" s="11"/>
      <c r="AN3289" s="5"/>
      <c r="AS3289" s="18"/>
      <c r="AT3289" s="16"/>
    </row>
    <row r="3290" spans="39:46">
      <c r="AM3290" s="11"/>
      <c r="AN3290" s="5"/>
      <c r="AS3290" s="18"/>
      <c r="AT3290" s="16"/>
    </row>
    <row r="3291" spans="39:46">
      <c r="AM3291" s="11"/>
      <c r="AN3291" s="5"/>
      <c r="AS3291" s="18"/>
      <c r="AT3291" s="16"/>
    </row>
    <row r="3292" spans="39:46">
      <c r="AM3292" s="11"/>
      <c r="AN3292" s="5"/>
      <c r="AS3292" s="18"/>
      <c r="AT3292" s="16"/>
    </row>
    <row r="3293" spans="39:46">
      <c r="AM3293" s="11"/>
      <c r="AN3293" s="5"/>
      <c r="AS3293" s="18"/>
      <c r="AT3293" s="16"/>
    </row>
    <row r="3294" spans="39:46">
      <c r="AM3294" s="11"/>
      <c r="AN3294" s="5"/>
      <c r="AS3294" s="18"/>
      <c r="AT3294" s="16"/>
    </row>
    <row r="3295" spans="39:46">
      <c r="AM3295" s="11"/>
      <c r="AN3295" s="5"/>
      <c r="AS3295" s="18"/>
      <c r="AT3295" s="16"/>
    </row>
    <row r="3296" spans="39:46">
      <c r="AM3296" s="11"/>
      <c r="AN3296" s="5"/>
      <c r="AS3296" s="18"/>
      <c r="AT3296" s="16"/>
    </row>
    <row r="3297" spans="39:46">
      <c r="AM3297" s="11"/>
      <c r="AN3297" s="5"/>
      <c r="AS3297" s="18"/>
      <c r="AT3297" s="16"/>
    </row>
    <row r="3298" spans="39:46">
      <c r="AM3298" s="11"/>
      <c r="AN3298" s="5"/>
      <c r="AS3298" s="18"/>
      <c r="AT3298" s="16"/>
    </row>
    <row r="3299" spans="39:46">
      <c r="AM3299" s="11"/>
      <c r="AN3299" s="5"/>
      <c r="AS3299" s="18"/>
      <c r="AT3299" s="16"/>
    </row>
    <row r="3300" spans="39:46">
      <c r="AM3300" s="11"/>
      <c r="AN3300" s="5"/>
      <c r="AS3300" s="18"/>
      <c r="AT3300" s="16"/>
    </row>
    <row r="3301" spans="39:46">
      <c r="AM3301" s="11"/>
      <c r="AN3301" s="5"/>
      <c r="AS3301" s="18"/>
      <c r="AT3301" s="16"/>
    </row>
    <row r="3302" spans="39:46">
      <c r="AM3302" s="11"/>
      <c r="AN3302" s="5"/>
      <c r="AS3302" s="18"/>
      <c r="AT3302" s="16"/>
    </row>
    <row r="3303" spans="39:46">
      <c r="AM3303" s="11"/>
      <c r="AN3303" s="5"/>
      <c r="AS3303" s="18"/>
      <c r="AT3303" s="16"/>
    </row>
    <row r="3304" spans="39:46">
      <c r="AM3304" s="11"/>
      <c r="AN3304" s="5"/>
      <c r="AS3304" s="18"/>
      <c r="AT3304" s="16"/>
    </row>
    <row r="3305" spans="39:46">
      <c r="AM3305" s="11"/>
      <c r="AN3305" s="5"/>
      <c r="AS3305" s="18"/>
      <c r="AT3305" s="16"/>
    </row>
    <row r="3306" spans="39:46">
      <c r="AM3306" s="11"/>
      <c r="AN3306" s="5"/>
      <c r="AS3306" s="18"/>
      <c r="AT3306" s="16"/>
    </row>
    <row r="3307" spans="39:46">
      <c r="AM3307" s="11"/>
      <c r="AN3307" s="5"/>
      <c r="AS3307" s="18"/>
      <c r="AT3307" s="16"/>
    </row>
    <row r="3308" spans="39:46">
      <c r="AM3308" s="11"/>
      <c r="AN3308" s="5"/>
      <c r="AS3308" s="18"/>
      <c r="AT3308" s="16"/>
    </row>
    <row r="3309" spans="39:46">
      <c r="AM3309" s="11"/>
      <c r="AN3309" s="5"/>
      <c r="AS3309" s="18"/>
      <c r="AT3309" s="16"/>
    </row>
    <row r="3310" spans="39:46">
      <c r="AM3310" s="11"/>
      <c r="AN3310" s="5"/>
      <c r="AS3310" s="18"/>
      <c r="AT3310" s="16"/>
    </row>
    <row r="3311" spans="39:46">
      <c r="AM3311" s="11"/>
      <c r="AN3311" s="5"/>
      <c r="AS3311" s="18"/>
      <c r="AT3311" s="16"/>
    </row>
    <row r="3312" spans="39:46">
      <c r="AM3312" s="11"/>
      <c r="AN3312" s="5"/>
      <c r="AS3312" s="18"/>
      <c r="AT3312" s="16"/>
    </row>
    <row r="3313" spans="39:46">
      <c r="AM3313" s="11"/>
      <c r="AN3313" s="5"/>
      <c r="AS3313" s="18"/>
      <c r="AT3313" s="16"/>
    </row>
    <row r="3314" spans="39:46">
      <c r="AM3314" s="11"/>
      <c r="AN3314" s="5"/>
      <c r="AS3314" s="18"/>
      <c r="AT3314" s="16"/>
    </row>
    <row r="3315" spans="39:46">
      <c r="AM3315" s="11"/>
      <c r="AN3315" s="5"/>
      <c r="AS3315" s="18"/>
      <c r="AT3315" s="16"/>
    </row>
    <row r="3316" spans="39:46">
      <c r="AM3316" s="11"/>
      <c r="AN3316" s="5"/>
      <c r="AS3316" s="18"/>
      <c r="AT3316" s="16"/>
    </row>
    <row r="3317" spans="39:46">
      <c r="AM3317" s="11"/>
      <c r="AN3317" s="5"/>
      <c r="AS3317" s="18"/>
      <c r="AT3317" s="16"/>
    </row>
    <row r="3318" spans="39:46">
      <c r="AM3318" s="11"/>
      <c r="AN3318" s="5"/>
      <c r="AS3318" s="18"/>
      <c r="AT3318" s="16"/>
    </row>
    <row r="3319" spans="39:46">
      <c r="AM3319" s="11"/>
      <c r="AN3319" s="5"/>
      <c r="AS3319" s="18"/>
      <c r="AT3319" s="16"/>
    </row>
    <row r="3320" spans="39:46">
      <c r="AM3320" s="11"/>
      <c r="AN3320" s="5"/>
      <c r="AS3320" s="18"/>
      <c r="AT3320" s="16"/>
    </row>
    <row r="3321" spans="39:46">
      <c r="AM3321" s="11"/>
      <c r="AN3321" s="5"/>
      <c r="AS3321" s="18"/>
      <c r="AT3321" s="16"/>
    </row>
    <row r="3322" spans="39:46">
      <c r="AM3322" s="11"/>
      <c r="AN3322" s="5"/>
      <c r="AS3322" s="18"/>
      <c r="AT3322" s="16"/>
    </row>
    <row r="3323" spans="39:46">
      <c r="AM3323" s="11"/>
      <c r="AN3323" s="5"/>
      <c r="AS3323" s="18"/>
      <c r="AT3323" s="16"/>
    </row>
    <row r="3324" spans="39:46">
      <c r="AM3324" s="11"/>
      <c r="AN3324" s="5"/>
      <c r="AS3324" s="18"/>
      <c r="AT3324" s="16"/>
    </row>
    <row r="3325" spans="39:46">
      <c r="AM3325" s="11"/>
      <c r="AN3325" s="5"/>
      <c r="AS3325" s="18"/>
      <c r="AT3325" s="16"/>
    </row>
    <row r="3326" spans="39:46">
      <c r="AM3326" s="11"/>
      <c r="AN3326" s="5"/>
      <c r="AS3326" s="18"/>
      <c r="AT3326" s="16"/>
    </row>
    <row r="3327" spans="39:46">
      <c r="AM3327" s="11"/>
      <c r="AN3327" s="5"/>
      <c r="AS3327" s="18"/>
      <c r="AT3327" s="16"/>
    </row>
    <row r="3328" spans="39:46">
      <c r="AM3328" s="11"/>
      <c r="AN3328" s="5"/>
      <c r="AS3328" s="18"/>
      <c r="AT3328" s="16"/>
    </row>
    <row r="3329" spans="39:46">
      <c r="AM3329" s="11"/>
      <c r="AN3329" s="5"/>
      <c r="AS3329" s="18"/>
      <c r="AT3329" s="16"/>
    </row>
    <row r="3330" spans="39:46">
      <c r="AM3330" s="11"/>
      <c r="AN3330" s="5"/>
      <c r="AS3330" s="18"/>
      <c r="AT3330" s="16"/>
    </row>
    <row r="3331" spans="39:46">
      <c r="AM3331" s="11"/>
      <c r="AN3331" s="5"/>
      <c r="AS3331" s="18"/>
      <c r="AT3331" s="16"/>
    </row>
    <row r="3332" spans="39:46">
      <c r="AM3332" s="11"/>
      <c r="AN3332" s="5"/>
      <c r="AS3332" s="18"/>
      <c r="AT3332" s="16"/>
    </row>
    <row r="3333" spans="39:46">
      <c r="AM3333" s="11"/>
      <c r="AN3333" s="5"/>
      <c r="AS3333" s="18"/>
      <c r="AT3333" s="16"/>
    </row>
    <row r="3334" spans="39:46">
      <c r="AM3334" s="11"/>
      <c r="AN3334" s="5"/>
      <c r="AS3334" s="18"/>
      <c r="AT3334" s="16"/>
    </row>
    <row r="3335" spans="39:46">
      <c r="AM3335" s="11"/>
      <c r="AN3335" s="5"/>
      <c r="AS3335" s="18"/>
      <c r="AT3335" s="16"/>
    </row>
    <row r="3336" spans="39:46">
      <c r="AM3336" s="11"/>
      <c r="AN3336" s="5"/>
      <c r="AS3336" s="18"/>
      <c r="AT3336" s="16"/>
    </row>
    <row r="3337" spans="39:46">
      <c r="AM3337" s="11"/>
      <c r="AN3337" s="5"/>
      <c r="AS3337" s="18"/>
      <c r="AT3337" s="16"/>
    </row>
    <row r="3338" spans="39:46">
      <c r="AM3338" s="11"/>
      <c r="AN3338" s="5"/>
      <c r="AS3338" s="18"/>
      <c r="AT3338" s="16"/>
    </row>
    <row r="3339" spans="39:46">
      <c r="AM3339" s="11"/>
      <c r="AN3339" s="5"/>
      <c r="AS3339" s="18"/>
      <c r="AT3339" s="16"/>
    </row>
    <row r="3340" spans="39:46">
      <c r="AM3340" s="11"/>
      <c r="AN3340" s="5"/>
      <c r="AS3340" s="18"/>
      <c r="AT3340" s="16"/>
    </row>
    <row r="3341" spans="39:46">
      <c r="AM3341" s="11"/>
      <c r="AN3341" s="5"/>
      <c r="AS3341" s="18"/>
      <c r="AT3341" s="16"/>
    </row>
    <row r="3342" spans="39:46">
      <c r="AM3342" s="11"/>
      <c r="AN3342" s="5"/>
      <c r="AS3342" s="18"/>
      <c r="AT3342" s="16"/>
    </row>
    <row r="3343" spans="39:46">
      <c r="AM3343" s="11"/>
      <c r="AN3343" s="5"/>
      <c r="AS3343" s="18"/>
      <c r="AT3343" s="16"/>
    </row>
    <row r="3344" spans="39:46">
      <c r="AM3344" s="11"/>
      <c r="AN3344" s="5"/>
      <c r="AS3344" s="18"/>
      <c r="AT3344" s="16"/>
    </row>
    <row r="3345" spans="39:46">
      <c r="AM3345" s="11"/>
      <c r="AN3345" s="5"/>
      <c r="AS3345" s="18"/>
      <c r="AT3345" s="16"/>
    </row>
    <row r="3346" spans="39:46">
      <c r="AM3346" s="11"/>
      <c r="AN3346" s="5"/>
      <c r="AS3346" s="18"/>
      <c r="AT3346" s="16"/>
    </row>
    <row r="3347" spans="39:46">
      <c r="AM3347" s="11"/>
      <c r="AN3347" s="5"/>
      <c r="AS3347" s="18"/>
      <c r="AT3347" s="16"/>
    </row>
    <row r="3348" spans="39:46">
      <c r="AM3348" s="11"/>
      <c r="AN3348" s="5"/>
      <c r="AS3348" s="18"/>
      <c r="AT3348" s="16"/>
    </row>
    <row r="3349" spans="39:46">
      <c r="AM3349" s="11"/>
      <c r="AN3349" s="5"/>
      <c r="AS3349" s="18"/>
      <c r="AT3349" s="16"/>
    </row>
    <row r="3350" spans="39:46">
      <c r="AM3350" s="11"/>
      <c r="AN3350" s="5"/>
      <c r="AS3350" s="18"/>
      <c r="AT3350" s="16"/>
    </row>
    <row r="3351" spans="39:46">
      <c r="AM3351" s="11"/>
      <c r="AN3351" s="5"/>
      <c r="AS3351" s="18"/>
      <c r="AT3351" s="16"/>
    </row>
    <row r="3352" spans="39:46">
      <c r="AM3352" s="11"/>
      <c r="AN3352" s="5"/>
      <c r="AS3352" s="18"/>
      <c r="AT3352" s="16"/>
    </row>
    <row r="3353" spans="39:46">
      <c r="AM3353" s="11"/>
      <c r="AN3353" s="5"/>
      <c r="AS3353" s="18"/>
      <c r="AT3353" s="16"/>
    </row>
    <row r="3354" spans="39:46">
      <c r="AM3354" s="11"/>
      <c r="AN3354" s="5"/>
      <c r="AS3354" s="18"/>
      <c r="AT3354" s="16"/>
    </row>
    <row r="3355" spans="39:46">
      <c r="AM3355" s="11"/>
      <c r="AN3355" s="5"/>
      <c r="AS3355" s="18"/>
      <c r="AT3355" s="16"/>
    </row>
    <row r="3356" spans="39:46">
      <c r="AM3356" s="11"/>
      <c r="AN3356" s="5"/>
      <c r="AS3356" s="18"/>
      <c r="AT3356" s="16"/>
    </row>
    <row r="3357" spans="39:46">
      <c r="AM3357" s="11"/>
      <c r="AN3357" s="5"/>
      <c r="AS3357" s="18"/>
      <c r="AT3357" s="16"/>
    </row>
    <row r="3358" spans="39:46">
      <c r="AM3358" s="11"/>
      <c r="AN3358" s="5"/>
      <c r="AS3358" s="18"/>
      <c r="AT3358" s="16"/>
    </row>
    <row r="3359" spans="39:46">
      <c r="AM3359" s="11"/>
      <c r="AN3359" s="5"/>
      <c r="AS3359" s="18"/>
      <c r="AT3359" s="16"/>
    </row>
    <row r="3360" spans="39:46">
      <c r="AM3360" s="11"/>
      <c r="AN3360" s="5"/>
      <c r="AS3360" s="18"/>
      <c r="AT3360" s="16"/>
    </row>
    <row r="3361" spans="39:46">
      <c r="AM3361" s="11"/>
      <c r="AN3361" s="5"/>
      <c r="AS3361" s="18"/>
      <c r="AT3361" s="16"/>
    </row>
    <row r="3362" spans="39:46">
      <c r="AM3362" s="11"/>
      <c r="AN3362" s="5"/>
      <c r="AS3362" s="18"/>
      <c r="AT3362" s="16"/>
    </row>
    <row r="3363" spans="39:46">
      <c r="AM3363" s="11"/>
      <c r="AN3363" s="5"/>
      <c r="AS3363" s="18"/>
      <c r="AT3363" s="16"/>
    </row>
    <row r="3364" spans="39:46">
      <c r="AM3364" s="11"/>
      <c r="AN3364" s="5"/>
      <c r="AS3364" s="18"/>
      <c r="AT3364" s="16"/>
    </row>
    <row r="3365" spans="39:46">
      <c r="AM3365" s="11"/>
      <c r="AN3365" s="5"/>
      <c r="AS3365" s="18"/>
      <c r="AT3365" s="16"/>
    </row>
    <row r="3366" spans="39:46">
      <c r="AM3366" s="11"/>
      <c r="AN3366" s="5"/>
      <c r="AS3366" s="18"/>
      <c r="AT3366" s="16"/>
    </row>
    <row r="3367" spans="39:46">
      <c r="AM3367" s="11"/>
      <c r="AN3367" s="5"/>
      <c r="AS3367" s="18"/>
      <c r="AT3367" s="16"/>
    </row>
    <row r="3368" spans="39:46">
      <c r="AM3368" s="11"/>
      <c r="AN3368" s="5"/>
      <c r="AS3368" s="18"/>
      <c r="AT3368" s="16"/>
    </row>
    <row r="3369" spans="39:46">
      <c r="AM3369" s="11"/>
      <c r="AN3369" s="5"/>
      <c r="AS3369" s="18"/>
      <c r="AT3369" s="16"/>
    </row>
    <row r="3370" spans="39:46">
      <c r="AM3370" s="11"/>
      <c r="AN3370" s="5"/>
      <c r="AS3370" s="18"/>
      <c r="AT3370" s="16"/>
    </row>
    <row r="3371" spans="39:46">
      <c r="AM3371" s="11"/>
      <c r="AN3371" s="5"/>
      <c r="AS3371" s="18"/>
      <c r="AT3371" s="16"/>
    </row>
    <row r="3372" spans="39:46">
      <c r="AM3372" s="11"/>
      <c r="AN3372" s="5"/>
      <c r="AS3372" s="18"/>
      <c r="AT3372" s="16"/>
    </row>
    <row r="3373" spans="39:46">
      <c r="AM3373" s="11"/>
      <c r="AN3373" s="5"/>
      <c r="AS3373" s="18"/>
      <c r="AT3373" s="16"/>
    </row>
    <row r="3374" spans="39:46">
      <c r="AM3374" s="11"/>
      <c r="AN3374" s="5"/>
      <c r="AS3374" s="18"/>
      <c r="AT3374" s="16"/>
    </row>
    <row r="3375" spans="39:46">
      <c r="AM3375" s="11"/>
      <c r="AN3375" s="5"/>
      <c r="AS3375" s="18"/>
      <c r="AT3375" s="16"/>
    </row>
    <row r="3376" spans="39:46">
      <c r="AM3376" s="11"/>
      <c r="AN3376" s="5"/>
      <c r="AS3376" s="18"/>
      <c r="AT3376" s="16"/>
    </row>
    <row r="3377" spans="39:46">
      <c r="AM3377" s="11"/>
      <c r="AN3377" s="5"/>
      <c r="AS3377" s="18"/>
      <c r="AT3377" s="16"/>
    </row>
    <row r="3378" spans="39:46">
      <c r="AM3378" s="11"/>
      <c r="AN3378" s="5"/>
      <c r="AS3378" s="18"/>
      <c r="AT3378" s="16"/>
    </row>
    <row r="3379" spans="39:46">
      <c r="AM3379" s="11"/>
      <c r="AN3379" s="5"/>
      <c r="AS3379" s="18"/>
      <c r="AT3379" s="16"/>
    </row>
    <row r="3380" spans="39:46">
      <c r="AM3380" s="11"/>
      <c r="AN3380" s="5"/>
      <c r="AS3380" s="18"/>
      <c r="AT3380" s="16"/>
    </row>
    <row r="3381" spans="39:46">
      <c r="AM3381" s="11"/>
      <c r="AN3381" s="5"/>
      <c r="AS3381" s="18"/>
      <c r="AT3381" s="16"/>
    </row>
    <row r="3382" spans="39:46">
      <c r="AM3382" s="11"/>
      <c r="AN3382" s="5"/>
      <c r="AS3382" s="18"/>
      <c r="AT3382" s="16"/>
    </row>
    <row r="3383" spans="39:46">
      <c r="AM3383" s="11"/>
      <c r="AN3383" s="5"/>
      <c r="AS3383" s="18"/>
      <c r="AT3383" s="16"/>
    </row>
    <row r="3384" spans="39:46">
      <c r="AM3384" s="11"/>
      <c r="AN3384" s="5"/>
      <c r="AS3384" s="18"/>
      <c r="AT3384" s="16"/>
    </row>
    <row r="3385" spans="39:46">
      <c r="AM3385" s="11"/>
      <c r="AN3385" s="5"/>
      <c r="AS3385" s="18"/>
      <c r="AT3385" s="16"/>
    </row>
    <row r="3386" spans="39:46">
      <c r="AM3386" s="11"/>
      <c r="AN3386" s="5"/>
      <c r="AS3386" s="18"/>
      <c r="AT3386" s="16"/>
    </row>
    <row r="3387" spans="39:46">
      <c r="AM3387" s="11"/>
      <c r="AN3387" s="5"/>
      <c r="AS3387" s="18"/>
      <c r="AT3387" s="16"/>
    </row>
    <row r="3388" spans="39:46">
      <c r="AM3388" s="11"/>
      <c r="AN3388" s="5"/>
      <c r="AS3388" s="18"/>
      <c r="AT3388" s="16"/>
    </row>
    <row r="3389" spans="39:46">
      <c r="AM3389" s="11"/>
      <c r="AN3389" s="5"/>
      <c r="AS3389" s="18"/>
      <c r="AT3389" s="16"/>
    </row>
    <row r="3390" spans="39:46">
      <c r="AM3390" s="11"/>
      <c r="AN3390" s="5"/>
      <c r="AS3390" s="18"/>
      <c r="AT3390" s="16"/>
    </row>
    <row r="3391" spans="39:46">
      <c r="AM3391" s="11"/>
      <c r="AN3391" s="5"/>
      <c r="AS3391" s="18"/>
      <c r="AT3391" s="16"/>
    </row>
    <row r="3392" spans="39:46">
      <c r="AM3392" s="11"/>
      <c r="AN3392" s="5"/>
      <c r="AS3392" s="18"/>
      <c r="AT3392" s="16"/>
    </row>
    <row r="3393" spans="39:46">
      <c r="AM3393" s="11"/>
      <c r="AN3393" s="5"/>
      <c r="AS3393" s="18"/>
      <c r="AT3393" s="16"/>
    </row>
    <row r="3394" spans="39:46">
      <c r="AM3394" s="11"/>
      <c r="AN3394" s="5"/>
      <c r="AS3394" s="18"/>
      <c r="AT3394" s="16"/>
    </row>
    <row r="3395" spans="39:46">
      <c r="AM3395" s="11"/>
      <c r="AN3395" s="5"/>
      <c r="AS3395" s="18"/>
      <c r="AT3395" s="16"/>
    </row>
    <row r="3396" spans="39:46">
      <c r="AM3396" s="11"/>
      <c r="AN3396" s="5"/>
      <c r="AS3396" s="18"/>
      <c r="AT3396" s="16"/>
    </row>
    <row r="3397" spans="39:46">
      <c r="AM3397" s="11"/>
      <c r="AN3397" s="5"/>
      <c r="AS3397" s="18"/>
      <c r="AT3397" s="16"/>
    </row>
    <row r="3398" spans="39:46">
      <c r="AM3398" s="11"/>
      <c r="AN3398" s="5"/>
      <c r="AS3398" s="18"/>
      <c r="AT3398" s="16"/>
    </row>
    <row r="3399" spans="39:46">
      <c r="AM3399" s="11"/>
      <c r="AN3399" s="5"/>
      <c r="AS3399" s="18"/>
      <c r="AT3399" s="16"/>
    </row>
    <row r="3400" spans="39:46">
      <c r="AM3400" s="11"/>
      <c r="AN3400" s="5"/>
      <c r="AS3400" s="18"/>
      <c r="AT3400" s="16"/>
    </row>
    <row r="3401" spans="39:46">
      <c r="AM3401" s="11"/>
      <c r="AN3401" s="5"/>
      <c r="AS3401" s="18"/>
      <c r="AT3401" s="16"/>
    </row>
    <row r="3402" spans="39:46">
      <c r="AM3402" s="11"/>
      <c r="AN3402" s="5"/>
      <c r="AS3402" s="18"/>
      <c r="AT3402" s="16"/>
    </row>
    <row r="3403" spans="39:46">
      <c r="AM3403" s="11"/>
      <c r="AN3403" s="5"/>
      <c r="AS3403" s="18"/>
      <c r="AT3403" s="16"/>
    </row>
    <row r="3404" spans="39:46">
      <c r="AM3404" s="11"/>
      <c r="AN3404" s="5"/>
      <c r="AS3404" s="18"/>
      <c r="AT3404" s="16"/>
    </row>
    <row r="3405" spans="39:46">
      <c r="AM3405" s="11"/>
      <c r="AN3405" s="5"/>
      <c r="AS3405" s="18"/>
      <c r="AT3405" s="16"/>
    </row>
    <row r="3406" spans="39:46">
      <c r="AM3406" s="11"/>
      <c r="AN3406" s="5"/>
      <c r="AS3406" s="18"/>
      <c r="AT3406" s="16"/>
    </row>
    <row r="3407" spans="39:46">
      <c r="AM3407" s="11"/>
      <c r="AN3407" s="5"/>
      <c r="AS3407" s="18"/>
      <c r="AT3407" s="16"/>
    </row>
    <row r="3408" spans="39:46">
      <c r="AM3408" s="11"/>
      <c r="AN3408" s="5"/>
      <c r="AS3408" s="18"/>
      <c r="AT3408" s="16"/>
    </row>
    <row r="3409" spans="39:46">
      <c r="AM3409" s="11"/>
      <c r="AN3409" s="5"/>
      <c r="AS3409" s="18"/>
      <c r="AT3409" s="16"/>
    </row>
    <row r="3410" spans="39:46">
      <c r="AM3410" s="11"/>
      <c r="AN3410" s="5"/>
      <c r="AS3410" s="18"/>
      <c r="AT3410" s="16"/>
    </row>
    <row r="3411" spans="39:46">
      <c r="AM3411" s="11"/>
      <c r="AN3411" s="5"/>
      <c r="AS3411" s="18"/>
      <c r="AT3411" s="16"/>
    </row>
    <row r="3412" spans="39:46">
      <c r="AM3412" s="11"/>
      <c r="AN3412" s="5"/>
      <c r="AS3412" s="18"/>
      <c r="AT3412" s="16"/>
    </row>
    <row r="3413" spans="39:46">
      <c r="AM3413" s="11"/>
      <c r="AN3413" s="5"/>
      <c r="AS3413" s="18"/>
      <c r="AT3413" s="16"/>
    </row>
    <row r="3414" spans="39:46">
      <c r="AM3414" s="11"/>
      <c r="AN3414" s="5"/>
      <c r="AS3414" s="18"/>
      <c r="AT3414" s="16"/>
    </row>
    <row r="3415" spans="39:46">
      <c r="AM3415" s="11"/>
      <c r="AN3415" s="5"/>
      <c r="AS3415" s="18"/>
      <c r="AT3415" s="16"/>
    </row>
    <row r="3416" spans="39:46">
      <c r="AM3416" s="11"/>
      <c r="AN3416" s="5"/>
      <c r="AS3416" s="18"/>
      <c r="AT3416" s="16"/>
    </row>
    <row r="3417" spans="39:46">
      <c r="AM3417" s="11"/>
      <c r="AN3417" s="5"/>
      <c r="AS3417" s="18"/>
      <c r="AT3417" s="16"/>
    </row>
    <row r="3418" spans="39:46">
      <c r="AM3418" s="11"/>
      <c r="AN3418" s="5"/>
      <c r="AS3418" s="18"/>
      <c r="AT3418" s="16"/>
    </row>
    <row r="3419" spans="39:46">
      <c r="AM3419" s="11"/>
      <c r="AN3419" s="5"/>
      <c r="AS3419" s="18"/>
      <c r="AT3419" s="16"/>
    </row>
    <row r="3420" spans="39:46">
      <c r="AM3420" s="11"/>
      <c r="AN3420" s="5"/>
      <c r="AS3420" s="18"/>
      <c r="AT3420" s="16"/>
    </row>
    <row r="3421" spans="39:46">
      <c r="AM3421" s="11"/>
      <c r="AN3421" s="5"/>
      <c r="AS3421" s="18"/>
      <c r="AT3421" s="16"/>
    </row>
    <row r="3422" spans="39:46">
      <c r="AM3422" s="11"/>
      <c r="AN3422" s="5"/>
      <c r="AS3422" s="18"/>
      <c r="AT3422" s="16"/>
    </row>
    <row r="3423" spans="39:46">
      <c r="AM3423" s="11"/>
      <c r="AN3423" s="5"/>
      <c r="AS3423" s="18"/>
      <c r="AT3423" s="16"/>
    </row>
    <row r="3424" spans="39:46">
      <c r="AM3424" s="11"/>
      <c r="AN3424" s="5"/>
      <c r="AS3424" s="18"/>
      <c r="AT3424" s="16"/>
    </row>
    <row r="3425" spans="39:46">
      <c r="AM3425" s="11"/>
      <c r="AN3425" s="5"/>
      <c r="AS3425" s="18"/>
      <c r="AT3425" s="16"/>
    </row>
    <row r="3426" spans="39:46">
      <c r="AM3426" s="11"/>
      <c r="AN3426" s="5"/>
      <c r="AS3426" s="18"/>
      <c r="AT3426" s="16"/>
    </row>
    <row r="3427" spans="39:46">
      <c r="AM3427" s="11"/>
      <c r="AN3427" s="5"/>
      <c r="AS3427" s="18"/>
      <c r="AT3427" s="16"/>
    </row>
    <row r="3428" spans="39:46">
      <c r="AM3428" s="11"/>
      <c r="AN3428" s="5"/>
      <c r="AS3428" s="18"/>
      <c r="AT3428" s="16"/>
    </row>
    <row r="3429" spans="39:46">
      <c r="AM3429" s="11"/>
      <c r="AN3429" s="5"/>
      <c r="AS3429" s="18"/>
      <c r="AT3429" s="16"/>
    </row>
    <row r="3430" spans="39:46">
      <c r="AM3430" s="11"/>
      <c r="AN3430" s="5"/>
      <c r="AS3430" s="18"/>
      <c r="AT3430" s="16"/>
    </row>
    <row r="3431" spans="39:46">
      <c r="AM3431" s="11"/>
      <c r="AN3431" s="5"/>
      <c r="AS3431" s="18"/>
      <c r="AT3431" s="16"/>
    </row>
    <row r="3432" spans="39:46">
      <c r="AM3432" s="11"/>
      <c r="AN3432" s="5"/>
      <c r="AS3432" s="18"/>
      <c r="AT3432" s="16"/>
    </row>
    <row r="3433" spans="39:46">
      <c r="AM3433" s="11"/>
      <c r="AN3433" s="5"/>
      <c r="AS3433" s="18"/>
      <c r="AT3433" s="16"/>
    </row>
    <row r="3434" spans="39:46">
      <c r="AM3434" s="11"/>
      <c r="AN3434" s="5"/>
      <c r="AS3434" s="18"/>
      <c r="AT3434" s="16"/>
    </row>
    <row r="3435" spans="39:46">
      <c r="AM3435" s="11"/>
      <c r="AN3435" s="5"/>
      <c r="AS3435" s="18"/>
      <c r="AT3435" s="16"/>
    </row>
    <row r="3436" spans="39:46">
      <c r="AM3436" s="11"/>
      <c r="AN3436" s="5"/>
      <c r="AS3436" s="18"/>
      <c r="AT3436" s="16"/>
    </row>
    <row r="3437" spans="39:46">
      <c r="AM3437" s="11"/>
      <c r="AN3437" s="5"/>
      <c r="AS3437" s="18"/>
      <c r="AT3437" s="16"/>
    </row>
    <row r="3438" spans="39:46">
      <c r="AM3438" s="11"/>
      <c r="AN3438" s="5"/>
      <c r="AS3438" s="18"/>
      <c r="AT3438" s="16"/>
    </row>
    <row r="3439" spans="39:46">
      <c r="AM3439" s="11"/>
      <c r="AN3439" s="5"/>
      <c r="AS3439" s="18"/>
      <c r="AT3439" s="16"/>
    </row>
    <row r="3440" spans="39:46">
      <c r="AM3440" s="11"/>
      <c r="AN3440" s="5"/>
      <c r="AS3440" s="18"/>
      <c r="AT3440" s="16"/>
    </row>
    <row r="3441" spans="39:46">
      <c r="AM3441" s="11"/>
      <c r="AN3441" s="5"/>
      <c r="AS3441" s="18"/>
      <c r="AT3441" s="16"/>
    </row>
    <row r="3442" spans="39:46">
      <c r="AM3442" s="11"/>
      <c r="AN3442" s="5"/>
      <c r="AS3442" s="18"/>
      <c r="AT3442" s="16"/>
    </row>
    <row r="3443" spans="39:46">
      <c r="AM3443" s="11"/>
      <c r="AN3443" s="5"/>
      <c r="AS3443" s="18"/>
      <c r="AT3443" s="16"/>
    </row>
    <row r="3444" spans="39:46">
      <c r="AM3444" s="11"/>
      <c r="AN3444" s="5"/>
      <c r="AS3444" s="18"/>
      <c r="AT3444" s="16"/>
    </row>
    <row r="3445" spans="39:46">
      <c r="AM3445" s="11"/>
      <c r="AN3445" s="5"/>
      <c r="AS3445" s="18"/>
      <c r="AT3445" s="16"/>
    </row>
    <row r="3446" spans="39:46">
      <c r="AM3446" s="11"/>
      <c r="AN3446" s="5"/>
      <c r="AS3446" s="18"/>
      <c r="AT3446" s="16"/>
    </row>
    <row r="3447" spans="39:46">
      <c r="AM3447" s="11"/>
      <c r="AN3447" s="5"/>
      <c r="AS3447" s="18"/>
      <c r="AT3447" s="16"/>
    </row>
    <row r="3448" spans="39:46">
      <c r="AM3448" s="11"/>
      <c r="AN3448" s="5"/>
      <c r="AS3448" s="18"/>
      <c r="AT3448" s="16"/>
    </row>
    <row r="3449" spans="39:46">
      <c r="AM3449" s="11"/>
      <c r="AN3449" s="5"/>
      <c r="AS3449" s="18"/>
      <c r="AT3449" s="16"/>
    </row>
    <row r="3450" spans="39:46">
      <c r="AM3450" s="11"/>
      <c r="AN3450" s="5"/>
      <c r="AS3450" s="18"/>
      <c r="AT3450" s="16"/>
    </row>
    <row r="3451" spans="39:46">
      <c r="AM3451" s="11"/>
      <c r="AN3451" s="5"/>
      <c r="AS3451" s="18"/>
      <c r="AT3451" s="16"/>
    </row>
    <row r="3452" spans="39:46">
      <c r="AM3452" s="11"/>
      <c r="AN3452" s="5"/>
      <c r="AS3452" s="18"/>
      <c r="AT3452" s="16"/>
    </row>
    <row r="3453" spans="39:46">
      <c r="AM3453" s="11"/>
      <c r="AN3453" s="5"/>
      <c r="AS3453" s="18"/>
      <c r="AT3453" s="16"/>
    </row>
    <row r="3454" spans="39:46">
      <c r="AM3454" s="11"/>
      <c r="AN3454" s="5"/>
      <c r="AS3454" s="18"/>
      <c r="AT3454" s="16"/>
    </row>
    <row r="3455" spans="39:46">
      <c r="AM3455" s="11"/>
      <c r="AN3455" s="5"/>
      <c r="AS3455" s="18"/>
      <c r="AT3455" s="16"/>
    </row>
    <row r="3456" spans="39:46">
      <c r="AM3456" s="11"/>
      <c r="AN3456" s="5"/>
      <c r="AS3456" s="18"/>
      <c r="AT3456" s="16"/>
    </row>
    <row r="3457" spans="39:46">
      <c r="AM3457" s="11"/>
      <c r="AN3457" s="5"/>
      <c r="AS3457" s="18"/>
      <c r="AT3457" s="16"/>
    </row>
    <row r="3458" spans="39:46">
      <c r="AM3458" s="11"/>
      <c r="AN3458" s="5"/>
      <c r="AS3458" s="18"/>
      <c r="AT3458" s="16"/>
    </row>
    <row r="3459" spans="39:46">
      <c r="AM3459" s="11"/>
      <c r="AN3459" s="5"/>
      <c r="AS3459" s="18"/>
      <c r="AT3459" s="16"/>
    </row>
    <row r="3460" spans="39:46">
      <c r="AM3460" s="11"/>
      <c r="AN3460" s="5"/>
      <c r="AS3460" s="18"/>
      <c r="AT3460" s="16"/>
    </row>
    <row r="3461" spans="39:46">
      <c r="AM3461" s="11"/>
      <c r="AN3461" s="5"/>
      <c r="AS3461" s="18"/>
      <c r="AT3461" s="16"/>
    </row>
    <row r="3462" spans="39:46">
      <c r="AM3462" s="11"/>
      <c r="AN3462" s="5"/>
      <c r="AS3462" s="18"/>
      <c r="AT3462" s="16"/>
    </row>
    <row r="3463" spans="39:46">
      <c r="AM3463" s="11"/>
      <c r="AN3463" s="5"/>
      <c r="AS3463" s="18"/>
      <c r="AT3463" s="16"/>
    </row>
    <row r="3464" spans="39:46">
      <c r="AM3464" s="11"/>
      <c r="AN3464" s="5"/>
      <c r="AS3464" s="18"/>
      <c r="AT3464" s="16"/>
    </row>
    <row r="3465" spans="39:46">
      <c r="AM3465" s="11"/>
      <c r="AN3465" s="5"/>
      <c r="AS3465" s="18"/>
      <c r="AT3465" s="16"/>
    </row>
    <row r="3466" spans="39:46">
      <c r="AM3466" s="11"/>
      <c r="AN3466" s="5"/>
      <c r="AS3466" s="18"/>
      <c r="AT3466" s="16"/>
    </row>
    <row r="3467" spans="39:46">
      <c r="AM3467" s="11"/>
      <c r="AN3467" s="5"/>
      <c r="AS3467" s="18"/>
      <c r="AT3467" s="16"/>
    </row>
    <row r="3468" spans="39:46">
      <c r="AM3468" s="11"/>
      <c r="AN3468" s="5"/>
      <c r="AS3468" s="18"/>
      <c r="AT3468" s="16"/>
    </row>
    <row r="3469" spans="39:46">
      <c r="AM3469" s="11"/>
      <c r="AN3469" s="5"/>
      <c r="AS3469" s="18"/>
      <c r="AT3469" s="16"/>
    </row>
    <row r="3470" spans="39:46">
      <c r="AM3470" s="11"/>
      <c r="AN3470" s="5"/>
      <c r="AS3470" s="18"/>
      <c r="AT3470" s="16"/>
    </row>
    <row r="3471" spans="39:46">
      <c r="AM3471" s="11"/>
      <c r="AN3471" s="5"/>
      <c r="AS3471" s="18"/>
      <c r="AT3471" s="16"/>
    </row>
    <row r="3472" spans="39:46">
      <c r="AM3472" s="11"/>
      <c r="AN3472" s="5"/>
      <c r="AS3472" s="18"/>
      <c r="AT3472" s="16"/>
    </row>
    <row r="3473" spans="39:46">
      <c r="AM3473" s="11"/>
      <c r="AN3473" s="5"/>
      <c r="AS3473" s="18"/>
      <c r="AT3473" s="16"/>
    </row>
    <row r="3474" spans="39:46">
      <c r="AM3474" s="11"/>
      <c r="AN3474" s="5"/>
      <c r="AS3474" s="18"/>
      <c r="AT3474" s="16"/>
    </row>
    <row r="3475" spans="39:46">
      <c r="AM3475" s="11"/>
      <c r="AN3475" s="5"/>
      <c r="AS3475" s="18"/>
      <c r="AT3475" s="16"/>
    </row>
    <row r="3476" spans="39:46">
      <c r="AM3476" s="11"/>
      <c r="AN3476" s="5"/>
      <c r="AS3476" s="18"/>
      <c r="AT3476" s="16"/>
    </row>
    <row r="3477" spans="39:46">
      <c r="AM3477" s="11"/>
      <c r="AN3477" s="5"/>
      <c r="AS3477" s="18"/>
      <c r="AT3477" s="16"/>
    </row>
    <row r="3478" spans="39:46">
      <c r="AM3478" s="11"/>
      <c r="AN3478" s="5"/>
      <c r="AS3478" s="18"/>
      <c r="AT3478" s="16"/>
    </row>
    <row r="3479" spans="39:46">
      <c r="AM3479" s="11"/>
      <c r="AN3479" s="5"/>
      <c r="AS3479" s="18"/>
      <c r="AT3479" s="16"/>
    </row>
    <row r="3480" spans="39:46">
      <c r="AM3480" s="11"/>
      <c r="AN3480" s="5"/>
      <c r="AS3480" s="18"/>
      <c r="AT3480" s="16"/>
    </row>
    <row r="3481" spans="39:46">
      <c r="AM3481" s="11"/>
      <c r="AN3481" s="5"/>
      <c r="AS3481" s="18"/>
      <c r="AT3481" s="16"/>
    </row>
    <row r="3482" spans="39:46">
      <c r="AM3482" s="11"/>
      <c r="AN3482" s="5"/>
      <c r="AS3482" s="18"/>
      <c r="AT3482" s="16"/>
    </row>
    <row r="3483" spans="39:46">
      <c r="AM3483" s="11"/>
      <c r="AN3483" s="5"/>
      <c r="AS3483" s="18"/>
      <c r="AT3483" s="16"/>
    </row>
    <row r="3484" spans="39:46">
      <c r="AM3484" s="11"/>
      <c r="AN3484" s="5"/>
      <c r="AS3484" s="18"/>
      <c r="AT3484" s="16"/>
    </row>
    <row r="3485" spans="39:46">
      <c r="AM3485" s="11"/>
      <c r="AN3485" s="5"/>
      <c r="AS3485" s="18"/>
      <c r="AT3485" s="16"/>
    </row>
    <row r="3486" spans="39:46">
      <c r="AM3486" s="11"/>
      <c r="AN3486" s="5"/>
      <c r="AS3486" s="18"/>
      <c r="AT3486" s="16"/>
    </row>
    <row r="3487" spans="39:46">
      <c r="AM3487" s="11"/>
      <c r="AN3487" s="5"/>
      <c r="AS3487" s="18"/>
      <c r="AT3487" s="16"/>
    </row>
    <row r="3488" spans="39:46">
      <c r="AM3488" s="11"/>
      <c r="AN3488" s="5"/>
      <c r="AS3488" s="18"/>
      <c r="AT3488" s="16"/>
    </row>
    <row r="3489" spans="39:46">
      <c r="AM3489" s="11"/>
      <c r="AN3489" s="5"/>
      <c r="AS3489" s="18"/>
      <c r="AT3489" s="16"/>
    </row>
    <row r="3490" spans="39:46">
      <c r="AM3490" s="11"/>
      <c r="AN3490" s="5"/>
      <c r="AS3490" s="18"/>
      <c r="AT3490" s="16"/>
    </row>
    <row r="3491" spans="39:46">
      <c r="AM3491" s="11"/>
      <c r="AN3491" s="5"/>
      <c r="AS3491" s="18"/>
      <c r="AT3491" s="16"/>
    </row>
    <row r="3492" spans="39:46">
      <c r="AM3492" s="11"/>
      <c r="AN3492" s="5"/>
      <c r="AS3492" s="18"/>
      <c r="AT3492" s="16"/>
    </row>
    <row r="3493" spans="39:46">
      <c r="AM3493" s="11"/>
      <c r="AN3493" s="5"/>
      <c r="AS3493" s="18"/>
      <c r="AT3493" s="16"/>
    </row>
    <row r="3494" spans="39:46">
      <c r="AM3494" s="11"/>
      <c r="AN3494" s="5"/>
      <c r="AS3494" s="18"/>
      <c r="AT3494" s="16"/>
    </row>
    <row r="3495" spans="39:46">
      <c r="AM3495" s="11"/>
      <c r="AN3495" s="5"/>
      <c r="AS3495" s="18"/>
      <c r="AT3495" s="16"/>
    </row>
    <row r="3496" spans="39:46">
      <c r="AM3496" s="11"/>
      <c r="AN3496" s="5"/>
      <c r="AS3496" s="18"/>
      <c r="AT3496" s="16"/>
    </row>
    <row r="3497" spans="39:46">
      <c r="AM3497" s="11"/>
      <c r="AN3497" s="5"/>
      <c r="AS3497" s="18"/>
      <c r="AT3497" s="16"/>
    </row>
    <row r="3498" spans="39:46">
      <c r="AM3498" s="11"/>
      <c r="AN3498" s="5"/>
      <c r="AS3498" s="18"/>
      <c r="AT3498" s="16"/>
    </row>
    <row r="3499" spans="39:46">
      <c r="AM3499" s="11"/>
      <c r="AN3499" s="5"/>
      <c r="AS3499" s="18"/>
      <c r="AT3499" s="16"/>
    </row>
    <row r="3500" spans="39:46">
      <c r="AM3500" s="11"/>
      <c r="AN3500" s="5"/>
      <c r="AS3500" s="18"/>
      <c r="AT3500" s="16"/>
    </row>
    <row r="3501" spans="39:46">
      <c r="AM3501" s="11"/>
      <c r="AN3501" s="5"/>
      <c r="AS3501" s="18"/>
      <c r="AT3501" s="16"/>
    </row>
    <row r="3502" spans="39:46">
      <c r="AM3502" s="11"/>
      <c r="AN3502" s="5"/>
      <c r="AS3502" s="18"/>
      <c r="AT3502" s="16"/>
    </row>
    <row r="3503" spans="39:46">
      <c r="AM3503" s="11"/>
      <c r="AN3503" s="5"/>
      <c r="AS3503" s="18"/>
      <c r="AT3503" s="16"/>
    </row>
    <row r="3504" spans="39:46">
      <c r="AM3504" s="11"/>
      <c r="AN3504" s="5"/>
      <c r="AS3504" s="18"/>
      <c r="AT3504" s="16"/>
    </row>
    <row r="3505" spans="39:46">
      <c r="AM3505" s="11"/>
      <c r="AN3505" s="5"/>
      <c r="AS3505" s="18"/>
      <c r="AT3505" s="16"/>
    </row>
    <row r="3506" spans="39:46">
      <c r="AM3506" s="11"/>
      <c r="AN3506" s="5"/>
      <c r="AS3506" s="18"/>
      <c r="AT3506" s="16"/>
    </row>
    <row r="3507" spans="39:46">
      <c r="AM3507" s="11"/>
      <c r="AN3507" s="5"/>
      <c r="AS3507" s="18"/>
      <c r="AT3507" s="16"/>
    </row>
    <row r="3508" spans="39:46">
      <c r="AM3508" s="11"/>
      <c r="AN3508" s="5"/>
      <c r="AS3508" s="18"/>
      <c r="AT3508" s="16"/>
    </row>
    <row r="3509" spans="39:46">
      <c r="AM3509" s="11"/>
      <c r="AN3509" s="5"/>
      <c r="AS3509" s="18"/>
      <c r="AT3509" s="16"/>
    </row>
    <row r="3510" spans="39:46">
      <c r="AM3510" s="11"/>
      <c r="AN3510" s="5"/>
      <c r="AS3510" s="18"/>
      <c r="AT3510" s="16"/>
    </row>
    <row r="3511" spans="39:46">
      <c r="AM3511" s="11"/>
      <c r="AN3511" s="5"/>
      <c r="AS3511" s="18"/>
      <c r="AT3511" s="16"/>
    </row>
    <row r="3512" spans="39:46">
      <c r="AM3512" s="11"/>
      <c r="AN3512" s="5"/>
      <c r="AS3512" s="18"/>
      <c r="AT3512" s="16"/>
    </row>
    <row r="3513" spans="39:46">
      <c r="AM3513" s="11"/>
      <c r="AN3513" s="5"/>
      <c r="AS3513" s="18"/>
      <c r="AT3513" s="16"/>
    </row>
    <row r="3514" spans="39:46">
      <c r="AM3514" s="11"/>
      <c r="AN3514" s="5"/>
      <c r="AS3514" s="18"/>
      <c r="AT3514" s="16"/>
    </row>
    <row r="3515" spans="39:46">
      <c r="AM3515" s="11"/>
      <c r="AN3515" s="5"/>
      <c r="AS3515" s="18"/>
      <c r="AT3515" s="16"/>
    </row>
    <row r="3516" spans="39:46">
      <c r="AM3516" s="11"/>
      <c r="AN3516" s="5"/>
      <c r="AS3516" s="18"/>
      <c r="AT3516" s="16"/>
    </row>
    <row r="3517" spans="39:46">
      <c r="AM3517" s="11"/>
      <c r="AN3517" s="5"/>
      <c r="AS3517" s="18"/>
      <c r="AT3517" s="16"/>
    </row>
    <row r="3518" spans="39:46">
      <c r="AM3518" s="11"/>
      <c r="AN3518" s="5"/>
      <c r="AS3518" s="18"/>
      <c r="AT3518" s="16"/>
    </row>
    <row r="3519" spans="39:46">
      <c r="AM3519" s="11"/>
      <c r="AN3519" s="5"/>
      <c r="AS3519" s="18"/>
      <c r="AT3519" s="16"/>
    </row>
    <row r="3520" spans="39:46">
      <c r="AM3520" s="11"/>
      <c r="AN3520" s="5"/>
      <c r="AS3520" s="18"/>
      <c r="AT3520" s="16"/>
    </row>
    <row r="3521" spans="39:46">
      <c r="AM3521" s="11"/>
      <c r="AN3521" s="5"/>
      <c r="AS3521" s="18"/>
      <c r="AT3521" s="16"/>
    </row>
    <row r="3522" spans="39:46">
      <c r="AM3522" s="11"/>
      <c r="AN3522" s="5"/>
      <c r="AS3522" s="18"/>
      <c r="AT3522" s="16"/>
    </row>
    <row r="3523" spans="39:46">
      <c r="AM3523" s="11"/>
      <c r="AN3523" s="5"/>
      <c r="AS3523" s="18"/>
      <c r="AT3523" s="16"/>
    </row>
    <row r="3524" spans="39:46">
      <c r="AM3524" s="11"/>
      <c r="AN3524" s="5"/>
      <c r="AS3524" s="18"/>
      <c r="AT3524" s="16"/>
    </row>
    <row r="3525" spans="39:46">
      <c r="AM3525" s="11"/>
      <c r="AN3525" s="5"/>
      <c r="AS3525" s="18"/>
      <c r="AT3525" s="16"/>
    </row>
    <row r="3526" spans="39:46">
      <c r="AM3526" s="11"/>
      <c r="AN3526" s="5"/>
      <c r="AS3526" s="18"/>
      <c r="AT3526" s="16"/>
    </row>
    <row r="3527" spans="39:46">
      <c r="AM3527" s="11"/>
      <c r="AN3527" s="5"/>
      <c r="AS3527" s="18"/>
      <c r="AT3527" s="16"/>
    </row>
    <row r="3528" spans="39:46">
      <c r="AM3528" s="11"/>
      <c r="AN3528" s="5"/>
      <c r="AS3528" s="18"/>
      <c r="AT3528" s="16"/>
    </row>
    <row r="3529" spans="39:46">
      <c r="AM3529" s="11"/>
      <c r="AN3529" s="5"/>
      <c r="AS3529" s="18"/>
      <c r="AT3529" s="16"/>
    </row>
    <row r="3530" spans="39:46">
      <c r="AM3530" s="11"/>
      <c r="AN3530" s="5"/>
      <c r="AS3530" s="18"/>
      <c r="AT3530" s="16"/>
    </row>
    <row r="3531" spans="39:46">
      <c r="AM3531" s="11"/>
      <c r="AN3531" s="5"/>
      <c r="AS3531" s="18"/>
      <c r="AT3531" s="16"/>
    </row>
    <row r="3532" spans="39:46">
      <c r="AM3532" s="11"/>
      <c r="AN3532" s="5"/>
      <c r="AS3532" s="18"/>
      <c r="AT3532" s="16"/>
    </row>
    <row r="3533" spans="39:46">
      <c r="AM3533" s="11"/>
      <c r="AN3533" s="5"/>
      <c r="AS3533" s="18"/>
      <c r="AT3533" s="16"/>
    </row>
    <row r="3534" spans="39:46">
      <c r="AM3534" s="11"/>
      <c r="AN3534" s="5"/>
      <c r="AS3534" s="18"/>
      <c r="AT3534" s="16"/>
    </row>
    <row r="3535" spans="39:46">
      <c r="AM3535" s="11"/>
      <c r="AN3535" s="5"/>
      <c r="AS3535" s="18"/>
      <c r="AT3535" s="16"/>
    </row>
    <row r="3536" spans="39:46">
      <c r="AM3536" s="11"/>
      <c r="AN3536" s="5"/>
      <c r="AS3536" s="18"/>
      <c r="AT3536" s="16"/>
    </row>
    <row r="3537" spans="39:46">
      <c r="AM3537" s="11"/>
      <c r="AN3537" s="5"/>
      <c r="AS3537" s="18"/>
      <c r="AT3537" s="16"/>
    </row>
    <row r="3538" spans="39:46">
      <c r="AM3538" s="11"/>
      <c r="AN3538" s="5"/>
      <c r="AS3538" s="18"/>
      <c r="AT3538" s="16"/>
    </row>
    <row r="3539" spans="39:46">
      <c r="AM3539" s="11"/>
      <c r="AN3539" s="5"/>
      <c r="AS3539" s="18"/>
      <c r="AT3539" s="16"/>
    </row>
    <row r="3540" spans="39:46">
      <c r="AM3540" s="11"/>
      <c r="AN3540" s="5"/>
      <c r="AS3540" s="18"/>
      <c r="AT3540" s="16"/>
    </row>
    <row r="3541" spans="39:46">
      <c r="AM3541" s="11"/>
      <c r="AN3541" s="5"/>
      <c r="AS3541" s="18"/>
      <c r="AT3541" s="16"/>
    </row>
    <row r="3542" spans="39:46">
      <c r="AM3542" s="11"/>
      <c r="AN3542" s="5"/>
      <c r="AS3542" s="18"/>
      <c r="AT3542" s="16"/>
    </row>
    <row r="3543" spans="39:46">
      <c r="AM3543" s="11"/>
      <c r="AN3543" s="5"/>
      <c r="AS3543" s="18"/>
      <c r="AT3543" s="16"/>
    </row>
    <row r="3544" spans="39:46">
      <c r="AM3544" s="11"/>
      <c r="AN3544" s="5"/>
      <c r="AS3544" s="18"/>
      <c r="AT3544" s="16"/>
    </row>
    <row r="3545" spans="39:46">
      <c r="AM3545" s="11"/>
      <c r="AN3545" s="5"/>
      <c r="AS3545" s="18"/>
      <c r="AT3545" s="16"/>
    </row>
    <row r="3546" spans="39:46">
      <c r="AM3546" s="11"/>
      <c r="AN3546" s="5"/>
      <c r="AS3546" s="18"/>
      <c r="AT3546" s="16"/>
    </row>
    <row r="3547" spans="39:46">
      <c r="AM3547" s="11"/>
      <c r="AN3547" s="5"/>
      <c r="AS3547" s="18"/>
      <c r="AT3547" s="16"/>
    </row>
    <row r="3548" spans="39:46">
      <c r="AM3548" s="11"/>
      <c r="AN3548" s="5"/>
      <c r="AS3548" s="18"/>
      <c r="AT3548" s="16"/>
    </row>
    <row r="3549" spans="39:46">
      <c r="AM3549" s="11"/>
      <c r="AN3549" s="5"/>
      <c r="AS3549" s="18"/>
      <c r="AT3549" s="16"/>
    </row>
    <row r="3550" spans="39:46">
      <c r="AM3550" s="11"/>
      <c r="AN3550" s="5"/>
      <c r="AS3550" s="18"/>
      <c r="AT3550" s="16"/>
    </row>
    <row r="3551" spans="39:46">
      <c r="AM3551" s="11"/>
      <c r="AN3551" s="5"/>
      <c r="AS3551" s="18"/>
      <c r="AT3551" s="16"/>
    </row>
    <row r="3552" spans="39:46">
      <c r="AM3552" s="11"/>
      <c r="AN3552" s="5"/>
      <c r="AS3552" s="18"/>
      <c r="AT3552" s="16"/>
    </row>
    <row r="3553" spans="39:46">
      <c r="AM3553" s="11"/>
      <c r="AN3553" s="5"/>
      <c r="AS3553" s="18"/>
      <c r="AT3553" s="16"/>
    </row>
    <row r="3554" spans="39:46">
      <c r="AM3554" s="11"/>
      <c r="AN3554" s="5"/>
      <c r="AS3554" s="18"/>
      <c r="AT3554" s="16"/>
    </row>
    <row r="3555" spans="39:46">
      <c r="AM3555" s="11"/>
      <c r="AN3555" s="5"/>
      <c r="AS3555" s="18"/>
      <c r="AT3555" s="16"/>
    </row>
    <row r="3556" spans="39:46">
      <c r="AM3556" s="11"/>
      <c r="AN3556" s="5"/>
      <c r="AS3556" s="18"/>
      <c r="AT3556" s="16"/>
    </row>
    <row r="3557" spans="39:46">
      <c r="AM3557" s="11"/>
      <c r="AN3557" s="5"/>
      <c r="AS3557" s="18"/>
      <c r="AT3557" s="16"/>
    </row>
    <row r="3558" spans="39:46">
      <c r="AM3558" s="11"/>
      <c r="AN3558" s="5"/>
      <c r="AS3558" s="18"/>
      <c r="AT3558" s="16"/>
    </row>
    <row r="3559" spans="39:46">
      <c r="AM3559" s="11"/>
      <c r="AN3559" s="5"/>
      <c r="AS3559" s="18"/>
      <c r="AT3559" s="16"/>
    </row>
    <row r="3560" spans="39:46">
      <c r="AM3560" s="11"/>
      <c r="AN3560" s="5"/>
      <c r="AS3560" s="18"/>
      <c r="AT3560" s="16"/>
    </row>
    <row r="3561" spans="39:46">
      <c r="AM3561" s="11"/>
      <c r="AN3561" s="5"/>
      <c r="AS3561" s="18"/>
      <c r="AT3561" s="16"/>
    </row>
    <row r="3562" spans="39:46">
      <c r="AM3562" s="11"/>
      <c r="AN3562" s="5"/>
      <c r="AS3562" s="18"/>
      <c r="AT3562" s="16"/>
    </row>
    <row r="3563" spans="39:46">
      <c r="AM3563" s="11"/>
      <c r="AN3563" s="5"/>
      <c r="AS3563" s="18"/>
      <c r="AT3563" s="16"/>
    </row>
    <row r="3564" spans="39:46">
      <c r="AM3564" s="11"/>
      <c r="AN3564" s="5"/>
      <c r="AS3564" s="18"/>
      <c r="AT3564" s="16"/>
    </row>
    <row r="3565" spans="39:46">
      <c r="AM3565" s="11"/>
      <c r="AN3565" s="5"/>
      <c r="AS3565" s="18"/>
      <c r="AT3565" s="16"/>
    </row>
    <row r="3566" spans="39:46">
      <c r="AM3566" s="11"/>
      <c r="AN3566" s="5"/>
      <c r="AS3566" s="18"/>
      <c r="AT3566" s="16"/>
    </row>
    <row r="3567" spans="39:46">
      <c r="AM3567" s="11"/>
      <c r="AN3567" s="5"/>
      <c r="AS3567" s="18"/>
      <c r="AT3567" s="16"/>
    </row>
    <row r="3568" spans="39:46">
      <c r="AM3568" s="11"/>
      <c r="AN3568" s="5"/>
      <c r="AS3568" s="18"/>
      <c r="AT3568" s="16"/>
    </row>
    <row r="3569" spans="39:46">
      <c r="AM3569" s="11"/>
      <c r="AN3569" s="5"/>
      <c r="AS3569" s="18"/>
      <c r="AT3569" s="16"/>
    </row>
    <row r="3570" spans="39:46">
      <c r="AM3570" s="11"/>
      <c r="AN3570" s="5"/>
      <c r="AS3570" s="18"/>
      <c r="AT3570" s="16"/>
    </row>
    <row r="3571" spans="39:46">
      <c r="AM3571" s="11"/>
      <c r="AN3571" s="5"/>
      <c r="AS3571" s="18"/>
      <c r="AT3571" s="16"/>
    </row>
    <row r="3572" spans="39:46">
      <c r="AM3572" s="11"/>
      <c r="AN3572" s="5"/>
      <c r="AS3572" s="18"/>
      <c r="AT3572" s="16"/>
    </row>
    <row r="3573" spans="39:46">
      <c r="AM3573" s="11"/>
      <c r="AN3573" s="5"/>
      <c r="AS3573" s="18"/>
      <c r="AT3573" s="16"/>
    </row>
    <row r="3574" spans="39:46">
      <c r="AM3574" s="11"/>
      <c r="AN3574" s="5"/>
      <c r="AS3574" s="18"/>
      <c r="AT3574" s="16"/>
    </row>
    <row r="3575" spans="39:46">
      <c r="AM3575" s="11"/>
      <c r="AN3575" s="5"/>
      <c r="AS3575" s="18"/>
      <c r="AT3575" s="16"/>
    </row>
    <row r="3576" spans="39:46">
      <c r="AM3576" s="11"/>
      <c r="AN3576" s="5"/>
      <c r="AS3576" s="18"/>
      <c r="AT3576" s="16"/>
    </row>
    <row r="3577" spans="39:46">
      <c r="AM3577" s="11"/>
      <c r="AN3577" s="5"/>
      <c r="AS3577" s="18"/>
      <c r="AT3577" s="16"/>
    </row>
    <row r="3578" spans="39:46">
      <c r="AM3578" s="11"/>
      <c r="AN3578" s="5"/>
      <c r="AS3578" s="18"/>
      <c r="AT3578" s="16"/>
    </row>
    <row r="3579" spans="39:46">
      <c r="AM3579" s="11"/>
      <c r="AN3579" s="5"/>
      <c r="AS3579" s="18"/>
      <c r="AT3579" s="16"/>
    </row>
    <row r="3580" spans="39:46">
      <c r="AM3580" s="11"/>
      <c r="AN3580" s="5"/>
      <c r="AS3580" s="18"/>
      <c r="AT3580" s="16"/>
    </row>
    <row r="3581" spans="39:46">
      <c r="AM3581" s="11"/>
      <c r="AN3581" s="5"/>
      <c r="AS3581" s="18"/>
      <c r="AT3581" s="16"/>
    </row>
    <row r="3582" spans="39:46">
      <c r="AM3582" s="11"/>
      <c r="AN3582" s="5"/>
      <c r="AS3582" s="18"/>
      <c r="AT3582" s="16"/>
    </row>
    <row r="3583" spans="39:46">
      <c r="AM3583" s="11"/>
      <c r="AN3583" s="5"/>
      <c r="AS3583" s="18"/>
      <c r="AT3583" s="16"/>
    </row>
    <row r="3584" spans="39:46">
      <c r="AM3584" s="11"/>
      <c r="AN3584" s="5"/>
      <c r="AS3584" s="18"/>
      <c r="AT3584" s="16"/>
    </row>
    <row r="3585" spans="39:46">
      <c r="AM3585" s="11"/>
      <c r="AN3585" s="5"/>
      <c r="AS3585" s="18"/>
      <c r="AT3585" s="16"/>
    </row>
    <row r="3586" spans="39:46">
      <c r="AM3586" s="11"/>
      <c r="AN3586" s="5"/>
      <c r="AS3586" s="18"/>
      <c r="AT3586" s="16"/>
    </row>
    <row r="3587" spans="39:46">
      <c r="AM3587" s="11"/>
      <c r="AN3587" s="5"/>
      <c r="AS3587" s="18"/>
      <c r="AT3587" s="16"/>
    </row>
    <row r="3588" spans="39:46">
      <c r="AM3588" s="11"/>
      <c r="AN3588" s="5"/>
      <c r="AS3588" s="18"/>
      <c r="AT3588" s="16"/>
    </row>
    <row r="3589" spans="39:46">
      <c r="AM3589" s="11"/>
      <c r="AN3589" s="5"/>
      <c r="AS3589" s="18"/>
      <c r="AT3589" s="16"/>
    </row>
    <row r="3590" spans="39:46">
      <c r="AM3590" s="11"/>
      <c r="AN3590" s="5"/>
      <c r="AS3590" s="18"/>
      <c r="AT3590" s="16"/>
    </row>
    <row r="3591" spans="39:46">
      <c r="AM3591" s="11"/>
      <c r="AN3591" s="5"/>
      <c r="AS3591" s="18"/>
      <c r="AT3591" s="16"/>
    </row>
    <row r="3592" spans="39:46">
      <c r="AM3592" s="11"/>
      <c r="AN3592" s="5"/>
      <c r="AS3592" s="18"/>
      <c r="AT3592" s="16"/>
    </row>
    <row r="3593" spans="39:46">
      <c r="AM3593" s="11"/>
      <c r="AN3593" s="5"/>
      <c r="AS3593" s="18"/>
      <c r="AT3593" s="16"/>
    </row>
    <row r="3594" spans="39:46">
      <c r="AM3594" s="11"/>
      <c r="AN3594" s="5"/>
      <c r="AS3594" s="18"/>
      <c r="AT3594" s="16"/>
    </row>
    <row r="3595" spans="39:46">
      <c r="AM3595" s="11"/>
      <c r="AN3595" s="5"/>
      <c r="AS3595" s="18"/>
      <c r="AT3595" s="16"/>
    </row>
    <row r="3596" spans="39:46">
      <c r="AM3596" s="11"/>
      <c r="AN3596" s="5"/>
      <c r="AS3596" s="18"/>
      <c r="AT3596" s="16"/>
    </row>
    <row r="3597" spans="39:46">
      <c r="AM3597" s="11"/>
      <c r="AN3597" s="5"/>
      <c r="AS3597" s="18"/>
      <c r="AT3597" s="16"/>
    </row>
    <row r="3598" spans="39:46">
      <c r="AM3598" s="11"/>
      <c r="AN3598" s="5"/>
      <c r="AS3598" s="18"/>
      <c r="AT3598" s="16"/>
    </row>
    <row r="3599" spans="39:46">
      <c r="AM3599" s="11"/>
      <c r="AN3599" s="5"/>
      <c r="AS3599" s="18"/>
      <c r="AT3599" s="16"/>
    </row>
    <row r="3600" spans="39:46">
      <c r="AM3600" s="11"/>
      <c r="AN3600" s="5"/>
      <c r="AS3600" s="18"/>
      <c r="AT3600" s="16"/>
    </row>
    <row r="3601" spans="39:46">
      <c r="AM3601" s="11"/>
      <c r="AN3601" s="5"/>
      <c r="AS3601" s="18"/>
      <c r="AT3601" s="16"/>
    </row>
    <row r="3602" spans="39:46">
      <c r="AM3602" s="11"/>
      <c r="AN3602" s="5"/>
      <c r="AS3602" s="18"/>
      <c r="AT3602" s="16"/>
    </row>
    <row r="3603" spans="39:46">
      <c r="AM3603" s="11"/>
      <c r="AN3603" s="5"/>
      <c r="AS3603" s="18"/>
      <c r="AT3603" s="16"/>
    </row>
    <row r="3604" spans="39:46">
      <c r="AM3604" s="11"/>
      <c r="AN3604" s="5"/>
      <c r="AS3604" s="18"/>
      <c r="AT3604" s="16"/>
    </row>
    <row r="3605" spans="39:46">
      <c r="AM3605" s="11"/>
      <c r="AN3605" s="5"/>
      <c r="AS3605" s="18"/>
      <c r="AT3605" s="16"/>
    </row>
    <row r="3606" spans="39:46">
      <c r="AM3606" s="11"/>
      <c r="AN3606" s="5"/>
      <c r="AS3606" s="18"/>
      <c r="AT3606" s="16"/>
    </row>
    <row r="3607" spans="39:46">
      <c r="AM3607" s="11"/>
      <c r="AN3607" s="5"/>
      <c r="AS3607" s="18"/>
      <c r="AT3607" s="16"/>
    </row>
    <row r="3608" spans="39:46">
      <c r="AM3608" s="11"/>
      <c r="AN3608" s="5"/>
      <c r="AS3608" s="18"/>
      <c r="AT3608" s="16"/>
    </row>
    <row r="3609" spans="39:46">
      <c r="AM3609" s="11"/>
      <c r="AN3609" s="5"/>
      <c r="AS3609" s="18"/>
      <c r="AT3609" s="16"/>
    </row>
    <row r="3610" spans="39:46">
      <c r="AM3610" s="11"/>
      <c r="AN3610" s="5"/>
      <c r="AS3610" s="18"/>
      <c r="AT3610" s="16"/>
    </row>
    <row r="3611" spans="39:46">
      <c r="AM3611" s="11"/>
      <c r="AN3611" s="5"/>
      <c r="AS3611" s="18"/>
      <c r="AT3611" s="16"/>
    </row>
    <row r="3612" spans="39:46">
      <c r="AM3612" s="11"/>
      <c r="AN3612" s="5"/>
      <c r="AS3612" s="18"/>
      <c r="AT3612" s="16"/>
    </row>
    <row r="3613" spans="39:46">
      <c r="AM3613" s="11"/>
      <c r="AN3613" s="5"/>
      <c r="AS3613" s="18"/>
      <c r="AT3613" s="16"/>
    </row>
    <row r="3614" spans="39:46">
      <c r="AM3614" s="11"/>
      <c r="AN3614" s="5"/>
      <c r="AS3614" s="18"/>
      <c r="AT3614" s="16"/>
    </row>
    <row r="3615" spans="39:46">
      <c r="AM3615" s="11"/>
      <c r="AN3615" s="5"/>
      <c r="AS3615" s="18"/>
      <c r="AT3615" s="16"/>
    </row>
    <row r="3616" spans="39:46">
      <c r="AM3616" s="11"/>
      <c r="AN3616" s="5"/>
      <c r="AS3616" s="18"/>
      <c r="AT3616" s="16"/>
    </row>
    <row r="3617" spans="39:46">
      <c r="AM3617" s="11"/>
      <c r="AN3617" s="5"/>
      <c r="AS3617" s="18"/>
      <c r="AT3617" s="16"/>
    </row>
    <row r="3618" spans="39:46">
      <c r="AM3618" s="11"/>
      <c r="AN3618" s="5"/>
      <c r="AS3618" s="18"/>
      <c r="AT3618" s="16"/>
    </row>
    <row r="3619" spans="39:46">
      <c r="AM3619" s="11"/>
      <c r="AN3619" s="5"/>
      <c r="AS3619" s="18"/>
      <c r="AT3619" s="16"/>
    </row>
    <row r="3620" spans="39:46">
      <c r="AM3620" s="11"/>
      <c r="AN3620" s="5"/>
      <c r="AS3620" s="18"/>
      <c r="AT3620" s="16"/>
    </row>
    <row r="3621" spans="39:46">
      <c r="AM3621" s="11"/>
      <c r="AN3621" s="5"/>
      <c r="AS3621" s="18"/>
      <c r="AT3621" s="16"/>
    </row>
    <row r="3622" spans="39:46">
      <c r="AM3622" s="11"/>
      <c r="AN3622" s="5"/>
      <c r="AS3622" s="18"/>
      <c r="AT3622" s="16"/>
    </row>
    <row r="3623" spans="39:46">
      <c r="AM3623" s="11"/>
      <c r="AN3623" s="5"/>
      <c r="AS3623" s="18"/>
      <c r="AT3623" s="16"/>
    </row>
    <row r="3624" spans="39:46">
      <c r="AM3624" s="11"/>
      <c r="AN3624" s="5"/>
      <c r="AS3624" s="18"/>
      <c r="AT3624" s="16"/>
    </row>
    <row r="3625" spans="39:46">
      <c r="AM3625" s="11"/>
      <c r="AN3625" s="5"/>
      <c r="AS3625" s="18"/>
      <c r="AT3625" s="16"/>
    </row>
    <row r="3626" spans="39:46">
      <c r="AM3626" s="11"/>
      <c r="AN3626" s="5"/>
      <c r="AS3626" s="18"/>
      <c r="AT3626" s="16"/>
    </row>
    <row r="3627" spans="39:46">
      <c r="AM3627" s="11"/>
      <c r="AN3627" s="5"/>
      <c r="AS3627" s="18"/>
      <c r="AT3627" s="16"/>
    </row>
    <row r="3628" spans="39:46">
      <c r="AM3628" s="11"/>
      <c r="AN3628" s="5"/>
      <c r="AS3628" s="18"/>
      <c r="AT3628" s="16"/>
    </row>
    <row r="3629" spans="39:46">
      <c r="AM3629" s="11"/>
      <c r="AN3629" s="5"/>
      <c r="AS3629" s="18"/>
      <c r="AT3629" s="16"/>
    </row>
    <row r="3630" spans="39:46">
      <c r="AM3630" s="11"/>
      <c r="AN3630" s="5"/>
      <c r="AS3630" s="18"/>
      <c r="AT3630" s="16"/>
    </row>
    <row r="3631" spans="39:46">
      <c r="AM3631" s="11"/>
      <c r="AN3631" s="5"/>
      <c r="AS3631" s="18"/>
      <c r="AT3631" s="16"/>
    </row>
    <row r="3632" spans="39:46">
      <c r="AM3632" s="11"/>
      <c r="AN3632" s="5"/>
      <c r="AS3632" s="18"/>
      <c r="AT3632" s="16"/>
    </row>
    <row r="3633" spans="39:46">
      <c r="AM3633" s="11"/>
      <c r="AN3633" s="5"/>
      <c r="AS3633" s="18"/>
      <c r="AT3633" s="16"/>
    </row>
    <row r="3634" spans="39:46">
      <c r="AM3634" s="11"/>
      <c r="AN3634" s="5"/>
      <c r="AS3634" s="18"/>
      <c r="AT3634" s="16"/>
    </row>
    <row r="3635" spans="39:46">
      <c r="AM3635" s="11"/>
      <c r="AN3635" s="5"/>
      <c r="AS3635" s="18"/>
      <c r="AT3635" s="16"/>
    </row>
    <row r="3636" spans="39:46">
      <c r="AM3636" s="11"/>
      <c r="AN3636" s="5"/>
      <c r="AS3636" s="18"/>
      <c r="AT3636" s="16"/>
    </row>
    <row r="3637" spans="39:46">
      <c r="AM3637" s="11"/>
      <c r="AN3637" s="5"/>
      <c r="AS3637" s="18"/>
      <c r="AT3637" s="16"/>
    </row>
    <row r="3638" spans="39:46">
      <c r="AM3638" s="11"/>
      <c r="AN3638" s="5"/>
      <c r="AS3638" s="18"/>
      <c r="AT3638" s="16"/>
    </row>
    <row r="3639" spans="39:46">
      <c r="AM3639" s="11"/>
      <c r="AN3639" s="5"/>
      <c r="AS3639" s="18"/>
      <c r="AT3639" s="16"/>
    </row>
    <row r="3640" spans="39:46">
      <c r="AM3640" s="11"/>
      <c r="AN3640" s="5"/>
      <c r="AS3640" s="18"/>
      <c r="AT3640" s="16"/>
    </row>
    <row r="3641" spans="39:46">
      <c r="AM3641" s="11"/>
      <c r="AN3641" s="5"/>
      <c r="AS3641" s="18"/>
      <c r="AT3641" s="16"/>
    </row>
    <row r="3642" spans="39:46">
      <c r="AM3642" s="11"/>
      <c r="AN3642" s="5"/>
      <c r="AS3642" s="18"/>
      <c r="AT3642" s="16"/>
    </row>
    <row r="3643" spans="39:46">
      <c r="AM3643" s="11"/>
      <c r="AN3643" s="5"/>
      <c r="AS3643" s="18"/>
      <c r="AT3643" s="16"/>
    </row>
    <row r="3644" spans="39:46">
      <c r="AM3644" s="11"/>
      <c r="AN3644" s="5"/>
      <c r="AS3644" s="18"/>
      <c r="AT3644" s="16"/>
    </row>
    <row r="3645" spans="39:46">
      <c r="AM3645" s="11"/>
      <c r="AN3645" s="5"/>
      <c r="AS3645" s="18"/>
      <c r="AT3645" s="16"/>
    </row>
    <row r="3646" spans="39:46">
      <c r="AM3646" s="11"/>
      <c r="AN3646" s="5"/>
      <c r="AS3646" s="18"/>
      <c r="AT3646" s="16"/>
    </row>
    <row r="3647" spans="39:46">
      <c r="AM3647" s="11"/>
      <c r="AN3647" s="5"/>
      <c r="AS3647" s="18"/>
      <c r="AT3647" s="16"/>
    </row>
    <row r="3648" spans="39:46">
      <c r="AM3648" s="11"/>
      <c r="AN3648" s="5"/>
      <c r="AS3648" s="18"/>
      <c r="AT3648" s="16"/>
    </row>
    <row r="3649" spans="39:46">
      <c r="AM3649" s="11"/>
      <c r="AN3649" s="5"/>
      <c r="AS3649" s="18"/>
      <c r="AT3649" s="16"/>
    </row>
    <row r="3650" spans="39:46">
      <c r="AM3650" s="11"/>
      <c r="AN3650" s="5"/>
      <c r="AS3650" s="18"/>
      <c r="AT3650" s="16"/>
    </row>
    <row r="3651" spans="39:46">
      <c r="AM3651" s="11"/>
      <c r="AN3651" s="5"/>
      <c r="AS3651" s="18"/>
      <c r="AT3651" s="16"/>
    </row>
    <row r="3652" spans="39:46">
      <c r="AM3652" s="11"/>
      <c r="AN3652" s="5"/>
      <c r="AS3652" s="18"/>
      <c r="AT3652" s="16"/>
    </row>
    <row r="3653" spans="39:46">
      <c r="AM3653" s="11"/>
      <c r="AN3653" s="5"/>
      <c r="AS3653" s="18"/>
      <c r="AT3653" s="16"/>
    </row>
    <row r="3654" spans="39:46">
      <c r="AM3654" s="11"/>
      <c r="AN3654" s="5"/>
      <c r="AS3654" s="18"/>
      <c r="AT3654" s="16"/>
    </row>
    <row r="3655" spans="39:46">
      <c r="AM3655" s="11"/>
      <c r="AN3655" s="5"/>
      <c r="AS3655" s="18"/>
      <c r="AT3655" s="16"/>
    </row>
    <row r="3656" spans="39:46">
      <c r="AM3656" s="11"/>
      <c r="AN3656" s="5"/>
      <c r="AS3656" s="18"/>
      <c r="AT3656" s="16"/>
    </row>
    <row r="3657" spans="39:46">
      <c r="AM3657" s="11"/>
      <c r="AN3657" s="5"/>
      <c r="AS3657" s="18"/>
      <c r="AT3657" s="16"/>
    </row>
    <row r="3658" spans="39:46">
      <c r="AM3658" s="11"/>
      <c r="AN3658" s="5"/>
      <c r="AS3658" s="18"/>
      <c r="AT3658" s="16"/>
    </row>
    <row r="3659" spans="39:46">
      <c r="AM3659" s="11"/>
      <c r="AN3659" s="5"/>
      <c r="AS3659" s="18"/>
      <c r="AT3659" s="16"/>
    </row>
    <row r="3660" spans="39:46">
      <c r="AM3660" s="11"/>
      <c r="AN3660" s="5"/>
      <c r="AS3660" s="18"/>
      <c r="AT3660" s="16"/>
    </row>
    <row r="3661" spans="39:46">
      <c r="AM3661" s="11"/>
      <c r="AN3661" s="5"/>
      <c r="AS3661" s="18"/>
      <c r="AT3661" s="16"/>
    </row>
    <row r="3662" spans="39:46">
      <c r="AM3662" s="11"/>
      <c r="AN3662" s="5"/>
      <c r="AS3662" s="18"/>
      <c r="AT3662" s="16"/>
    </row>
    <row r="3663" spans="39:46">
      <c r="AM3663" s="11"/>
      <c r="AN3663" s="5"/>
      <c r="AS3663" s="18"/>
      <c r="AT3663" s="16"/>
    </row>
    <row r="3664" spans="39:46">
      <c r="AM3664" s="11"/>
      <c r="AN3664" s="5"/>
      <c r="AS3664" s="18"/>
      <c r="AT3664" s="16"/>
    </row>
    <row r="3665" spans="39:46">
      <c r="AM3665" s="11"/>
      <c r="AN3665" s="5"/>
      <c r="AS3665" s="18"/>
      <c r="AT3665" s="16"/>
    </row>
    <row r="3666" spans="39:46">
      <c r="AM3666" s="11"/>
      <c r="AN3666" s="5"/>
      <c r="AS3666" s="18"/>
      <c r="AT3666" s="16"/>
    </row>
    <row r="3667" spans="39:46">
      <c r="AM3667" s="11"/>
      <c r="AN3667" s="5"/>
      <c r="AS3667" s="18"/>
      <c r="AT3667" s="16"/>
    </row>
    <row r="3668" spans="39:46">
      <c r="AM3668" s="11"/>
      <c r="AN3668" s="5"/>
      <c r="AS3668" s="18"/>
      <c r="AT3668" s="16"/>
    </row>
    <row r="3669" spans="39:46">
      <c r="AM3669" s="11"/>
      <c r="AN3669" s="5"/>
      <c r="AS3669" s="18"/>
      <c r="AT3669" s="16"/>
    </row>
    <row r="3670" spans="39:46">
      <c r="AM3670" s="11"/>
      <c r="AN3670" s="5"/>
      <c r="AS3670" s="18"/>
      <c r="AT3670" s="16"/>
    </row>
    <row r="3671" spans="39:46">
      <c r="AM3671" s="11"/>
      <c r="AN3671" s="5"/>
      <c r="AS3671" s="18"/>
      <c r="AT3671" s="16"/>
    </row>
    <row r="3672" spans="39:46">
      <c r="AM3672" s="11"/>
      <c r="AN3672" s="5"/>
      <c r="AS3672" s="18"/>
      <c r="AT3672" s="16"/>
    </row>
    <row r="3673" spans="39:46">
      <c r="AM3673" s="11"/>
      <c r="AN3673" s="5"/>
      <c r="AS3673" s="18"/>
      <c r="AT3673" s="16"/>
    </row>
    <row r="3674" spans="39:46">
      <c r="AM3674" s="11"/>
      <c r="AN3674" s="5"/>
      <c r="AS3674" s="18"/>
      <c r="AT3674" s="16"/>
    </row>
    <row r="3675" spans="39:46">
      <c r="AM3675" s="11"/>
      <c r="AN3675" s="5"/>
      <c r="AS3675" s="18"/>
      <c r="AT3675" s="16"/>
    </row>
    <row r="3676" spans="39:46">
      <c r="AM3676" s="11"/>
      <c r="AN3676" s="5"/>
      <c r="AS3676" s="18"/>
      <c r="AT3676" s="16"/>
    </row>
    <row r="3677" spans="39:46">
      <c r="AM3677" s="11"/>
      <c r="AN3677" s="5"/>
      <c r="AS3677" s="18"/>
      <c r="AT3677" s="16"/>
    </row>
    <row r="3678" spans="39:46">
      <c r="AM3678" s="11"/>
      <c r="AN3678" s="5"/>
      <c r="AS3678" s="18"/>
      <c r="AT3678" s="16"/>
    </row>
    <row r="3679" spans="39:46">
      <c r="AM3679" s="11"/>
      <c r="AN3679" s="5"/>
      <c r="AS3679" s="18"/>
      <c r="AT3679" s="16"/>
    </row>
    <row r="3680" spans="39:46">
      <c r="AM3680" s="11"/>
      <c r="AN3680" s="5"/>
      <c r="AS3680" s="18"/>
      <c r="AT3680" s="16"/>
    </row>
    <row r="3681" spans="39:46">
      <c r="AM3681" s="11"/>
      <c r="AN3681" s="5"/>
      <c r="AS3681" s="18"/>
      <c r="AT3681" s="16"/>
    </row>
    <row r="3682" spans="39:46">
      <c r="AM3682" s="11"/>
      <c r="AN3682" s="5"/>
      <c r="AS3682" s="18"/>
      <c r="AT3682" s="16"/>
    </row>
    <row r="3683" spans="39:46">
      <c r="AM3683" s="11"/>
      <c r="AN3683" s="5"/>
      <c r="AS3683" s="18"/>
      <c r="AT3683" s="16"/>
    </row>
    <row r="3684" spans="39:46">
      <c r="AM3684" s="11"/>
      <c r="AN3684" s="5"/>
      <c r="AS3684" s="18"/>
      <c r="AT3684" s="16"/>
    </row>
    <row r="3685" spans="39:46">
      <c r="AM3685" s="11"/>
      <c r="AN3685" s="5"/>
      <c r="AS3685" s="18"/>
      <c r="AT3685" s="16"/>
    </row>
    <row r="3686" spans="39:46">
      <c r="AM3686" s="11"/>
      <c r="AN3686" s="5"/>
      <c r="AS3686" s="18"/>
      <c r="AT3686" s="16"/>
    </row>
    <row r="3687" spans="39:46">
      <c r="AM3687" s="11"/>
      <c r="AN3687" s="5"/>
      <c r="AS3687" s="18"/>
      <c r="AT3687" s="16"/>
    </row>
    <row r="3688" spans="39:46">
      <c r="AM3688" s="11"/>
      <c r="AN3688" s="5"/>
      <c r="AS3688" s="18"/>
      <c r="AT3688" s="16"/>
    </row>
    <row r="3689" spans="39:46">
      <c r="AM3689" s="11"/>
      <c r="AN3689" s="5"/>
      <c r="AS3689" s="18"/>
      <c r="AT3689" s="16"/>
    </row>
    <row r="3690" spans="39:46">
      <c r="AM3690" s="11"/>
      <c r="AN3690" s="5"/>
      <c r="AS3690" s="18"/>
      <c r="AT3690" s="16"/>
    </row>
    <row r="3691" spans="39:46">
      <c r="AM3691" s="11"/>
      <c r="AN3691" s="5"/>
      <c r="AS3691" s="18"/>
      <c r="AT3691" s="16"/>
    </row>
    <row r="3692" spans="39:46">
      <c r="AM3692" s="11"/>
      <c r="AN3692" s="5"/>
      <c r="AS3692" s="18"/>
      <c r="AT3692" s="16"/>
    </row>
    <row r="3693" spans="39:46">
      <c r="AM3693" s="11"/>
      <c r="AN3693" s="5"/>
      <c r="AS3693" s="18"/>
      <c r="AT3693" s="16"/>
    </row>
    <row r="3694" spans="39:46">
      <c r="AM3694" s="11"/>
      <c r="AN3694" s="5"/>
      <c r="AS3694" s="18"/>
      <c r="AT3694" s="16"/>
    </row>
    <row r="3695" spans="39:46">
      <c r="AM3695" s="11"/>
      <c r="AN3695" s="5"/>
      <c r="AS3695" s="18"/>
      <c r="AT3695" s="16"/>
    </row>
    <row r="3696" spans="39:46">
      <c r="AM3696" s="11"/>
      <c r="AN3696" s="5"/>
      <c r="AS3696" s="18"/>
      <c r="AT3696" s="16"/>
    </row>
    <row r="3697" spans="39:46">
      <c r="AM3697" s="11"/>
      <c r="AN3697" s="5"/>
      <c r="AS3697" s="18"/>
      <c r="AT3697" s="16"/>
    </row>
    <row r="3698" spans="39:46">
      <c r="AM3698" s="11"/>
      <c r="AN3698" s="5"/>
      <c r="AS3698" s="18"/>
      <c r="AT3698" s="16"/>
    </row>
    <row r="3699" spans="39:46">
      <c r="AM3699" s="11"/>
      <c r="AN3699" s="5"/>
      <c r="AS3699" s="18"/>
      <c r="AT3699" s="16"/>
    </row>
    <row r="3700" spans="39:46">
      <c r="AM3700" s="11"/>
      <c r="AN3700" s="5"/>
      <c r="AS3700" s="18"/>
      <c r="AT3700" s="16"/>
    </row>
    <row r="3701" spans="39:46">
      <c r="AM3701" s="11"/>
      <c r="AN3701" s="5"/>
      <c r="AS3701" s="18"/>
      <c r="AT3701" s="16"/>
    </row>
    <row r="3702" spans="39:46">
      <c r="AM3702" s="11"/>
      <c r="AN3702" s="5"/>
      <c r="AS3702" s="18"/>
      <c r="AT3702" s="16"/>
    </row>
    <row r="3703" spans="39:46">
      <c r="AM3703" s="11"/>
      <c r="AN3703" s="5"/>
      <c r="AS3703" s="18"/>
      <c r="AT3703" s="16"/>
    </row>
    <row r="3704" spans="39:46">
      <c r="AM3704" s="11"/>
      <c r="AN3704" s="5"/>
      <c r="AS3704" s="18"/>
      <c r="AT3704" s="16"/>
    </row>
    <row r="3705" spans="39:46">
      <c r="AM3705" s="11"/>
      <c r="AN3705" s="5"/>
      <c r="AS3705" s="18"/>
      <c r="AT3705" s="16"/>
    </row>
    <row r="3706" spans="39:46">
      <c r="AM3706" s="11"/>
      <c r="AN3706" s="5"/>
      <c r="AS3706" s="18"/>
      <c r="AT3706" s="16"/>
    </row>
    <row r="3707" spans="39:46">
      <c r="AM3707" s="11"/>
      <c r="AN3707" s="5"/>
      <c r="AS3707" s="18"/>
      <c r="AT3707" s="16"/>
    </row>
    <row r="3708" spans="39:46">
      <c r="AM3708" s="11"/>
      <c r="AN3708" s="5"/>
      <c r="AS3708" s="18"/>
      <c r="AT3708" s="16"/>
    </row>
    <row r="3709" spans="39:46">
      <c r="AM3709" s="11"/>
      <c r="AN3709" s="5"/>
      <c r="AS3709" s="18"/>
      <c r="AT3709" s="16"/>
    </row>
    <row r="3710" spans="39:46">
      <c r="AM3710" s="11"/>
      <c r="AN3710" s="5"/>
      <c r="AS3710" s="18"/>
      <c r="AT3710" s="16"/>
    </row>
    <row r="3711" spans="39:46">
      <c r="AM3711" s="11"/>
      <c r="AN3711" s="5"/>
      <c r="AS3711" s="18"/>
      <c r="AT3711" s="16"/>
    </row>
    <row r="3712" spans="39:46">
      <c r="AM3712" s="11"/>
      <c r="AN3712" s="5"/>
      <c r="AS3712" s="18"/>
      <c r="AT3712" s="16"/>
    </row>
    <row r="3713" spans="39:46">
      <c r="AM3713" s="11"/>
      <c r="AN3713" s="5"/>
      <c r="AS3713" s="18"/>
      <c r="AT3713" s="16"/>
    </row>
    <row r="3714" spans="39:46">
      <c r="AM3714" s="11"/>
      <c r="AN3714" s="5"/>
      <c r="AS3714" s="18"/>
      <c r="AT3714" s="16"/>
    </row>
    <row r="3715" spans="39:46">
      <c r="AM3715" s="11"/>
      <c r="AN3715" s="5"/>
      <c r="AS3715" s="18"/>
      <c r="AT3715" s="16"/>
    </row>
    <row r="3716" spans="39:46">
      <c r="AM3716" s="11"/>
      <c r="AN3716" s="5"/>
      <c r="AS3716" s="18"/>
      <c r="AT3716" s="16"/>
    </row>
    <row r="3717" spans="39:46">
      <c r="AM3717" s="11"/>
      <c r="AN3717" s="5"/>
      <c r="AS3717" s="18"/>
      <c r="AT3717" s="16"/>
    </row>
    <row r="3718" spans="39:46">
      <c r="AM3718" s="11"/>
      <c r="AN3718" s="5"/>
      <c r="AS3718" s="18"/>
      <c r="AT3718" s="16"/>
    </row>
    <row r="3719" spans="39:46">
      <c r="AM3719" s="11"/>
      <c r="AN3719" s="5"/>
      <c r="AS3719" s="18"/>
      <c r="AT3719" s="16"/>
    </row>
    <row r="3720" spans="39:46">
      <c r="AM3720" s="11"/>
      <c r="AN3720" s="5"/>
      <c r="AS3720" s="18"/>
      <c r="AT3720" s="16"/>
    </row>
    <row r="3721" spans="39:46">
      <c r="AM3721" s="11"/>
      <c r="AN3721" s="5"/>
      <c r="AS3721" s="18"/>
      <c r="AT3721" s="16"/>
    </row>
    <row r="3722" spans="39:46">
      <c r="AM3722" s="11"/>
      <c r="AN3722" s="5"/>
      <c r="AS3722" s="18"/>
      <c r="AT3722" s="16"/>
    </row>
    <row r="3723" spans="39:46">
      <c r="AM3723" s="11"/>
      <c r="AN3723" s="5"/>
      <c r="AS3723" s="18"/>
      <c r="AT3723" s="16"/>
    </row>
    <row r="3724" spans="39:46">
      <c r="AM3724" s="11"/>
      <c r="AN3724" s="5"/>
      <c r="AS3724" s="18"/>
      <c r="AT3724" s="16"/>
    </row>
    <row r="3725" spans="39:46">
      <c r="AM3725" s="11"/>
      <c r="AN3725" s="5"/>
      <c r="AS3725" s="18"/>
      <c r="AT3725" s="16"/>
    </row>
    <row r="3726" spans="39:46">
      <c r="AM3726" s="11"/>
      <c r="AN3726" s="5"/>
      <c r="AS3726" s="18"/>
      <c r="AT3726" s="16"/>
    </row>
    <row r="3727" spans="39:46">
      <c r="AM3727" s="11"/>
      <c r="AN3727" s="5"/>
      <c r="AS3727" s="18"/>
      <c r="AT3727" s="16"/>
    </row>
    <row r="3728" spans="39:46">
      <c r="AM3728" s="11"/>
      <c r="AN3728" s="5"/>
      <c r="AS3728" s="18"/>
      <c r="AT3728" s="16"/>
    </row>
    <row r="3729" spans="39:46">
      <c r="AM3729" s="11"/>
      <c r="AN3729" s="5"/>
      <c r="AS3729" s="18"/>
      <c r="AT3729" s="16"/>
    </row>
    <row r="3730" spans="39:46">
      <c r="AM3730" s="11"/>
      <c r="AN3730" s="5"/>
      <c r="AS3730" s="18"/>
      <c r="AT3730" s="16"/>
    </row>
    <row r="3731" spans="39:46">
      <c r="AM3731" s="11"/>
      <c r="AN3731" s="5"/>
      <c r="AS3731" s="18"/>
      <c r="AT3731" s="16"/>
    </row>
    <row r="3732" spans="39:46">
      <c r="AM3732" s="11"/>
      <c r="AN3732" s="5"/>
      <c r="AS3732" s="18"/>
      <c r="AT3732" s="16"/>
    </row>
    <row r="3733" spans="39:46">
      <c r="AM3733" s="11"/>
      <c r="AN3733" s="5"/>
      <c r="AS3733" s="18"/>
      <c r="AT3733" s="16"/>
    </row>
    <row r="3734" spans="39:46">
      <c r="AM3734" s="11"/>
      <c r="AN3734" s="5"/>
      <c r="AS3734" s="18"/>
      <c r="AT3734" s="16"/>
    </row>
    <row r="3735" spans="39:46">
      <c r="AM3735" s="11"/>
      <c r="AN3735" s="5"/>
      <c r="AS3735" s="18"/>
      <c r="AT3735" s="16"/>
    </row>
    <row r="3736" spans="39:46">
      <c r="AM3736" s="11"/>
      <c r="AN3736" s="5"/>
      <c r="AS3736" s="18"/>
      <c r="AT3736" s="16"/>
    </row>
    <row r="3737" spans="39:46">
      <c r="AM3737" s="11"/>
      <c r="AN3737" s="5"/>
      <c r="AS3737" s="18"/>
      <c r="AT3737" s="16"/>
    </row>
    <row r="3738" spans="39:46">
      <c r="AM3738" s="11"/>
      <c r="AN3738" s="5"/>
      <c r="AS3738" s="18"/>
      <c r="AT3738" s="16"/>
    </row>
    <row r="3739" spans="39:46">
      <c r="AM3739" s="11"/>
      <c r="AN3739" s="5"/>
      <c r="AS3739" s="18"/>
      <c r="AT3739" s="16"/>
    </row>
    <row r="3740" spans="39:46">
      <c r="AM3740" s="11"/>
      <c r="AN3740" s="5"/>
      <c r="AS3740" s="18"/>
      <c r="AT3740" s="16"/>
    </row>
    <row r="3741" spans="39:46">
      <c r="AM3741" s="11"/>
      <c r="AN3741" s="5"/>
      <c r="AS3741" s="18"/>
      <c r="AT3741" s="16"/>
    </row>
    <row r="3742" spans="39:46">
      <c r="AM3742" s="11"/>
      <c r="AN3742" s="5"/>
      <c r="AS3742" s="18"/>
      <c r="AT3742" s="16"/>
    </row>
    <row r="3743" spans="39:46">
      <c r="AM3743" s="11"/>
      <c r="AN3743" s="5"/>
      <c r="AS3743" s="18"/>
      <c r="AT3743" s="16"/>
    </row>
    <row r="3744" spans="39:46">
      <c r="AM3744" s="11"/>
      <c r="AN3744" s="5"/>
      <c r="AS3744" s="18"/>
      <c r="AT3744" s="16"/>
    </row>
    <row r="3745" spans="39:46">
      <c r="AM3745" s="11"/>
      <c r="AN3745" s="5"/>
      <c r="AS3745" s="18"/>
      <c r="AT3745" s="16"/>
    </row>
    <row r="3746" spans="39:46">
      <c r="AM3746" s="11"/>
      <c r="AN3746" s="5"/>
      <c r="AS3746" s="18"/>
      <c r="AT3746" s="16"/>
    </row>
    <row r="3747" spans="39:46">
      <c r="AM3747" s="11"/>
      <c r="AN3747" s="5"/>
      <c r="AS3747" s="18"/>
      <c r="AT3747" s="16"/>
    </row>
    <row r="3748" spans="39:46">
      <c r="AM3748" s="11"/>
      <c r="AN3748" s="5"/>
      <c r="AS3748" s="18"/>
      <c r="AT3748" s="16"/>
    </row>
    <row r="3749" spans="39:46">
      <c r="AM3749" s="11"/>
      <c r="AN3749" s="5"/>
      <c r="AS3749" s="18"/>
      <c r="AT3749" s="16"/>
    </row>
    <row r="3750" spans="39:46">
      <c r="AM3750" s="11"/>
      <c r="AN3750" s="5"/>
      <c r="AS3750" s="18"/>
      <c r="AT3750" s="16"/>
    </row>
    <row r="3751" spans="39:46">
      <c r="AM3751" s="11"/>
      <c r="AN3751" s="5"/>
      <c r="AS3751" s="18"/>
      <c r="AT3751" s="16"/>
    </row>
    <row r="3752" spans="39:46">
      <c r="AM3752" s="11"/>
      <c r="AN3752" s="5"/>
      <c r="AS3752" s="18"/>
      <c r="AT3752" s="16"/>
    </row>
    <row r="3753" spans="39:46">
      <c r="AM3753" s="11"/>
      <c r="AN3753" s="5"/>
      <c r="AS3753" s="18"/>
      <c r="AT3753" s="16"/>
    </row>
    <row r="3754" spans="39:46">
      <c r="AM3754" s="11"/>
      <c r="AN3754" s="5"/>
      <c r="AS3754" s="18"/>
      <c r="AT3754" s="16"/>
    </row>
    <row r="3755" spans="39:46">
      <c r="AM3755" s="11"/>
      <c r="AN3755" s="5"/>
      <c r="AS3755" s="18"/>
      <c r="AT3755" s="16"/>
    </row>
    <row r="3756" spans="39:46">
      <c r="AM3756" s="11"/>
      <c r="AN3756" s="5"/>
      <c r="AS3756" s="18"/>
      <c r="AT3756" s="16"/>
    </row>
    <row r="3757" spans="39:46">
      <c r="AM3757" s="11"/>
      <c r="AN3757" s="5"/>
      <c r="AS3757" s="18"/>
      <c r="AT3757" s="16"/>
    </row>
    <row r="3758" spans="39:46">
      <c r="AM3758" s="11"/>
      <c r="AN3758" s="5"/>
      <c r="AS3758" s="18"/>
      <c r="AT3758" s="16"/>
    </row>
    <row r="3759" spans="39:46">
      <c r="AM3759" s="11"/>
      <c r="AN3759" s="5"/>
      <c r="AS3759" s="18"/>
      <c r="AT3759" s="16"/>
    </row>
    <row r="3760" spans="39:46">
      <c r="AM3760" s="11"/>
      <c r="AN3760" s="5"/>
      <c r="AS3760" s="18"/>
      <c r="AT3760" s="16"/>
    </row>
    <row r="3761" spans="39:46">
      <c r="AM3761" s="11"/>
      <c r="AN3761" s="5"/>
      <c r="AS3761" s="18"/>
      <c r="AT3761" s="16"/>
    </row>
    <row r="3762" spans="39:46">
      <c r="AM3762" s="11"/>
      <c r="AN3762" s="5"/>
      <c r="AS3762" s="18"/>
      <c r="AT3762" s="16"/>
    </row>
    <row r="3763" spans="39:46">
      <c r="AM3763" s="11"/>
      <c r="AN3763" s="5"/>
      <c r="AS3763" s="18"/>
      <c r="AT3763" s="16"/>
    </row>
    <row r="3764" spans="39:46">
      <c r="AM3764" s="11"/>
      <c r="AN3764" s="5"/>
      <c r="AS3764" s="18"/>
      <c r="AT3764" s="16"/>
    </row>
    <row r="3765" spans="39:46">
      <c r="AM3765" s="11"/>
      <c r="AN3765" s="5"/>
      <c r="AS3765" s="18"/>
      <c r="AT3765" s="16"/>
    </row>
    <row r="3766" spans="39:46">
      <c r="AM3766" s="11"/>
      <c r="AN3766" s="5"/>
      <c r="AS3766" s="18"/>
      <c r="AT3766" s="16"/>
    </row>
    <row r="3767" spans="39:46">
      <c r="AM3767" s="11"/>
      <c r="AN3767" s="5"/>
      <c r="AS3767" s="18"/>
      <c r="AT3767" s="16"/>
    </row>
    <row r="3768" spans="39:46">
      <c r="AM3768" s="11"/>
      <c r="AN3768" s="5"/>
      <c r="AS3768" s="18"/>
      <c r="AT3768" s="16"/>
    </row>
    <row r="3769" spans="39:46">
      <c r="AM3769" s="11"/>
      <c r="AN3769" s="5"/>
      <c r="AS3769" s="18"/>
      <c r="AT3769" s="16"/>
    </row>
    <row r="3770" spans="39:46">
      <c r="AM3770" s="11"/>
      <c r="AN3770" s="5"/>
      <c r="AS3770" s="18"/>
      <c r="AT3770" s="16"/>
    </row>
    <row r="3771" spans="39:46">
      <c r="AM3771" s="11"/>
      <c r="AN3771" s="5"/>
      <c r="AS3771" s="18"/>
      <c r="AT3771" s="16"/>
    </row>
    <row r="3772" spans="39:46">
      <c r="AM3772" s="11"/>
      <c r="AN3772" s="5"/>
      <c r="AS3772" s="18"/>
      <c r="AT3772" s="16"/>
    </row>
    <row r="3773" spans="39:46">
      <c r="AM3773" s="11"/>
      <c r="AN3773" s="5"/>
      <c r="AS3773" s="18"/>
      <c r="AT3773" s="16"/>
    </row>
    <row r="3774" spans="39:46">
      <c r="AM3774" s="11"/>
      <c r="AN3774" s="5"/>
      <c r="AS3774" s="18"/>
      <c r="AT3774" s="16"/>
    </row>
    <row r="3775" spans="39:46">
      <c r="AM3775" s="11"/>
      <c r="AN3775" s="5"/>
      <c r="AS3775" s="18"/>
      <c r="AT3775" s="16"/>
    </row>
    <row r="3776" spans="39:46">
      <c r="AM3776" s="11"/>
      <c r="AN3776" s="5"/>
      <c r="AS3776" s="18"/>
      <c r="AT3776" s="16"/>
    </row>
    <row r="3777" spans="39:46">
      <c r="AM3777" s="11"/>
      <c r="AN3777" s="5"/>
      <c r="AS3777" s="18"/>
      <c r="AT3777" s="16"/>
    </row>
    <row r="3778" spans="39:46">
      <c r="AM3778" s="11"/>
      <c r="AN3778" s="5"/>
      <c r="AS3778" s="18"/>
      <c r="AT3778" s="16"/>
    </row>
    <row r="3779" spans="39:46">
      <c r="AM3779" s="11"/>
      <c r="AN3779" s="5"/>
      <c r="AS3779" s="18"/>
      <c r="AT3779" s="16"/>
    </row>
    <row r="3780" spans="39:46">
      <c r="AM3780" s="11"/>
      <c r="AN3780" s="5"/>
      <c r="AS3780" s="18"/>
      <c r="AT3780" s="16"/>
    </row>
    <row r="3781" spans="39:46">
      <c r="AM3781" s="11"/>
      <c r="AN3781" s="5"/>
      <c r="AS3781" s="18"/>
      <c r="AT3781" s="16"/>
    </row>
    <row r="3782" spans="39:46">
      <c r="AM3782" s="11"/>
      <c r="AN3782" s="5"/>
      <c r="AS3782" s="18"/>
      <c r="AT3782" s="16"/>
    </row>
    <row r="3783" spans="39:46">
      <c r="AM3783" s="11"/>
      <c r="AN3783" s="5"/>
      <c r="AS3783" s="18"/>
      <c r="AT3783" s="16"/>
    </row>
    <row r="3784" spans="39:46">
      <c r="AM3784" s="11"/>
      <c r="AN3784" s="5"/>
      <c r="AS3784" s="18"/>
      <c r="AT3784" s="16"/>
    </row>
    <row r="3785" spans="39:46">
      <c r="AM3785" s="11"/>
      <c r="AN3785" s="5"/>
      <c r="AS3785" s="18"/>
      <c r="AT3785" s="16"/>
    </row>
    <row r="3786" spans="39:46">
      <c r="AM3786" s="11"/>
      <c r="AN3786" s="5"/>
      <c r="AS3786" s="18"/>
      <c r="AT3786" s="16"/>
    </row>
    <row r="3787" spans="39:46">
      <c r="AM3787" s="11"/>
      <c r="AN3787" s="5"/>
      <c r="AS3787" s="18"/>
      <c r="AT3787" s="16"/>
    </row>
    <row r="3788" spans="39:46">
      <c r="AM3788" s="11"/>
      <c r="AN3788" s="5"/>
      <c r="AS3788" s="18"/>
      <c r="AT3788" s="16"/>
    </row>
    <row r="3789" spans="39:46">
      <c r="AM3789" s="11"/>
      <c r="AN3789" s="5"/>
      <c r="AS3789" s="18"/>
      <c r="AT3789" s="16"/>
    </row>
    <row r="3790" spans="39:46">
      <c r="AM3790" s="11"/>
      <c r="AN3790" s="5"/>
      <c r="AS3790" s="18"/>
      <c r="AT3790" s="16"/>
    </row>
    <row r="3791" spans="39:46">
      <c r="AM3791" s="11"/>
      <c r="AN3791" s="5"/>
      <c r="AS3791" s="18"/>
      <c r="AT3791" s="16"/>
    </row>
    <row r="3792" spans="39:46">
      <c r="AM3792" s="11"/>
      <c r="AN3792" s="5"/>
      <c r="AS3792" s="18"/>
      <c r="AT3792" s="16"/>
    </row>
    <row r="3793" spans="39:46">
      <c r="AM3793" s="11"/>
      <c r="AN3793" s="5"/>
      <c r="AS3793" s="18"/>
      <c r="AT3793" s="16"/>
    </row>
    <row r="3794" spans="39:46">
      <c r="AM3794" s="11"/>
      <c r="AN3794" s="5"/>
      <c r="AS3794" s="18"/>
      <c r="AT3794" s="16"/>
    </row>
    <row r="3795" spans="39:46">
      <c r="AM3795" s="11"/>
      <c r="AN3795" s="5"/>
      <c r="AS3795" s="18"/>
      <c r="AT3795" s="16"/>
    </row>
    <row r="3796" spans="39:46">
      <c r="AM3796" s="11"/>
      <c r="AN3796" s="5"/>
      <c r="AS3796" s="18"/>
      <c r="AT3796" s="16"/>
    </row>
    <row r="3797" spans="39:46">
      <c r="AM3797" s="11"/>
      <c r="AN3797" s="5"/>
      <c r="AS3797" s="18"/>
      <c r="AT3797" s="16"/>
    </row>
    <row r="3798" spans="39:46">
      <c r="AM3798" s="11"/>
      <c r="AN3798" s="5"/>
      <c r="AS3798" s="18"/>
      <c r="AT3798" s="16"/>
    </row>
    <row r="3799" spans="39:46">
      <c r="AM3799" s="11"/>
      <c r="AN3799" s="5"/>
      <c r="AS3799" s="18"/>
      <c r="AT3799" s="16"/>
    </row>
    <row r="3800" spans="39:46">
      <c r="AM3800" s="11"/>
      <c r="AN3800" s="5"/>
      <c r="AS3800" s="18"/>
      <c r="AT3800" s="16"/>
    </row>
    <row r="3801" spans="39:46">
      <c r="AM3801" s="11"/>
      <c r="AN3801" s="5"/>
      <c r="AS3801" s="18"/>
      <c r="AT3801" s="16"/>
    </row>
    <row r="3802" spans="39:46">
      <c r="AM3802" s="11"/>
      <c r="AN3802" s="5"/>
      <c r="AS3802" s="18"/>
      <c r="AT3802" s="16"/>
    </row>
    <row r="3803" spans="39:46">
      <c r="AM3803" s="11"/>
      <c r="AN3803" s="5"/>
      <c r="AS3803" s="18"/>
      <c r="AT3803" s="16"/>
    </row>
    <row r="3804" spans="39:46">
      <c r="AM3804" s="11"/>
      <c r="AN3804" s="5"/>
      <c r="AS3804" s="18"/>
      <c r="AT3804" s="16"/>
    </row>
    <row r="3805" spans="39:46">
      <c r="AM3805" s="11"/>
      <c r="AN3805" s="5"/>
      <c r="AS3805" s="18"/>
      <c r="AT3805" s="16"/>
    </row>
    <row r="3806" spans="39:46">
      <c r="AM3806" s="11"/>
      <c r="AN3806" s="5"/>
      <c r="AS3806" s="18"/>
      <c r="AT3806" s="16"/>
    </row>
    <row r="3807" spans="39:46">
      <c r="AM3807" s="11"/>
      <c r="AN3807" s="5"/>
      <c r="AS3807" s="18"/>
      <c r="AT3807" s="16"/>
    </row>
    <row r="3808" spans="39:46">
      <c r="AM3808" s="11"/>
      <c r="AN3808" s="5"/>
      <c r="AS3808" s="18"/>
      <c r="AT3808" s="16"/>
    </row>
    <row r="3809" spans="39:46">
      <c r="AM3809" s="11"/>
      <c r="AN3809" s="5"/>
      <c r="AS3809" s="18"/>
      <c r="AT3809" s="16"/>
    </row>
    <row r="3810" spans="39:46">
      <c r="AM3810" s="11"/>
      <c r="AN3810" s="5"/>
      <c r="AS3810" s="18"/>
      <c r="AT3810" s="16"/>
    </row>
    <row r="3811" spans="39:46">
      <c r="AM3811" s="11"/>
      <c r="AN3811" s="5"/>
      <c r="AS3811" s="18"/>
      <c r="AT3811" s="16"/>
    </row>
    <row r="3812" spans="39:46">
      <c r="AM3812" s="11"/>
      <c r="AN3812" s="5"/>
      <c r="AS3812" s="18"/>
      <c r="AT3812" s="16"/>
    </row>
    <row r="3813" spans="39:46">
      <c r="AM3813" s="11"/>
      <c r="AN3813" s="5"/>
      <c r="AS3813" s="18"/>
      <c r="AT3813" s="16"/>
    </row>
    <row r="3814" spans="39:46">
      <c r="AM3814" s="11"/>
      <c r="AN3814" s="5"/>
      <c r="AS3814" s="18"/>
      <c r="AT3814" s="16"/>
    </row>
    <row r="3815" spans="39:46">
      <c r="AM3815" s="11"/>
      <c r="AN3815" s="5"/>
      <c r="AS3815" s="18"/>
      <c r="AT3815" s="16"/>
    </row>
    <row r="3816" spans="39:46">
      <c r="AM3816" s="11"/>
      <c r="AN3816" s="5"/>
      <c r="AS3816" s="18"/>
      <c r="AT3816" s="16"/>
    </row>
    <row r="3817" spans="39:46">
      <c r="AM3817" s="11"/>
      <c r="AN3817" s="5"/>
      <c r="AS3817" s="18"/>
      <c r="AT3817" s="16"/>
    </row>
    <row r="3818" spans="39:46">
      <c r="AM3818" s="11"/>
      <c r="AN3818" s="5"/>
      <c r="AS3818" s="18"/>
      <c r="AT3818" s="16"/>
    </row>
    <row r="3819" spans="39:46">
      <c r="AM3819" s="11"/>
      <c r="AN3819" s="5"/>
      <c r="AS3819" s="18"/>
      <c r="AT3819" s="16"/>
    </row>
    <row r="3820" spans="39:46">
      <c r="AM3820" s="11"/>
      <c r="AN3820" s="5"/>
      <c r="AS3820" s="18"/>
      <c r="AT3820" s="16"/>
    </row>
    <row r="3821" spans="39:46">
      <c r="AM3821" s="11"/>
      <c r="AN3821" s="5"/>
      <c r="AS3821" s="18"/>
      <c r="AT3821" s="16"/>
    </row>
    <row r="3822" spans="39:46">
      <c r="AM3822" s="11"/>
      <c r="AN3822" s="5"/>
      <c r="AS3822" s="18"/>
      <c r="AT3822" s="16"/>
    </row>
    <row r="3823" spans="39:46">
      <c r="AM3823" s="11"/>
      <c r="AN3823" s="5"/>
      <c r="AS3823" s="18"/>
      <c r="AT3823" s="16"/>
    </row>
    <row r="3824" spans="39:46">
      <c r="AM3824" s="11"/>
      <c r="AN3824" s="5"/>
      <c r="AS3824" s="18"/>
      <c r="AT3824" s="16"/>
    </row>
    <row r="3825" spans="39:46">
      <c r="AM3825" s="11"/>
      <c r="AN3825" s="5"/>
      <c r="AS3825" s="18"/>
      <c r="AT3825" s="16"/>
    </row>
    <row r="3826" spans="39:46">
      <c r="AM3826" s="11"/>
      <c r="AN3826" s="5"/>
      <c r="AS3826" s="18"/>
      <c r="AT3826" s="16"/>
    </row>
    <row r="3827" spans="39:46">
      <c r="AM3827" s="11"/>
      <c r="AN3827" s="5"/>
      <c r="AS3827" s="18"/>
      <c r="AT3827" s="16"/>
    </row>
    <row r="3828" spans="39:46">
      <c r="AM3828" s="11"/>
      <c r="AN3828" s="5"/>
      <c r="AS3828" s="18"/>
      <c r="AT3828" s="16"/>
    </row>
    <row r="3829" spans="39:46">
      <c r="AM3829" s="11"/>
      <c r="AN3829" s="5"/>
      <c r="AS3829" s="18"/>
      <c r="AT3829" s="16"/>
    </row>
    <row r="3830" spans="39:46">
      <c r="AM3830" s="11"/>
      <c r="AN3830" s="5"/>
      <c r="AS3830" s="18"/>
      <c r="AT3830" s="16"/>
    </row>
    <row r="3831" spans="39:46">
      <c r="AM3831" s="11"/>
      <c r="AN3831" s="5"/>
      <c r="AS3831" s="18"/>
      <c r="AT3831" s="16"/>
    </row>
    <row r="3832" spans="39:46">
      <c r="AM3832" s="11"/>
      <c r="AN3832" s="5"/>
      <c r="AS3832" s="18"/>
      <c r="AT3832" s="16"/>
    </row>
    <row r="3833" spans="39:46">
      <c r="AM3833" s="11"/>
      <c r="AN3833" s="5"/>
      <c r="AS3833" s="18"/>
      <c r="AT3833" s="16"/>
    </row>
    <row r="3834" spans="39:46">
      <c r="AM3834" s="11"/>
      <c r="AN3834" s="5"/>
      <c r="AS3834" s="18"/>
      <c r="AT3834" s="16"/>
    </row>
    <row r="3835" spans="39:46">
      <c r="AM3835" s="11"/>
      <c r="AN3835" s="5"/>
      <c r="AS3835" s="18"/>
      <c r="AT3835" s="16"/>
    </row>
    <row r="3836" spans="39:46">
      <c r="AM3836" s="11"/>
      <c r="AN3836" s="5"/>
      <c r="AS3836" s="18"/>
      <c r="AT3836" s="16"/>
    </row>
    <row r="3837" spans="39:46">
      <c r="AM3837" s="11"/>
      <c r="AN3837" s="5"/>
      <c r="AS3837" s="18"/>
      <c r="AT3837" s="16"/>
    </row>
    <row r="3838" spans="39:46">
      <c r="AM3838" s="11"/>
      <c r="AN3838" s="5"/>
      <c r="AS3838" s="18"/>
      <c r="AT3838" s="16"/>
    </row>
    <row r="3839" spans="39:46">
      <c r="AM3839" s="11"/>
      <c r="AN3839" s="5"/>
      <c r="AS3839" s="18"/>
      <c r="AT3839" s="16"/>
    </row>
    <row r="3840" spans="39:46">
      <c r="AM3840" s="11"/>
      <c r="AN3840" s="5"/>
      <c r="AS3840" s="18"/>
      <c r="AT3840" s="16"/>
    </row>
    <row r="3841" spans="39:46">
      <c r="AM3841" s="11"/>
      <c r="AN3841" s="5"/>
      <c r="AS3841" s="18"/>
      <c r="AT3841" s="16"/>
    </row>
    <row r="3842" spans="39:46">
      <c r="AM3842" s="11"/>
      <c r="AN3842" s="5"/>
      <c r="AS3842" s="18"/>
      <c r="AT3842" s="16"/>
    </row>
    <row r="3843" spans="39:46">
      <c r="AM3843" s="11"/>
      <c r="AN3843" s="5"/>
      <c r="AS3843" s="18"/>
      <c r="AT3843" s="16"/>
    </row>
    <row r="3844" spans="39:46">
      <c r="AM3844" s="11"/>
      <c r="AN3844" s="5"/>
      <c r="AS3844" s="18"/>
      <c r="AT3844" s="16"/>
    </row>
    <row r="3845" spans="39:46">
      <c r="AM3845" s="11"/>
      <c r="AN3845" s="5"/>
      <c r="AS3845" s="18"/>
      <c r="AT3845" s="16"/>
    </row>
    <row r="3846" spans="39:46">
      <c r="AM3846" s="11"/>
      <c r="AN3846" s="5"/>
      <c r="AS3846" s="18"/>
      <c r="AT3846" s="16"/>
    </row>
    <row r="3847" spans="39:46">
      <c r="AM3847" s="11"/>
      <c r="AN3847" s="5"/>
      <c r="AS3847" s="18"/>
      <c r="AT3847" s="16"/>
    </row>
    <row r="3848" spans="39:46">
      <c r="AM3848" s="11"/>
      <c r="AN3848" s="5"/>
      <c r="AS3848" s="18"/>
      <c r="AT3848" s="16"/>
    </row>
    <row r="3849" spans="39:46">
      <c r="AM3849" s="11"/>
      <c r="AN3849" s="5"/>
      <c r="AS3849" s="18"/>
      <c r="AT3849" s="16"/>
    </row>
    <row r="3850" spans="39:46">
      <c r="AM3850" s="11"/>
      <c r="AN3850" s="5"/>
      <c r="AS3850" s="18"/>
      <c r="AT3850" s="16"/>
    </row>
    <row r="3851" spans="39:46">
      <c r="AM3851" s="11"/>
      <c r="AN3851" s="5"/>
      <c r="AS3851" s="18"/>
      <c r="AT3851" s="16"/>
    </row>
    <row r="3852" spans="39:46">
      <c r="AM3852" s="11"/>
      <c r="AN3852" s="5"/>
      <c r="AS3852" s="18"/>
      <c r="AT3852" s="16"/>
    </row>
    <row r="3853" spans="39:46">
      <c r="AM3853" s="11"/>
      <c r="AN3853" s="5"/>
      <c r="AS3853" s="18"/>
      <c r="AT3853" s="16"/>
    </row>
    <row r="3854" spans="39:46">
      <c r="AM3854" s="11"/>
      <c r="AN3854" s="5"/>
      <c r="AS3854" s="18"/>
      <c r="AT3854" s="16"/>
    </row>
    <row r="3855" spans="39:46">
      <c r="AM3855" s="11"/>
      <c r="AN3855" s="5"/>
      <c r="AS3855" s="18"/>
      <c r="AT3855" s="16"/>
    </row>
    <row r="3856" spans="39:46">
      <c r="AM3856" s="11"/>
      <c r="AN3856" s="5"/>
      <c r="AS3856" s="18"/>
      <c r="AT3856" s="16"/>
    </row>
    <row r="3857" spans="39:46">
      <c r="AM3857" s="11"/>
      <c r="AN3857" s="5"/>
      <c r="AS3857" s="18"/>
      <c r="AT3857" s="16"/>
    </row>
    <row r="3858" spans="39:46">
      <c r="AM3858" s="11"/>
      <c r="AN3858" s="5"/>
      <c r="AS3858" s="18"/>
      <c r="AT3858" s="16"/>
    </row>
    <row r="3859" spans="39:46">
      <c r="AM3859" s="11"/>
      <c r="AN3859" s="5"/>
      <c r="AS3859" s="18"/>
      <c r="AT3859" s="16"/>
    </row>
    <row r="3860" spans="39:46">
      <c r="AM3860" s="11"/>
      <c r="AN3860" s="5"/>
      <c r="AS3860" s="18"/>
      <c r="AT3860" s="16"/>
    </row>
    <row r="3861" spans="39:46">
      <c r="AM3861" s="11"/>
      <c r="AN3861" s="5"/>
      <c r="AS3861" s="18"/>
      <c r="AT3861" s="16"/>
    </row>
    <row r="3862" spans="39:46">
      <c r="AM3862" s="11"/>
      <c r="AN3862" s="5"/>
      <c r="AS3862" s="18"/>
      <c r="AT3862" s="16"/>
    </row>
    <row r="3863" spans="39:46">
      <c r="AM3863" s="11"/>
      <c r="AN3863" s="5"/>
      <c r="AS3863" s="18"/>
      <c r="AT3863" s="16"/>
    </row>
    <row r="3864" spans="39:46">
      <c r="AM3864" s="11"/>
      <c r="AN3864" s="5"/>
      <c r="AS3864" s="18"/>
      <c r="AT3864" s="16"/>
    </row>
    <row r="3865" spans="39:46">
      <c r="AM3865" s="11"/>
      <c r="AN3865" s="5"/>
      <c r="AS3865" s="18"/>
      <c r="AT3865" s="16"/>
    </row>
    <row r="3866" spans="39:46">
      <c r="AM3866" s="11"/>
      <c r="AN3866" s="5"/>
      <c r="AS3866" s="18"/>
      <c r="AT3866" s="16"/>
    </row>
    <row r="3867" spans="39:46">
      <c r="AM3867" s="11"/>
      <c r="AN3867" s="5"/>
      <c r="AS3867" s="18"/>
      <c r="AT3867" s="16"/>
    </row>
    <row r="3868" spans="39:46">
      <c r="AM3868" s="11"/>
      <c r="AN3868" s="5"/>
      <c r="AS3868" s="18"/>
      <c r="AT3868" s="16"/>
    </row>
    <row r="3869" spans="39:46">
      <c r="AM3869" s="11"/>
      <c r="AN3869" s="5"/>
      <c r="AS3869" s="18"/>
      <c r="AT3869" s="16"/>
    </row>
    <row r="3870" spans="39:46">
      <c r="AM3870" s="11"/>
      <c r="AN3870" s="5"/>
      <c r="AS3870" s="18"/>
      <c r="AT3870" s="16"/>
    </row>
    <row r="3871" spans="39:46">
      <c r="AM3871" s="11"/>
      <c r="AN3871" s="5"/>
      <c r="AS3871" s="18"/>
      <c r="AT3871" s="16"/>
    </row>
    <row r="3872" spans="39:46">
      <c r="AM3872" s="11"/>
      <c r="AN3872" s="5"/>
      <c r="AS3872" s="18"/>
      <c r="AT3872" s="16"/>
    </row>
    <row r="3873" spans="39:46">
      <c r="AM3873" s="11"/>
      <c r="AN3873" s="5"/>
      <c r="AS3873" s="18"/>
      <c r="AT3873" s="16"/>
    </row>
    <row r="3874" spans="39:46">
      <c r="AM3874" s="11"/>
      <c r="AN3874" s="5"/>
      <c r="AS3874" s="18"/>
      <c r="AT3874" s="16"/>
    </row>
    <row r="3875" spans="39:46">
      <c r="AM3875" s="11"/>
      <c r="AN3875" s="5"/>
      <c r="AS3875" s="18"/>
      <c r="AT3875" s="16"/>
    </row>
    <row r="3876" spans="39:46">
      <c r="AM3876" s="11"/>
      <c r="AN3876" s="5"/>
      <c r="AS3876" s="18"/>
      <c r="AT3876" s="16"/>
    </row>
    <row r="3877" spans="39:46">
      <c r="AM3877" s="11"/>
      <c r="AN3877" s="5"/>
      <c r="AS3877" s="18"/>
      <c r="AT3877" s="16"/>
    </row>
    <row r="3878" spans="39:46">
      <c r="AM3878" s="11"/>
      <c r="AN3878" s="5"/>
      <c r="AS3878" s="18"/>
      <c r="AT3878" s="16"/>
    </row>
    <row r="3879" spans="39:46">
      <c r="AM3879" s="11"/>
      <c r="AN3879" s="5"/>
      <c r="AS3879" s="18"/>
      <c r="AT3879" s="16"/>
    </row>
    <row r="3880" spans="39:46">
      <c r="AM3880" s="11"/>
      <c r="AN3880" s="5"/>
      <c r="AS3880" s="18"/>
      <c r="AT3880" s="16"/>
    </row>
    <row r="3881" spans="39:46">
      <c r="AM3881" s="11"/>
      <c r="AN3881" s="5"/>
      <c r="AS3881" s="18"/>
      <c r="AT3881" s="16"/>
    </row>
    <row r="3882" spans="39:46">
      <c r="AM3882" s="11"/>
      <c r="AN3882" s="5"/>
      <c r="AS3882" s="18"/>
      <c r="AT3882" s="16"/>
    </row>
    <row r="3883" spans="39:46">
      <c r="AM3883" s="11"/>
      <c r="AN3883" s="5"/>
      <c r="AS3883" s="18"/>
      <c r="AT3883" s="16"/>
    </row>
    <row r="3884" spans="39:46">
      <c r="AM3884" s="11"/>
      <c r="AN3884" s="5"/>
      <c r="AS3884" s="18"/>
      <c r="AT3884" s="16"/>
    </row>
    <row r="3885" spans="39:46">
      <c r="AM3885" s="11"/>
      <c r="AN3885" s="5"/>
      <c r="AS3885" s="18"/>
      <c r="AT3885" s="16"/>
    </row>
    <row r="3886" spans="39:46">
      <c r="AM3886" s="11"/>
      <c r="AN3886" s="5"/>
      <c r="AS3886" s="18"/>
      <c r="AT3886" s="16"/>
    </row>
    <row r="3887" spans="39:46">
      <c r="AM3887" s="11"/>
      <c r="AN3887" s="5"/>
      <c r="AS3887" s="18"/>
      <c r="AT3887" s="16"/>
    </row>
    <row r="3888" spans="39:46">
      <c r="AM3888" s="11"/>
      <c r="AN3888" s="5"/>
      <c r="AS3888" s="18"/>
      <c r="AT3888" s="16"/>
    </row>
    <row r="3889" spans="39:46">
      <c r="AM3889" s="11"/>
      <c r="AN3889" s="5"/>
      <c r="AS3889" s="18"/>
      <c r="AT3889" s="16"/>
    </row>
    <row r="3890" spans="39:46">
      <c r="AM3890" s="11"/>
      <c r="AN3890" s="5"/>
      <c r="AS3890" s="18"/>
      <c r="AT3890" s="16"/>
    </row>
    <row r="3891" spans="39:46">
      <c r="AM3891" s="11"/>
      <c r="AN3891" s="5"/>
      <c r="AS3891" s="18"/>
      <c r="AT3891" s="16"/>
    </row>
    <row r="3892" spans="39:46">
      <c r="AM3892" s="11"/>
      <c r="AN3892" s="5"/>
      <c r="AS3892" s="18"/>
      <c r="AT3892" s="16"/>
    </row>
    <row r="3893" spans="39:46">
      <c r="AM3893" s="11"/>
      <c r="AN3893" s="5"/>
      <c r="AS3893" s="18"/>
      <c r="AT3893" s="16"/>
    </row>
    <row r="3894" spans="39:46">
      <c r="AM3894" s="11"/>
      <c r="AN3894" s="5"/>
      <c r="AS3894" s="18"/>
      <c r="AT3894" s="16"/>
    </row>
    <row r="3895" spans="39:46">
      <c r="AM3895" s="11"/>
      <c r="AN3895" s="5"/>
      <c r="AS3895" s="18"/>
      <c r="AT3895" s="16"/>
    </row>
    <row r="3896" spans="39:46">
      <c r="AM3896" s="11"/>
      <c r="AN3896" s="5"/>
      <c r="AS3896" s="18"/>
      <c r="AT3896" s="16"/>
    </row>
    <row r="3897" spans="39:46">
      <c r="AM3897" s="11"/>
      <c r="AN3897" s="5"/>
      <c r="AS3897" s="18"/>
      <c r="AT3897" s="16"/>
    </row>
    <row r="3898" spans="39:46">
      <c r="AM3898" s="11"/>
      <c r="AN3898" s="5"/>
      <c r="AS3898" s="18"/>
      <c r="AT3898" s="16"/>
    </row>
    <row r="3899" spans="39:46">
      <c r="AM3899" s="11"/>
      <c r="AN3899" s="5"/>
      <c r="AS3899" s="18"/>
      <c r="AT3899" s="16"/>
    </row>
    <row r="3900" spans="39:46">
      <c r="AM3900" s="11"/>
      <c r="AN3900" s="5"/>
      <c r="AS3900" s="18"/>
      <c r="AT3900" s="16"/>
    </row>
    <row r="3901" spans="39:46">
      <c r="AM3901" s="11"/>
      <c r="AN3901" s="5"/>
      <c r="AS3901" s="18"/>
      <c r="AT3901" s="16"/>
    </row>
    <row r="3902" spans="39:46">
      <c r="AM3902" s="11"/>
      <c r="AN3902" s="5"/>
      <c r="AS3902" s="18"/>
      <c r="AT3902" s="16"/>
    </row>
    <row r="3903" spans="39:46">
      <c r="AM3903" s="11"/>
      <c r="AN3903" s="5"/>
      <c r="AS3903" s="18"/>
      <c r="AT3903" s="16"/>
    </row>
    <row r="3904" spans="39:46">
      <c r="AM3904" s="11"/>
      <c r="AN3904" s="5"/>
      <c r="AS3904" s="18"/>
      <c r="AT3904" s="16"/>
    </row>
    <row r="3905" spans="39:46">
      <c r="AM3905" s="11"/>
      <c r="AN3905" s="5"/>
      <c r="AS3905" s="18"/>
      <c r="AT3905" s="16"/>
    </row>
    <row r="3906" spans="39:46">
      <c r="AM3906" s="11"/>
      <c r="AN3906" s="5"/>
      <c r="AS3906" s="18"/>
      <c r="AT3906" s="16"/>
    </row>
    <row r="3907" spans="39:46">
      <c r="AM3907" s="11"/>
      <c r="AN3907" s="5"/>
      <c r="AS3907" s="18"/>
      <c r="AT3907" s="16"/>
    </row>
    <row r="3908" spans="39:46">
      <c r="AM3908" s="11"/>
      <c r="AN3908" s="5"/>
      <c r="AS3908" s="18"/>
      <c r="AT3908" s="16"/>
    </row>
    <row r="3909" spans="39:46">
      <c r="AM3909" s="11"/>
      <c r="AN3909" s="5"/>
      <c r="AS3909" s="18"/>
      <c r="AT3909" s="16"/>
    </row>
    <row r="3910" spans="39:46">
      <c r="AM3910" s="11"/>
      <c r="AN3910" s="5"/>
      <c r="AS3910" s="18"/>
      <c r="AT3910" s="16"/>
    </row>
    <row r="3911" spans="39:46">
      <c r="AM3911" s="11"/>
      <c r="AN3911" s="5"/>
      <c r="AS3911" s="18"/>
      <c r="AT3911" s="16"/>
    </row>
    <row r="3912" spans="39:46">
      <c r="AM3912" s="11"/>
      <c r="AN3912" s="5"/>
      <c r="AS3912" s="18"/>
      <c r="AT3912" s="16"/>
    </row>
    <row r="3913" spans="39:46">
      <c r="AM3913" s="11"/>
      <c r="AN3913" s="5"/>
      <c r="AS3913" s="18"/>
      <c r="AT3913" s="16"/>
    </row>
    <row r="3914" spans="39:46">
      <c r="AM3914" s="11"/>
      <c r="AN3914" s="5"/>
      <c r="AS3914" s="18"/>
      <c r="AT3914" s="16"/>
    </row>
    <row r="3915" spans="39:46">
      <c r="AM3915" s="11"/>
      <c r="AN3915" s="5"/>
      <c r="AS3915" s="18"/>
      <c r="AT3915" s="16"/>
    </row>
    <row r="3916" spans="39:46">
      <c r="AM3916" s="11"/>
      <c r="AN3916" s="5"/>
      <c r="AS3916" s="18"/>
      <c r="AT3916" s="16"/>
    </row>
    <row r="3917" spans="39:46">
      <c r="AM3917" s="11"/>
      <c r="AN3917" s="5"/>
      <c r="AS3917" s="18"/>
      <c r="AT3917" s="16"/>
    </row>
    <row r="3918" spans="39:46">
      <c r="AM3918" s="11"/>
      <c r="AN3918" s="5"/>
      <c r="AS3918" s="18"/>
      <c r="AT3918" s="16"/>
    </row>
    <row r="3919" spans="39:46">
      <c r="AM3919" s="11"/>
      <c r="AN3919" s="5"/>
      <c r="AS3919" s="18"/>
      <c r="AT3919" s="16"/>
    </row>
    <row r="3920" spans="39:46">
      <c r="AM3920" s="11"/>
      <c r="AN3920" s="5"/>
      <c r="AS3920" s="18"/>
      <c r="AT3920" s="16"/>
    </row>
    <row r="3921" spans="39:46">
      <c r="AM3921" s="11"/>
      <c r="AN3921" s="5"/>
      <c r="AS3921" s="18"/>
      <c r="AT3921" s="16"/>
    </row>
    <row r="3922" spans="39:46">
      <c r="AM3922" s="11"/>
      <c r="AN3922" s="5"/>
      <c r="AS3922" s="18"/>
      <c r="AT3922" s="16"/>
    </row>
    <row r="3923" spans="39:46">
      <c r="AM3923" s="11"/>
      <c r="AN3923" s="5"/>
      <c r="AS3923" s="18"/>
      <c r="AT3923" s="16"/>
    </row>
    <row r="3924" spans="39:46">
      <c r="AM3924" s="11"/>
      <c r="AN3924" s="5"/>
      <c r="AS3924" s="18"/>
      <c r="AT3924" s="16"/>
    </row>
    <row r="3925" spans="39:46">
      <c r="AM3925" s="11"/>
      <c r="AN3925" s="5"/>
      <c r="AS3925" s="18"/>
      <c r="AT3925" s="16"/>
    </row>
    <row r="3926" spans="39:46">
      <c r="AM3926" s="11"/>
      <c r="AN3926" s="5"/>
      <c r="AS3926" s="18"/>
      <c r="AT3926" s="16"/>
    </row>
    <row r="3927" spans="39:46">
      <c r="AM3927" s="11"/>
      <c r="AN3927" s="5"/>
      <c r="AS3927" s="18"/>
      <c r="AT3927" s="16"/>
    </row>
    <row r="3928" spans="39:46">
      <c r="AM3928" s="11"/>
      <c r="AN3928" s="5"/>
      <c r="AS3928" s="18"/>
      <c r="AT3928" s="16"/>
    </row>
    <row r="3929" spans="39:46">
      <c r="AM3929" s="11"/>
      <c r="AN3929" s="5"/>
      <c r="AS3929" s="18"/>
      <c r="AT3929" s="16"/>
    </row>
    <row r="3930" spans="39:46">
      <c r="AM3930" s="11"/>
      <c r="AN3930" s="5"/>
      <c r="AS3930" s="18"/>
      <c r="AT3930" s="16"/>
    </row>
    <row r="3931" spans="39:46">
      <c r="AM3931" s="11"/>
      <c r="AN3931" s="5"/>
      <c r="AS3931" s="18"/>
      <c r="AT3931" s="16"/>
    </row>
    <row r="3932" spans="39:46">
      <c r="AM3932" s="11"/>
      <c r="AN3932" s="5"/>
      <c r="AS3932" s="18"/>
      <c r="AT3932" s="16"/>
    </row>
    <row r="3933" spans="39:46">
      <c r="AM3933" s="11"/>
      <c r="AN3933" s="5"/>
      <c r="AS3933" s="18"/>
      <c r="AT3933" s="16"/>
    </row>
    <row r="3934" spans="39:46">
      <c r="AM3934" s="11"/>
      <c r="AN3934" s="5"/>
      <c r="AS3934" s="18"/>
      <c r="AT3934" s="16"/>
    </row>
    <row r="3935" spans="39:46">
      <c r="AM3935" s="11"/>
      <c r="AN3935" s="5"/>
      <c r="AS3935" s="18"/>
      <c r="AT3935" s="16"/>
    </row>
    <row r="3936" spans="39:46">
      <c r="AM3936" s="11"/>
      <c r="AN3936" s="5"/>
      <c r="AS3936" s="18"/>
      <c r="AT3936" s="16"/>
    </row>
    <row r="3937" spans="39:46">
      <c r="AM3937" s="11"/>
      <c r="AN3937" s="5"/>
      <c r="AS3937" s="18"/>
      <c r="AT3937" s="16"/>
    </row>
    <row r="3938" spans="39:46">
      <c r="AM3938" s="11"/>
      <c r="AN3938" s="5"/>
      <c r="AS3938" s="18"/>
      <c r="AT3938" s="16"/>
    </row>
    <row r="3939" spans="39:46">
      <c r="AM3939" s="11"/>
      <c r="AN3939" s="5"/>
      <c r="AS3939" s="18"/>
      <c r="AT3939" s="16"/>
    </row>
    <row r="3940" spans="39:46">
      <c r="AM3940" s="11"/>
      <c r="AN3940" s="5"/>
      <c r="AS3940" s="18"/>
      <c r="AT3940" s="16"/>
    </row>
    <row r="3941" spans="39:46">
      <c r="AM3941" s="11"/>
      <c r="AN3941" s="5"/>
      <c r="AS3941" s="18"/>
      <c r="AT3941" s="16"/>
    </row>
    <row r="3942" spans="39:46">
      <c r="AM3942" s="11"/>
      <c r="AN3942" s="5"/>
      <c r="AS3942" s="18"/>
      <c r="AT3942" s="16"/>
    </row>
    <row r="3943" spans="39:46">
      <c r="AM3943" s="11"/>
      <c r="AN3943" s="5"/>
      <c r="AS3943" s="18"/>
      <c r="AT3943" s="16"/>
    </row>
    <row r="3944" spans="39:46">
      <c r="AM3944" s="11"/>
      <c r="AN3944" s="5"/>
      <c r="AS3944" s="18"/>
      <c r="AT3944" s="16"/>
    </row>
    <row r="3945" spans="39:46">
      <c r="AM3945" s="11"/>
      <c r="AN3945" s="5"/>
      <c r="AS3945" s="18"/>
      <c r="AT3945" s="16"/>
    </row>
    <row r="3946" spans="39:46">
      <c r="AM3946" s="11"/>
      <c r="AN3946" s="5"/>
      <c r="AS3946" s="18"/>
      <c r="AT3946" s="16"/>
    </row>
    <row r="3947" spans="39:46">
      <c r="AM3947" s="11"/>
      <c r="AN3947" s="5"/>
      <c r="AS3947" s="18"/>
      <c r="AT3947" s="16"/>
    </row>
    <row r="3948" spans="39:46">
      <c r="AM3948" s="11"/>
      <c r="AN3948" s="5"/>
      <c r="AS3948" s="18"/>
      <c r="AT3948" s="16"/>
    </row>
    <row r="3949" spans="39:46">
      <c r="AM3949" s="11"/>
      <c r="AN3949" s="5"/>
      <c r="AS3949" s="18"/>
      <c r="AT3949" s="16"/>
    </row>
    <row r="3950" spans="39:46">
      <c r="AM3950" s="11"/>
      <c r="AN3950" s="5"/>
      <c r="AS3950" s="18"/>
      <c r="AT3950" s="16"/>
    </row>
    <row r="3951" spans="39:46">
      <c r="AM3951" s="11"/>
      <c r="AN3951" s="5"/>
      <c r="AS3951" s="18"/>
      <c r="AT3951" s="16"/>
    </row>
    <row r="3952" spans="39:46">
      <c r="AM3952" s="11"/>
      <c r="AN3952" s="5"/>
      <c r="AS3952" s="18"/>
      <c r="AT3952" s="16"/>
    </row>
    <row r="3953" spans="39:46">
      <c r="AM3953" s="11"/>
      <c r="AN3953" s="5"/>
      <c r="AS3953" s="18"/>
      <c r="AT3953" s="16"/>
    </row>
    <row r="3954" spans="39:46">
      <c r="AM3954" s="11"/>
      <c r="AN3954" s="5"/>
      <c r="AS3954" s="18"/>
      <c r="AT3954" s="16"/>
    </row>
    <row r="3955" spans="39:46">
      <c r="AM3955" s="11"/>
      <c r="AN3955" s="5"/>
      <c r="AS3955" s="18"/>
      <c r="AT3955" s="16"/>
    </row>
    <row r="3956" spans="39:46">
      <c r="AM3956" s="11"/>
      <c r="AN3956" s="5"/>
      <c r="AS3956" s="18"/>
      <c r="AT3956" s="16"/>
    </row>
    <row r="3957" spans="39:46">
      <c r="AM3957" s="11"/>
      <c r="AN3957" s="5"/>
      <c r="AS3957" s="18"/>
      <c r="AT3957" s="16"/>
    </row>
    <row r="3958" spans="39:46">
      <c r="AM3958" s="11"/>
      <c r="AN3958" s="5"/>
      <c r="AS3958" s="18"/>
      <c r="AT3958" s="16"/>
    </row>
    <row r="3959" spans="39:46">
      <c r="AM3959" s="11"/>
      <c r="AN3959" s="5"/>
      <c r="AS3959" s="18"/>
      <c r="AT3959" s="16"/>
    </row>
    <row r="3960" spans="39:46">
      <c r="AM3960" s="11"/>
      <c r="AN3960" s="5"/>
      <c r="AS3960" s="18"/>
      <c r="AT3960" s="16"/>
    </row>
    <row r="3961" spans="39:46">
      <c r="AM3961" s="11"/>
      <c r="AN3961" s="5"/>
      <c r="AS3961" s="18"/>
      <c r="AT3961" s="16"/>
    </row>
    <row r="3962" spans="39:46">
      <c r="AM3962" s="11"/>
      <c r="AN3962" s="5"/>
      <c r="AS3962" s="18"/>
      <c r="AT3962" s="16"/>
    </row>
    <row r="3963" spans="39:46">
      <c r="AM3963" s="11"/>
      <c r="AN3963" s="5"/>
      <c r="AS3963" s="18"/>
      <c r="AT3963" s="16"/>
    </row>
    <row r="3964" spans="39:46">
      <c r="AM3964" s="11"/>
      <c r="AN3964" s="5"/>
      <c r="AS3964" s="18"/>
      <c r="AT3964" s="16"/>
    </row>
    <row r="3965" spans="39:46">
      <c r="AM3965" s="11"/>
      <c r="AN3965" s="5"/>
      <c r="AS3965" s="18"/>
      <c r="AT3965" s="16"/>
    </row>
    <row r="3966" spans="39:46">
      <c r="AM3966" s="11"/>
      <c r="AN3966" s="5"/>
      <c r="AS3966" s="18"/>
      <c r="AT3966" s="16"/>
    </row>
    <row r="3967" spans="39:46">
      <c r="AM3967" s="11"/>
      <c r="AN3967" s="5"/>
      <c r="AS3967" s="18"/>
      <c r="AT3967" s="16"/>
    </row>
    <row r="3968" spans="39:46">
      <c r="AM3968" s="11"/>
      <c r="AN3968" s="5"/>
      <c r="AS3968" s="18"/>
      <c r="AT3968" s="16"/>
    </row>
    <row r="3969" spans="39:46">
      <c r="AM3969" s="11"/>
      <c r="AN3969" s="5"/>
      <c r="AS3969" s="18"/>
      <c r="AT3969" s="16"/>
    </row>
    <row r="3970" spans="39:46">
      <c r="AM3970" s="11"/>
      <c r="AN3970" s="5"/>
      <c r="AS3970" s="18"/>
      <c r="AT3970" s="16"/>
    </row>
    <row r="3971" spans="39:46">
      <c r="AM3971" s="11"/>
      <c r="AN3971" s="5"/>
      <c r="AS3971" s="18"/>
      <c r="AT3971" s="16"/>
    </row>
    <row r="3972" spans="39:46">
      <c r="AM3972" s="11"/>
      <c r="AN3972" s="5"/>
      <c r="AS3972" s="18"/>
      <c r="AT3972" s="16"/>
    </row>
    <row r="3973" spans="39:46">
      <c r="AM3973" s="11"/>
      <c r="AN3973" s="5"/>
      <c r="AS3973" s="18"/>
      <c r="AT3973" s="16"/>
    </row>
    <row r="3974" spans="39:46">
      <c r="AM3974" s="11"/>
      <c r="AN3974" s="5"/>
      <c r="AS3974" s="18"/>
      <c r="AT3974" s="16"/>
    </row>
    <row r="3975" spans="39:46">
      <c r="AM3975" s="11"/>
      <c r="AN3975" s="5"/>
      <c r="AS3975" s="18"/>
      <c r="AT3975" s="16"/>
    </row>
    <row r="3976" spans="39:46">
      <c r="AM3976" s="11"/>
      <c r="AN3976" s="5"/>
      <c r="AS3976" s="18"/>
      <c r="AT3976" s="16"/>
    </row>
    <row r="3977" spans="39:46">
      <c r="AM3977" s="11"/>
      <c r="AN3977" s="5"/>
      <c r="AS3977" s="18"/>
      <c r="AT3977" s="16"/>
    </row>
    <row r="3978" spans="39:46">
      <c r="AM3978" s="11"/>
      <c r="AN3978" s="5"/>
      <c r="AS3978" s="18"/>
      <c r="AT3978" s="16"/>
    </row>
    <row r="3979" spans="39:46">
      <c r="AM3979" s="11"/>
      <c r="AN3979" s="5"/>
      <c r="AS3979" s="18"/>
      <c r="AT3979" s="16"/>
    </row>
    <row r="3980" spans="39:46">
      <c r="AM3980" s="11"/>
      <c r="AN3980" s="5"/>
      <c r="AS3980" s="18"/>
      <c r="AT3980" s="16"/>
    </row>
    <row r="3981" spans="39:46">
      <c r="AM3981" s="11"/>
      <c r="AN3981" s="5"/>
      <c r="AS3981" s="18"/>
      <c r="AT3981" s="16"/>
    </row>
    <row r="3982" spans="39:46">
      <c r="AM3982" s="11"/>
      <c r="AN3982" s="5"/>
      <c r="AS3982" s="18"/>
      <c r="AT3982" s="16"/>
    </row>
    <row r="3983" spans="39:46">
      <c r="AM3983" s="11"/>
      <c r="AN3983" s="5"/>
      <c r="AS3983" s="18"/>
      <c r="AT3983" s="16"/>
    </row>
    <row r="3984" spans="39:46">
      <c r="AM3984" s="11"/>
      <c r="AN3984" s="5"/>
      <c r="AS3984" s="18"/>
      <c r="AT3984" s="16"/>
    </row>
    <row r="3985" spans="39:46">
      <c r="AM3985" s="11"/>
      <c r="AN3985" s="5"/>
      <c r="AS3985" s="18"/>
      <c r="AT3985" s="16"/>
    </row>
    <row r="3986" spans="39:46">
      <c r="AM3986" s="11"/>
      <c r="AN3986" s="5"/>
      <c r="AS3986" s="18"/>
      <c r="AT3986" s="16"/>
    </row>
    <row r="3987" spans="39:46">
      <c r="AM3987" s="11"/>
      <c r="AN3987" s="5"/>
      <c r="AS3987" s="18"/>
      <c r="AT3987" s="16"/>
    </row>
    <row r="3988" spans="39:46">
      <c r="AM3988" s="11"/>
      <c r="AN3988" s="5"/>
      <c r="AS3988" s="18"/>
      <c r="AT3988" s="16"/>
    </row>
    <row r="3989" spans="39:46">
      <c r="AM3989" s="11"/>
      <c r="AN3989" s="5"/>
      <c r="AS3989" s="18"/>
      <c r="AT3989" s="16"/>
    </row>
    <row r="3990" spans="39:46">
      <c r="AM3990" s="11"/>
      <c r="AN3990" s="5"/>
      <c r="AS3990" s="18"/>
      <c r="AT3990" s="16"/>
    </row>
    <row r="3991" spans="39:46">
      <c r="AM3991" s="11"/>
      <c r="AN3991" s="5"/>
      <c r="AS3991" s="18"/>
      <c r="AT3991" s="16"/>
    </row>
    <row r="3992" spans="39:46">
      <c r="AM3992" s="11"/>
      <c r="AN3992" s="5"/>
      <c r="AS3992" s="18"/>
      <c r="AT3992" s="16"/>
    </row>
    <row r="3993" spans="39:46">
      <c r="AM3993" s="11"/>
      <c r="AN3993" s="5"/>
      <c r="AS3993" s="18"/>
      <c r="AT3993" s="16"/>
    </row>
    <row r="3994" spans="39:46">
      <c r="AM3994" s="11"/>
      <c r="AN3994" s="5"/>
      <c r="AS3994" s="18"/>
      <c r="AT3994" s="16"/>
    </row>
    <row r="3995" spans="39:46">
      <c r="AM3995" s="11"/>
      <c r="AN3995" s="5"/>
      <c r="AS3995" s="18"/>
      <c r="AT3995" s="16"/>
    </row>
    <row r="3996" spans="39:46">
      <c r="AM3996" s="11"/>
      <c r="AN3996" s="5"/>
      <c r="AS3996" s="18"/>
      <c r="AT3996" s="16"/>
    </row>
    <row r="3997" spans="39:46">
      <c r="AM3997" s="11"/>
      <c r="AN3997" s="5"/>
      <c r="AS3997" s="18"/>
      <c r="AT3997" s="16"/>
    </row>
    <row r="3998" spans="39:46">
      <c r="AM3998" s="11"/>
      <c r="AN3998" s="5"/>
      <c r="AS3998" s="18"/>
      <c r="AT3998" s="16"/>
    </row>
    <row r="3999" spans="39:46">
      <c r="AM3999" s="11"/>
      <c r="AN3999" s="5"/>
      <c r="AS3999" s="18"/>
      <c r="AT3999" s="16"/>
    </row>
    <row r="4000" spans="39:46">
      <c r="AM4000" s="11"/>
      <c r="AN4000" s="5"/>
      <c r="AS4000" s="18"/>
      <c r="AT4000" s="16"/>
    </row>
    <row r="4001" spans="39:46">
      <c r="AM4001" s="11"/>
      <c r="AN4001" s="5"/>
      <c r="AS4001" s="18"/>
      <c r="AT4001" s="16"/>
    </row>
    <row r="4002" spans="39:46">
      <c r="AM4002" s="11"/>
      <c r="AN4002" s="5"/>
      <c r="AS4002" s="18"/>
      <c r="AT4002" s="16"/>
    </row>
    <row r="4003" spans="39:46">
      <c r="AM4003" s="11"/>
      <c r="AN4003" s="5"/>
      <c r="AS4003" s="18"/>
      <c r="AT4003" s="16"/>
    </row>
    <row r="4004" spans="39:46">
      <c r="AM4004" s="11"/>
      <c r="AN4004" s="5"/>
      <c r="AS4004" s="18"/>
      <c r="AT4004" s="16"/>
    </row>
    <row r="4005" spans="39:46">
      <c r="AM4005" s="11"/>
      <c r="AN4005" s="5"/>
      <c r="AS4005" s="18"/>
      <c r="AT4005" s="16"/>
    </row>
    <row r="4006" spans="39:46">
      <c r="AM4006" s="11"/>
      <c r="AN4006" s="5"/>
      <c r="AS4006" s="18"/>
      <c r="AT4006" s="16"/>
    </row>
    <row r="4007" spans="39:46">
      <c r="AM4007" s="11"/>
      <c r="AN4007" s="5"/>
      <c r="AS4007" s="18"/>
      <c r="AT4007" s="16"/>
    </row>
    <row r="4008" spans="39:46">
      <c r="AM4008" s="11"/>
      <c r="AN4008" s="5"/>
      <c r="AS4008" s="18"/>
      <c r="AT4008" s="16"/>
    </row>
    <row r="4009" spans="39:46">
      <c r="AM4009" s="11"/>
      <c r="AN4009" s="5"/>
      <c r="AS4009" s="18"/>
      <c r="AT4009" s="16"/>
    </row>
    <row r="4010" spans="39:46">
      <c r="AM4010" s="11"/>
      <c r="AN4010" s="5"/>
      <c r="AS4010" s="18"/>
      <c r="AT4010" s="16"/>
    </row>
    <row r="4011" spans="39:46">
      <c r="AM4011" s="11"/>
      <c r="AN4011" s="5"/>
      <c r="AS4011" s="18"/>
      <c r="AT4011" s="16"/>
    </row>
    <row r="4012" spans="39:46">
      <c r="AM4012" s="11"/>
      <c r="AN4012" s="5"/>
      <c r="AS4012" s="18"/>
      <c r="AT4012" s="16"/>
    </row>
    <row r="4013" spans="39:46">
      <c r="AM4013" s="11"/>
      <c r="AN4013" s="5"/>
      <c r="AS4013" s="18"/>
      <c r="AT4013" s="16"/>
    </row>
    <row r="4014" spans="39:46">
      <c r="AM4014" s="11"/>
      <c r="AN4014" s="5"/>
      <c r="AS4014" s="18"/>
      <c r="AT4014" s="16"/>
    </row>
    <row r="4015" spans="39:46">
      <c r="AM4015" s="11"/>
      <c r="AN4015" s="5"/>
      <c r="AS4015" s="18"/>
      <c r="AT4015" s="16"/>
    </row>
    <row r="4016" spans="39:46">
      <c r="AM4016" s="11"/>
      <c r="AN4016" s="5"/>
      <c r="AS4016" s="18"/>
      <c r="AT4016" s="16"/>
    </row>
    <row r="4017" spans="39:46">
      <c r="AM4017" s="11"/>
      <c r="AN4017" s="5"/>
      <c r="AS4017" s="18"/>
      <c r="AT4017" s="16"/>
    </row>
    <row r="4018" spans="39:46">
      <c r="AM4018" s="11"/>
      <c r="AN4018" s="5"/>
      <c r="AS4018" s="18"/>
      <c r="AT4018" s="16"/>
    </row>
    <row r="4019" spans="39:46">
      <c r="AM4019" s="11"/>
      <c r="AN4019" s="5"/>
      <c r="AS4019" s="18"/>
      <c r="AT4019" s="16"/>
    </row>
    <row r="4020" spans="39:46">
      <c r="AM4020" s="11"/>
      <c r="AN4020" s="5"/>
      <c r="AS4020" s="18"/>
      <c r="AT4020" s="16"/>
    </row>
    <row r="4021" spans="39:46">
      <c r="AM4021" s="11"/>
      <c r="AN4021" s="5"/>
      <c r="AS4021" s="18"/>
      <c r="AT4021" s="16"/>
    </row>
    <row r="4022" spans="39:46">
      <c r="AM4022" s="11"/>
      <c r="AN4022" s="5"/>
      <c r="AS4022" s="18"/>
      <c r="AT4022" s="16"/>
    </row>
    <row r="4023" spans="39:46">
      <c r="AM4023" s="11"/>
      <c r="AN4023" s="5"/>
      <c r="AS4023" s="18"/>
      <c r="AT4023" s="16"/>
    </row>
    <row r="4024" spans="39:46">
      <c r="AM4024" s="11"/>
      <c r="AN4024" s="5"/>
      <c r="AS4024" s="18"/>
      <c r="AT4024" s="16"/>
    </row>
    <row r="4025" spans="39:46">
      <c r="AM4025" s="11"/>
      <c r="AN4025" s="5"/>
      <c r="AS4025" s="18"/>
      <c r="AT4025" s="16"/>
    </row>
    <row r="4026" spans="39:46">
      <c r="AM4026" s="11"/>
      <c r="AN4026" s="5"/>
      <c r="AS4026" s="18"/>
      <c r="AT4026" s="16"/>
    </row>
    <row r="4027" spans="39:46">
      <c r="AM4027" s="11"/>
      <c r="AN4027" s="5"/>
      <c r="AS4027" s="18"/>
      <c r="AT4027" s="16"/>
    </row>
    <row r="4028" spans="39:46">
      <c r="AM4028" s="11"/>
      <c r="AN4028" s="5"/>
      <c r="AS4028" s="18"/>
      <c r="AT4028" s="16"/>
    </row>
    <row r="4029" spans="39:46">
      <c r="AM4029" s="11"/>
      <c r="AN4029" s="5"/>
      <c r="AS4029" s="18"/>
      <c r="AT4029" s="16"/>
    </row>
    <row r="4030" spans="39:46">
      <c r="AM4030" s="11"/>
      <c r="AN4030" s="5"/>
      <c r="AS4030" s="18"/>
      <c r="AT4030" s="16"/>
    </row>
    <row r="4031" spans="39:46">
      <c r="AM4031" s="11"/>
      <c r="AN4031" s="5"/>
      <c r="AS4031" s="18"/>
      <c r="AT4031" s="16"/>
    </row>
    <row r="4032" spans="39:46">
      <c r="AM4032" s="11"/>
      <c r="AN4032" s="5"/>
      <c r="AS4032" s="18"/>
      <c r="AT4032" s="16"/>
    </row>
    <row r="4033" spans="39:46">
      <c r="AM4033" s="11"/>
      <c r="AN4033" s="5"/>
      <c r="AS4033" s="18"/>
      <c r="AT4033" s="16"/>
    </row>
    <row r="4034" spans="39:46">
      <c r="AM4034" s="11"/>
      <c r="AN4034" s="5"/>
      <c r="AS4034" s="18"/>
      <c r="AT4034" s="16"/>
    </row>
    <row r="4035" spans="39:46">
      <c r="AM4035" s="11"/>
      <c r="AN4035" s="5"/>
      <c r="AS4035" s="18"/>
      <c r="AT4035" s="16"/>
    </row>
    <row r="4036" spans="39:46">
      <c r="AM4036" s="11"/>
      <c r="AN4036" s="5"/>
      <c r="AS4036" s="18"/>
      <c r="AT4036" s="16"/>
    </row>
    <row r="4037" spans="39:46">
      <c r="AM4037" s="11"/>
      <c r="AN4037" s="5"/>
      <c r="AS4037" s="18"/>
      <c r="AT4037" s="16"/>
    </row>
    <row r="4038" spans="39:46">
      <c r="AM4038" s="11"/>
      <c r="AN4038" s="5"/>
      <c r="AS4038" s="18"/>
      <c r="AT4038" s="16"/>
    </row>
    <row r="4039" spans="39:46">
      <c r="AM4039" s="11"/>
      <c r="AN4039" s="5"/>
      <c r="AS4039" s="18"/>
      <c r="AT4039" s="16"/>
    </row>
    <row r="4040" spans="39:46">
      <c r="AM4040" s="11"/>
      <c r="AN4040" s="5"/>
      <c r="AS4040" s="18"/>
      <c r="AT4040" s="16"/>
    </row>
    <row r="4041" spans="39:46">
      <c r="AM4041" s="11"/>
      <c r="AN4041" s="5"/>
      <c r="AS4041" s="18"/>
      <c r="AT4041" s="16"/>
    </row>
    <row r="4042" spans="39:46">
      <c r="AM4042" s="11"/>
      <c r="AN4042" s="5"/>
      <c r="AS4042" s="18"/>
      <c r="AT4042" s="16"/>
    </row>
    <row r="4043" spans="39:46">
      <c r="AM4043" s="11"/>
      <c r="AN4043" s="5"/>
      <c r="AS4043" s="18"/>
      <c r="AT4043" s="16"/>
    </row>
    <row r="4044" spans="39:46">
      <c r="AM4044" s="11"/>
      <c r="AN4044" s="5"/>
      <c r="AS4044" s="18"/>
      <c r="AT4044" s="16"/>
    </row>
    <row r="4045" spans="39:46">
      <c r="AM4045" s="11"/>
      <c r="AN4045" s="5"/>
      <c r="AS4045" s="18"/>
      <c r="AT4045" s="16"/>
    </row>
    <row r="4046" spans="39:46">
      <c r="AM4046" s="11"/>
      <c r="AN4046" s="5"/>
      <c r="AS4046" s="18"/>
      <c r="AT4046" s="16"/>
    </row>
    <row r="4047" spans="39:46">
      <c r="AM4047" s="11"/>
      <c r="AN4047" s="5"/>
      <c r="AS4047" s="18"/>
      <c r="AT4047" s="16"/>
    </row>
    <row r="4048" spans="39:46">
      <c r="AM4048" s="11"/>
      <c r="AN4048" s="5"/>
      <c r="AS4048" s="18"/>
      <c r="AT4048" s="16"/>
    </row>
    <row r="4049" spans="39:46">
      <c r="AM4049" s="11"/>
      <c r="AN4049" s="5"/>
      <c r="AS4049" s="18"/>
      <c r="AT4049" s="16"/>
    </row>
    <row r="4050" spans="39:46">
      <c r="AM4050" s="11"/>
      <c r="AN4050" s="5"/>
      <c r="AS4050" s="18"/>
      <c r="AT4050" s="16"/>
    </row>
    <row r="4051" spans="39:46">
      <c r="AM4051" s="11"/>
      <c r="AN4051" s="5"/>
      <c r="AS4051" s="18"/>
      <c r="AT4051" s="16"/>
    </row>
    <row r="4052" spans="39:46">
      <c r="AM4052" s="11"/>
      <c r="AN4052" s="5"/>
      <c r="AS4052" s="18"/>
      <c r="AT4052" s="16"/>
    </row>
    <row r="4053" spans="39:46">
      <c r="AM4053" s="11"/>
      <c r="AN4053" s="5"/>
      <c r="AS4053" s="18"/>
      <c r="AT4053" s="16"/>
    </row>
    <row r="4054" spans="39:46">
      <c r="AM4054" s="11"/>
      <c r="AN4054" s="5"/>
      <c r="AS4054" s="18"/>
      <c r="AT4054" s="16"/>
    </row>
    <row r="4055" spans="39:46">
      <c r="AM4055" s="11"/>
      <c r="AN4055" s="5"/>
      <c r="AS4055" s="18"/>
      <c r="AT4055" s="16"/>
    </row>
    <row r="4056" spans="39:46">
      <c r="AM4056" s="11"/>
      <c r="AN4056" s="5"/>
      <c r="AS4056" s="18"/>
      <c r="AT4056" s="16"/>
    </row>
    <row r="4057" spans="39:46">
      <c r="AM4057" s="11"/>
      <c r="AN4057" s="5"/>
      <c r="AS4057" s="18"/>
      <c r="AT4057" s="16"/>
    </row>
    <row r="4058" spans="39:46">
      <c r="AM4058" s="11"/>
      <c r="AN4058" s="5"/>
      <c r="AS4058" s="18"/>
      <c r="AT4058" s="16"/>
    </row>
    <row r="4059" spans="39:46">
      <c r="AM4059" s="11"/>
      <c r="AN4059" s="5"/>
      <c r="AS4059" s="18"/>
      <c r="AT4059" s="16"/>
    </row>
    <row r="4060" spans="39:46">
      <c r="AM4060" s="11"/>
      <c r="AN4060" s="5"/>
      <c r="AS4060" s="18"/>
      <c r="AT4060" s="16"/>
    </row>
    <row r="4061" spans="39:46">
      <c r="AM4061" s="11"/>
      <c r="AN4061" s="5"/>
      <c r="AS4061" s="18"/>
      <c r="AT4061" s="16"/>
    </row>
    <row r="4062" spans="39:46">
      <c r="AM4062" s="11"/>
      <c r="AN4062" s="5"/>
      <c r="AS4062" s="18"/>
      <c r="AT4062" s="16"/>
    </row>
    <row r="4063" spans="39:46">
      <c r="AM4063" s="11"/>
      <c r="AN4063" s="5"/>
      <c r="AS4063" s="18"/>
      <c r="AT4063" s="16"/>
    </row>
    <row r="4064" spans="39:46">
      <c r="AM4064" s="11"/>
      <c r="AN4064" s="5"/>
      <c r="AS4064" s="18"/>
      <c r="AT4064" s="16"/>
    </row>
    <row r="4065" spans="39:46">
      <c r="AM4065" s="11"/>
      <c r="AN4065" s="5"/>
      <c r="AS4065" s="18"/>
      <c r="AT4065" s="16"/>
    </row>
    <row r="4066" spans="39:46">
      <c r="AM4066" s="11"/>
      <c r="AN4066" s="5"/>
      <c r="AS4066" s="18"/>
      <c r="AT4066" s="16"/>
    </row>
    <row r="4067" spans="39:46">
      <c r="AM4067" s="11"/>
      <c r="AN4067" s="5"/>
      <c r="AS4067" s="18"/>
      <c r="AT4067" s="16"/>
    </row>
    <row r="4068" spans="39:46">
      <c r="AM4068" s="11"/>
      <c r="AN4068" s="5"/>
      <c r="AS4068" s="18"/>
      <c r="AT4068" s="16"/>
    </row>
    <row r="4069" spans="39:46">
      <c r="AM4069" s="11"/>
      <c r="AN4069" s="5"/>
      <c r="AS4069" s="18"/>
      <c r="AT4069" s="16"/>
    </row>
    <row r="4070" spans="39:46">
      <c r="AM4070" s="11"/>
      <c r="AN4070" s="5"/>
      <c r="AS4070" s="18"/>
      <c r="AT4070" s="16"/>
    </row>
    <row r="4071" spans="39:46">
      <c r="AM4071" s="11"/>
      <c r="AN4071" s="5"/>
      <c r="AS4071" s="18"/>
      <c r="AT4071" s="16"/>
    </row>
    <row r="4072" spans="39:46">
      <c r="AM4072" s="11"/>
      <c r="AN4072" s="5"/>
      <c r="AS4072" s="18"/>
      <c r="AT4072" s="16"/>
    </row>
    <row r="4073" spans="39:46">
      <c r="AM4073" s="11"/>
      <c r="AN4073" s="5"/>
      <c r="AS4073" s="18"/>
      <c r="AT4073" s="16"/>
    </row>
    <row r="4074" spans="39:46">
      <c r="AM4074" s="11"/>
      <c r="AN4074" s="5"/>
      <c r="AS4074" s="18"/>
      <c r="AT4074" s="16"/>
    </row>
    <row r="4075" spans="39:46">
      <c r="AM4075" s="11"/>
      <c r="AN4075" s="5"/>
      <c r="AS4075" s="18"/>
      <c r="AT4075" s="16"/>
    </row>
    <row r="4076" spans="39:46">
      <c r="AM4076" s="11"/>
      <c r="AN4076" s="5"/>
      <c r="AS4076" s="18"/>
      <c r="AT4076" s="16"/>
    </row>
    <row r="4077" spans="39:46">
      <c r="AM4077" s="11"/>
      <c r="AN4077" s="5"/>
      <c r="AS4077" s="18"/>
      <c r="AT4077" s="16"/>
    </row>
    <row r="4078" spans="39:46">
      <c r="AM4078" s="11"/>
      <c r="AN4078" s="5"/>
      <c r="AS4078" s="18"/>
      <c r="AT4078" s="16"/>
    </row>
    <row r="4079" spans="39:46">
      <c r="AM4079" s="11"/>
      <c r="AN4079" s="5"/>
      <c r="AS4079" s="18"/>
      <c r="AT4079" s="16"/>
    </row>
    <row r="4080" spans="39:46">
      <c r="AM4080" s="11"/>
      <c r="AN4080" s="5"/>
      <c r="AS4080" s="18"/>
      <c r="AT4080" s="16"/>
    </row>
    <row r="4081" spans="39:46">
      <c r="AM4081" s="11"/>
      <c r="AN4081" s="5"/>
      <c r="AS4081" s="18"/>
      <c r="AT4081" s="16"/>
    </row>
    <row r="4082" spans="39:46">
      <c r="AM4082" s="11"/>
      <c r="AN4082" s="5"/>
      <c r="AS4082" s="18"/>
      <c r="AT4082" s="16"/>
    </row>
    <row r="4083" spans="39:46">
      <c r="AM4083" s="11"/>
      <c r="AN4083" s="5"/>
      <c r="AS4083" s="18"/>
      <c r="AT4083" s="16"/>
    </row>
    <row r="4084" spans="39:46">
      <c r="AM4084" s="11"/>
      <c r="AN4084" s="5"/>
      <c r="AS4084" s="18"/>
      <c r="AT4084" s="16"/>
    </row>
    <row r="4085" spans="39:46">
      <c r="AM4085" s="11"/>
      <c r="AN4085" s="5"/>
      <c r="AS4085" s="18"/>
      <c r="AT4085" s="16"/>
    </row>
    <row r="4086" spans="39:46">
      <c r="AM4086" s="11"/>
      <c r="AN4086" s="5"/>
      <c r="AS4086" s="18"/>
      <c r="AT4086" s="16"/>
    </row>
    <row r="4087" spans="39:46">
      <c r="AM4087" s="11"/>
      <c r="AN4087" s="5"/>
      <c r="AS4087" s="18"/>
      <c r="AT4087" s="16"/>
    </row>
    <row r="4088" spans="39:46">
      <c r="AM4088" s="11"/>
      <c r="AN4088" s="5"/>
      <c r="AS4088" s="18"/>
      <c r="AT4088" s="16"/>
    </row>
    <row r="4089" spans="39:46">
      <c r="AM4089" s="11"/>
      <c r="AN4089" s="5"/>
      <c r="AS4089" s="18"/>
      <c r="AT4089" s="16"/>
    </row>
    <row r="4090" spans="39:46">
      <c r="AM4090" s="11"/>
      <c r="AN4090" s="5"/>
      <c r="AS4090" s="18"/>
      <c r="AT4090" s="16"/>
    </row>
    <row r="4091" spans="39:46">
      <c r="AM4091" s="11"/>
      <c r="AN4091" s="5"/>
      <c r="AS4091" s="18"/>
      <c r="AT4091" s="16"/>
    </row>
    <row r="4092" spans="39:46">
      <c r="AM4092" s="11"/>
      <c r="AN4092" s="5"/>
      <c r="AS4092" s="18"/>
      <c r="AT4092" s="16"/>
    </row>
    <row r="4093" spans="39:46">
      <c r="AM4093" s="11"/>
      <c r="AN4093" s="5"/>
      <c r="AS4093" s="18"/>
      <c r="AT4093" s="16"/>
    </row>
    <row r="4094" spans="39:46">
      <c r="AM4094" s="11"/>
      <c r="AN4094" s="5"/>
      <c r="AS4094" s="18"/>
      <c r="AT4094" s="16"/>
    </row>
    <row r="4095" spans="39:46">
      <c r="AM4095" s="11"/>
      <c r="AN4095" s="5"/>
      <c r="AS4095" s="18"/>
      <c r="AT4095" s="16"/>
    </row>
    <row r="4096" spans="39:46">
      <c r="AM4096" s="11"/>
      <c r="AN4096" s="5"/>
      <c r="AS4096" s="18"/>
      <c r="AT4096" s="16"/>
    </row>
    <row r="4097" spans="39:46">
      <c r="AM4097" s="11"/>
      <c r="AN4097" s="5"/>
      <c r="AS4097" s="18"/>
      <c r="AT4097" s="16"/>
    </row>
    <row r="4098" spans="39:46">
      <c r="AM4098" s="11"/>
      <c r="AN4098" s="5"/>
      <c r="AS4098" s="18"/>
      <c r="AT4098" s="16"/>
    </row>
    <row r="4099" spans="39:46">
      <c r="AM4099" s="11"/>
      <c r="AN4099" s="5"/>
      <c r="AS4099" s="18"/>
      <c r="AT4099" s="16"/>
    </row>
    <row r="4100" spans="39:46">
      <c r="AM4100" s="11"/>
      <c r="AN4100" s="5"/>
      <c r="AS4100" s="18"/>
      <c r="AT4100" s="16"/>
    </row>
    <row r="4101" spans="39:46">
      <c r="AM4101" s="11"/>
      <c r="AN4101" s="5"/>
      <c r="AS4101" s="18"/>
      <c r="AT4101" s="16"/>
    </row>
    <row r="4102" spans="39:46">
      <c r="AM4102" s="11"/>
      <c r="AN4102" s="5"/>
      <c r="AS4102" s="18"/>
      <c r="AT4102" s="16"/>
    </row>
    <row r="4103" spans="39:46">
      <c r="AM4103" s="11"/>
      <c r="AN4103" s="5"/>
      <c r="AS4103" s="18"/>
      <c r="AT4103" s="16"/>
    </row>
    <row r="4104" spans="39:46">
      <c r="AM4104" s="11"/>
      <c r="AN4104" s="5"/>
      <c r="AS4104" s="18"/>
      <c r="AT4104" s="16"/>
    </row>
    <row r="4105" spans="39:46">
      <c r="AM4105" s="11"/>
      <c r="AN4105" s="5"/>
      <c r="AS4105" s="18"/>
      <c r="AT4105" s="16"/>
    </row>
    <row r="4106" spans="39:46">
      <c r="AM4106" s="11"/>
      <c r="AN4106" s="5"/>
      <c r="AS4106" s="18"/>
      <c r="AT4106" s="16"/>
    </row>
    <row r="4107" spans="39:46">
      <c r="AM4107" s="11"/>
      <c r="AN4107" s="5"/>
      <c r="AS4107" s="18"/>
      <c r="AT4107" s="16"/>
    </row>
    <row r="4108" spans="39:46">
      <c r="AM4108" s="11"/>
      <c r="AN4108" s="5"/>
      <c r="AS4108" s="18"/>
      <c r="AT4108" s="16"/>
    </row>
    <row r="4109" spans="39:46">
      <c r="AM4109" s="11"/>
      <c r="AN4109" s="5"/>
      <c r="AS4109" s="18"/>
      <c r="AT4109" s="16"/>
    </row>
    <row r="4110" spans="39:46">
      <c r="AM4110" s="11"/>
      <c r="AN4110" s="5"/>
      <c r="AS4110" s="18"/>
      <c r="AT4110" s="16"/>
    </row>
    <row r="4111" spans="39:46">
      <c r="AM4111" s="11"/>
      <c r="AN4111" s="5"/>
      <c r="AS4111" s="18"/>
      <c r="AT4111" s="16"/>
    </row>
    <row r="4112" spans="39:46">
      <c r="AM4112" s="11"/>
      <c r="AN4112" s="5"/>
      <c r="AS4112" s="18"/>
      <c r="AT4112" s="16"/>
    </row>
    <row r="4113" spans="39:46">
      <c r="AM4113" s="11"/>
      <c r="AN4113" s="5"/>
      <c r="AS4113" s="18"/>
      <c r="AT4113" s="16"/>
    </row>
    <row r="4114" spans="39:46">
      <c r="AM4114" s="11"/>
      <c r="AN4114" s="5"/>
      <c r="AS4114" s="18"/>
      <c r="AT4114" s="16"/>
    </row>
    <row r="4115" spans="39:46">
      <c r="AM4115" s="11"/>
      <c r="AN4115" s="5"/>
      <c r="AS4115" s="18"/>
      <c r="AT4115" s="16"/>
    </row>
    <row r="4116" spans="39:46">
      <c r="AM4116" s="11"/>
      <c r="AN4116" s="5"/>
      <c r="AS4116" s="18"/>
      <c r="AT4116" s="16"/>
    </row>
    <row r="4117" spans="39:46">
      <c r="AM4117" s="11"/>
      <c r="AN4117" s="5"/>
      <c r="AS4117" s="18"/>
      <c r="AT4117" s="16"/>
    </row>
    <row r="4118" spans="39:46">
      <c r="AM4118" s="11"/>
      <c r="AN4118" s="5"/>
      <c r="AS4118" s="18"/>
      <c r="AT4118" s="16"/>
    </row>
    <row r="4119" spans="39:46">
      <c r="AM4119" s="11"/>
      <c r="AN4119" s="5"/>
      <c r="AS4119" s="18"/>
      <c r="AT4119" s="16"/>
    </row>
    <row r="4120" spans="39:46">
      <c r="AM4120" s="11"/>
      <c r="AN4120" s="5"/>
      <c r="AS4120" s="18"/>
      <c r="AT4120" s="16"/>
    </row>
    <row r="4121" spans="39:46">
      <c r="AM4121" s="11"/>
      <c r="AN4121" s="5"/>
      <c r="AS4121" s="18"/>
      <c r="AT4121" s="16"/>
    </row>
    <row r="4122" spans="39:46">
      <c r="AM4122" s="11"/>
      <c r="AN4122" s="5"/>
      <c r="AS4122" s="18"/>
      <c r="AT4122" s="16"/>
    </row>
    <row r="4123" spans="39:46">
      <c r="AM4123" s="11"/>
      <c r="AN4123" s="5"/>
      <c r="AS4123" s="18"/>
      <c r="AT4123" s="16"/>
    </row>
    <row r="4124" spans="39:46">
      <c r="AM4124" s="11"/>
      <c r="AN4124" s="5"/>
      <c r="AS4124" s="18"/>
      <c r="AT4124" s="16"/>
    </row>
    <row r="4125" spans="39:46">
      <c r="AM4125" s="11"/>
      <c r="AN4125" s="5"/>
      <c r="AS4125" s="18"/>
      <c r="AT4125" s="16"/>
    </row>
    <row r="4126" spans="39:46">
      <c r="AM4126" s="11"/>
      <c r="AN4126" s="5"/>
      <c r="AS4126" s="18"/>
      <c r="AT4126" s="16"/>
    </row>
    <row r="4127" spans="39:46">
      <c r="AM4127" s="11"/>
      <c r="AN4127" s="5"/>
      <c r="AS4127" s="18"/>
      <c r="AT4127" s="16"/>
    </row>
    <row r="4128" spans="39:46">
      <c r="AM4128" s="11"/>
      <c r="AN4128" s="5"/>
      <c r="AS4128" s="18"/>
      <c r="AT4128" s="16"/>
    </row>
    <row r="4129" spans="39:46">
      <c r="AM4129" s="11"/>
      <c r="AN4129" s="5"/>
      <c r="AS4129" s="18"/>
      <c r="AT4129" s="16"/>
    </row>
    <row r="4130" spans="39:46">
      <c r="AM4130" s="11"/>
      <c r="AN4130" s="5"/>
      <c r="AS4130" s="18"/>
      <c r="AT4130" s="16"/>
    </row>
    <row r="4131" spans="39:46">
      <c r="AM4131" s="11"/>
      <c r="AN4131" s="5"/>
      <c r="AS4131" s="18"/>
      <c r="AT4131" s="16"/>
    </row>
    <row r="4132" spans="39:46">
      <c r="AM4132" s="11"/>
      <c r="AN4132" s="5"/>
      <c r="AS4132" s="18"/>
      <c r="AT4132" s="16"/>
    </row>
    <row r="4133" spans="39:46">
      <c r="AM4133" s="11"/>
      <c r="AN4133" s="5"/>
      <c r="AS4133" s="18"/>
      <c r="AT4133" s="16"/>
    </row>
    <row r="4134" spans="39:46">
      <c r="AM4134" s="11"/>
      <c r="AN4134" s="5"/>
      <c r="AS4134" s="18"/>
      <c r="AT4134" s="16"/>
    </row>
    <row r="4135" spans="39:46">
      <c r="AM4135" s="11"/>
      <c r="AN4135" s="5"/>
      <c r="AS4135" s="18"/>
      <c r="AT4135" s="16"/>
    </row>
    <row r="4136" spans="39:46">
      <c r="AM4136" s="11"/>
      <c r="AN4136" s="5"/>
      <c r="AS4136" s="18"/>
      <c r="AT4136" s="16"/>
    </row>
    <row r="4137" spans="39:46">
      <c r="AM4137" s="11"/>
      <c r="AN4137" s="5"/>
      <c r="AS4137" s="18"/>
      <c r="AT4137" s="16"/>
    </row>
    <row r="4138" spans="39:46">
      <c r="AM4138" s="11"/>
      <c r="AN4138" s="5"/>
      <c r="AS4138" s="18"/>
      <c r="AT4138" s="16"/>
    </row>
    <row r="4139" spans="39:46">
      <c r="AM4139" s="11"/>
      <c r="AN4139" s="5"/>
      <c r="AS4139" s="18"/>
      <c r="AT4139" s="16"/>
    </row>
    <row r="4140" spans="39:46">
      <c r="AM4140" s="11"/>
      <c r="AN4140" s="5"/>
      <c r="AS4140" s="18"/>
      <c r="AT4140" s="16"/>
    </row>
    <row r="4141" spans="39:46">
      <c r="AM4141" s="11"/>
      <c r="AN4141" s="5"/>
      <c r="AS4141" s="18"/>
      <c r="AT4141" s="16"/>
    </row>
    <row r="4142" spans="39:46">
      <c r="AM4142" s="11"/>
      <c r="AN4142" s="5"/>
      <c r="AS4142" s="18"/>
      <c r="AT4142" s="16"/>
    </row>
    <row r="4143" spans="39:46">
      <c r="AM4143" s="11"/>
      <c r="AN4143" s="5"/>
      <c r="AS4143" s="18"/>
      <c r="AT4143" s="16"/>
    </row>
    <row r="4144" spans="39:46">
      <c r="AM4144" s="11"/>
      <c r="AN4144" s="5"/>
      <c r="AS4144" s="18"/>
      <c r="AT4144" s="16"/>
    </row>
    <row r="4145" spans="39:46">
      <c r="AM4145" s="11"/>
      <c r="AN4145" s="5"/>
      <c r="AS4145" s="18"/>
      <c r="AT4145" s="16"/>
    </row>
    <row r="4146" spans="39:46">
      <c r="AM4146" s="11"/>
      <c r="AN4146" s="5"/>
      <c r="AS4146" s="18"/>
      <c r="AT4146" s="16"/>
    </row>
    <row r="4147" spans="39:46">
      <c r="AM4147" s="11"/>
      <c r="AN4147" s="5"/>
      <c r="AS4147" s="18"/>
      <c r="AT4147" s="16"/>
    </row>
    <row r="4148" spans="39:46">
      <c r="AM4148" s="11"/>
      <c r="AN4148" s="5"/>
      <c r="AS4148" s="18"/>
      <c r="AT4148" s="16"/>
    </row>
    <row r="4149" spans="39:46">
      <c r="AM4149" s="11"/>
      <c r="AN4149" s="5"/>
      <c r="AS4149" s="18"/>
      <c r="AT4149" s="16"/>
    </row>
    <row r="4150" spans="39:46">
      <c r="AM4150" s="11"/>
      <c r="AN4150" s="5"/>
      <c r="AS4150" s="18"/>
      <c r="AT4150" s="16"/>
    </row>
    <row r="4151" spans="39:46">
      <c r="AM4151" s="11"/>
      <c r="AN4151" s="5"/>
      <c r="AS4151" s="18"/>
      <c r="AT4151" s="16"/>
    </row>
    <row r="4152" spans="39:46">
      <c r="AM4152" s="11"/>
      <c r="AN4152" s="5"/>
      <c r="AS4152" s="18"/>
      <c r="AT4152" s="16"/>
    </row>
    <row r="4153" spans="39:46">
      <c r="AM4153" s="11"/>
      <c r="AN4153" s="5"/>
      <c r="AS4153" s="18"/>
      <c r="AT4153" s="16"/>
    </row>
    <row r="4154" spans="39:46">
      <c r="AM4154" s="11"/>
      <c r="AN4154" s="5"/>
      <c r="AS4154" s="18"/>
      <c r="AT4154" s="16"/>
    </row>
    <row r="4155" spans="39:46">
      <c r="AM4155" s="11"/>
      <c r="AN4155" s="5"/>
      <c r="AS4155" s="18"/>
      <c r="AT4155" s="16"/>
    </row>
    <row r="4156" spans="39:46">
      <c r="AM4156" s="11"/>
      <c r="AN4156" s="5"/>
      <c r="AS4156" s="18"/>
      <c r="AT4156" s="16"/>
    </row>
    <row r="4157" spans="39:46">
      <c r="AM4157" s="11"/>
      <c r="AN4157" s="5"/>
      <c r="AS4157" s="18"/>
      <c r="AT4157" s="16"/>
    </row>
    <row r="4158" spans="39:46">
      <c r="AM4158" s="11"/>
      <c r="AN4158" s="5"/>
      <c r="AS4158" s="18"/>
      <c r="AT4158" s="16"/>
    </row>
    <row r="4159" spans="39:46">
      <c r="AM4159" s="11"/>
      <c r="AN4159" s="5"/>
      <c r="AS4159" s="18"/>
      <c r="AT4159" s="16"/>
    </row>
    <row r="4160" spans="39:46">
      <c r="AM4160" s="11"/>
      <c r="AN4160" s="5"/>
      <c r="AS4160" s="18"/>
      <c r="AT4160" s="16"/>
    </row>
    <row r="4161" spans="39:46">
      <c r="AM4161" s="11"/>
      <c r="AN4161" s="5"/>
      <c r="AS4161" s="18"/>
      <c r="AT4161" s="16"/>
    </row>
    <row r="4162" spans="39:46">
      <c r="AM4162" s="11"/>
      <c r="AN4162" s="5"/>
      <c r="AS4162" s="18"/>
      <c r="AT4162" s="16"/>
    </row>
    <row r="4163" spans="39:46">
      <c r="AM4163" s="11"/>
      <c r="AN4163" s="5"/>
      <c r="AS4163" s="18"/>
      <c r="AT4163" s="16"/>
    </row>
    <row r="4164" spans="39:46">
      <c r="AM4164" s="11"/>
      <c r="AN4164" s="5"/>
      <c r="AS4164" s="18"/>
      <c r="AT4164" s="16"/>
    </row>
    <row r="4165" spans="39:46">
      <c r="AM4165" s="11"/>
      <c r="AN4165" s="5"/>
      <c r="AS4165" s="18"/>
      <c r="AT4165" s="16"/>
    </row>
    <row r="4166" spans="39:46">
      <c r="AM4166" s="11"/>
      <c r="AN4166" s="5"/>
      <c r="AS4166" s="18"/>
      <c r="AT4166" s="16"/>
    </row>
    <row r="4167" spans="39:46">
      <c r="AM4167" s="11"/>
      <c r="AN4167" s="5"/>
      <c r="AS4167" s="18"/>
      <c r="AT4167" s="16"/>
    </row>
    <row r="4168" spans="39:46">
      <c r="AM4168" s="11"/>
      <c r="AN4168" s="5"/>
      <c r="AS4168" s="18"/>
      <c r="AT4168" s="16"/>
    </row>
    <row r="4169" spans="39:46">
      <c r="AM4169" s="11"/>
      <c r="AN4169" s="5"/>
      <c r="AS4169" s="18"/>
      <c r="AT4169" s="16"/>
    </row>
    <row r="4170" spans="39:46">
      <c r="AM4170" s="11"/>
      <c r="AN4170" s="5"/>
      <c r="AS4170" s="18"/>
      <c r="AT4170" s="16"/>
    </row>
    <row r="4171" spans="39:46">
      <c r="AM4171" s="11"/>
      <c r="AN4171" s="5"/>
      <c r="AS4171" s="18"/>
      <c r="AT4171" s="16"/>
    </row>
    <row r="4172" spans="39:46">
      <c r="AM4172" s="11"/>
      <c r="AN4172" s="5"/>
      <c r="AS4172" s="18"/>
      <c r="AT4172" s="16"/>
    </row>
    <row r="4173" spans="39:46">
      <c r="AM4173" s="11"/>
      <c r="AN4173" s="5"/>
      <c r="AS4173" s="18"/>
      <c r="AT4173" s="16"/>
    </row>
    <row r="4174" spans="39:46">
      <c r="AM4174" s="11"/>
      <c r="AN4174" s="5"/>
      <c r="AS4174" s="18"/>
      <c r="AT4174" s="16"/>
    </row>
    <row r="4175" spans="39:46">
      <c r="AM4175" s="11"/>
      <c r="AN4175" s="5"/>
      <c r="AS4175" s="18"/>
      <c r="AT4175" s="16"/>
    </row>
    <row r="4176" spans="39:46">
      <c r="AM4176" s="11"/>
      <c r="AN4176" s="5"/>
      <c r="AS4176" s="18"/>
      <c r="AT4176" s="16"/>
    </row>
    <row r="4177" spans="39:46">
      <c r="AM4177" s="11"/>
      <c r="AN4177" s="5"/>
      <c r="AS4177" s="18"/>
      <c r="AT4177" s="16"/>
    </row>
    <row r="4178" spans="39:46">
      <c r="AM4178" s="11"/>
      <c r="AN4178" s="5"/>
      <c r="AS4178" s="18"/>
      <c r="AT4178" s="16"/>
    </row>
    <row r="4179" spans="39:46">
      <c r="AM4179" s="11"/>
      <c r="AN4179" s="5"/>
      <c r="AS4179" s="18"/>
      <c r="AT4179" s="16"/>
    </row>
    <row r="4180" spans="39:46">
      <c r="AM4180" s="11"/>
      <c r="AN4180" s="5"/>
      <c r="AS4180" s="18"/>
      <c r="AT4180" s="16"/>
    </row>
    <row r="4181" spans="39:46">
      <c r="AM4181" s="11"/>
      <c r="AN4181" s="5"/>
      <c r="AS4181" s="18"/>
      <c r="AT4181" s="16"/>
    </row>
    <row r="4182" spans="39:46">
      <c r="AM4182" s="11"/>
      <c r="AN4182" s="5"/>
      <c r="AS4182" s="18"/>
      <c r="AT4182" s="16"/>
    </row>
    <row r="4183" spans="39:46">
      <c r="AM4183" s="11"/>
      <c r="AN4183" s="5"/>
      <c r="AS4183" s="18"/>
      <c r="AT4183" s="16"/>
    </row>
    <row r="4184" spans="39:46">
      <c r="AM4184" s="11"/>
      <c r="AN4184" s="5"/>
      <c r="AS4184" s="18"/>
      <c r="AT4184" s="16"/>
    </row>
    <row r="4185" spans="39:46">
      <c r="AM4185" s="11"/>
      <c r="AN4185" s="5"/>
      <c r="AS4185" s="18"/>
      <c r="AT4185" s="16"/>
    </row>
    <row r="4186" spans="39:46">
      <c r="AM4186" s="11"/>
      <c r="AN4186" s="5"/>
      <c r="AS4186" s="18"/>
      <c r="AT4186" s="16"/>
    </row>
    <row r="4187" spans="39:46">
      <c r="AM4187" s="11"/>
      <c r="AN4187" s="5"/>
      <c r="AS4187" s="18"/>
      <c r="AT4187" s="16"/>
    </row>
    <row r="4188" spans="39:46">
      <c r="AM4188" s="11"/>
      <c r="AN4188" s="5"/>
      <c r="AS4188" s="18"/>
      <c r="AT4188" s="16"/>
    </row>
    <row r="4189" spans="39:46">
      <c r="AM4189" s="11"/>
      <c r="AN4189" s="5"/>
      <c r="AS4189" s="18"/>
      <c r="AT4189" s="16"/>
    </row>
    <row r="4190" spans="39:46">
      <c r="AM4190" s="11"/>
      <c r="AN4190" s="5"/>
      <c r="AS4190" s="18"/>
      <c r="AT4190" s="16"/>
    </row>
    <row r="4191" spans="39:46">
      <c r="AM4191" s="11"/>
      <c r="AN4191" s="5"/>
      <c r="AS4191" s="18"/>
      <c r="AT4191" s="16"/>
    </row>
    <row r="4192" spans="39:46">
      <c r="AM4192" s="11"/>
      <c r="AN4192" s="5"/>
      <c r="AS4192" s="18"/>
      <c r="AT4192" s="16"/>
    </row>
    <row r="4193" spans="39:46">
      <c r="AM4193" s="11"/>
      <c r="AN4193" s="5"/>
      <c r="AS4193" s="18"/>
      <c r="AT4193" s="16"/>
    </row>
    <row r="4194" spans="39:46">
      <c r="AM4194" s="11"/>
      <c r="AN4194" s="5"/>
      <c r="AS4194" s="18"/>
      <c r="AT4194" s="16"/>
    </row>
    <row r="4195" spans="39:46">
      <c r="AM4195" s="11"/>
      <c r="AN4195" s="5"/>
      <c r="AS4195" s="18"/>
      <c r="AT4195" s="16"/>
    </row>
    <row r="4196" spans="39:46">
      <c r="AM4196" s="11"/>
      <c r="AN4196" s="5"/>
      <c r="AS4196" s="18"/>
      <c r="AT4196" s="16"/>
    </row>
    <row r="4197" spans="39:46">
      <c r="AM4197" s="11"/>
      <c r="AN4197" s="5"/>
      <c r="AS4197" s="18"/>
      <c r="AT4197" s="16"/>
    </row>
    <row r="4198" spans="39:46">
      <c r="AM4198" s="11"/>
      <c r="AN4198" s="5"/>
      <c r="AS4198" s="18"/>
      <c r="AT4198" s="16"/>
    </row>
    <row r="4199" spans="39:46">
      <c r="AM4199" s="11"/>
      <c r="AN4199" s="5"/>
      <c r="AS4199" s="18"/>
      <c r="AT4199" s="16"/>
    </row>
    <row r="4200" spans="39:46">
      <c r="AM4200" s="11"/>
      <c r="AN4200" s="5"/>
      <c r="AS4200" s="18"/>
      <c r="AT4200" s="16"/>
    </row>
    <row r="4201" spans="39:46">
      <c r="AM4201" s="11"/>
      <c r="AN4201" s="5"/>
      <c r="AS4201" s="18"/>
      <c r="AT4201" s="16"/>
    </row>
    <row r="4202" spans="39:46">
      <c r="AM4202" s="11"/>
      <c r="AN4202" s="5"/>
      <c r="AS4202" s="18"/>
      <c r="AT4202" s="16"/>
    </row>
    <row r="4203" spans="39:46">
      <c r="AM4203" s="11"/>
      <c r="AN4203" s="5"/>
      <c r="AS4203" s="18"/>
      <c r="AT4203" s="16"/>
    </row>
    <row r="4204" spans="39:46">
      <c r="AM4204" s="11"/>
      <c r="AN4204" s="5"/>
      <c r="AS4204" s="18"/>
      <c r="AT4204" s="16"/>
    </row>
    <row r="4205" spans="39:46">
      <c r="AM4205" s="11"/>
      <c r="AN4205" s="5"/>
      <c r="AS4205" s="18"/>
      <c r="AT4205" s="16"/>
    </row>
    <row r="4206" spans="39:46">
      <c r="AM4206" s="11"/>
      <c r="AN4206" s="5"/>
      <c r="AS4206" s="18"/>
      <c r="AT4206" s="16"/>
    </row>
    <row r="4207" spans="39:46">
      <c r="AM4207" s="11"/>
      <c r="AN4207" s="5"/>
      <c r="AS4207" s="18"/>
      <c r="AT4207" s="16"/>
    </row>
    <row r="4208" spans="39:46">
      <c r="AM4208" s="11"/>
      <c r="AN4208" s="5"/>
      <c r="AS4208" s="18"/>
      <c r="AT4208" s="16"/>
    </row>
    <row r="4209" spans="39:46">
      <c r="AM4209" s="11"/>
      <c r="AN4209" s="5"/>
      <c r="AS4209" s="18"/>
      <c r="AT4209" s="16"/>
    </row>
    <row r="4210" spans="39:46">
      <c r="AM4210" s="11"/>
      <c r="AN4210" s="5"/>
      <c r="AS4210" s="18"/>
      <c r="AT4210" s="16"/>
    </row>
    <row r="4211" spans="39:46">
      <c r="AM4211" s="11"/>
      <c r="AN4211" s="5"/>
      <c r="AS4211" s="18"/>
      <c r="AT4211" s="16"/>
    </row>
    <row r="4212" spans="39:46">
      <c r="AM4212" s="11"/>
      <c r="AN4212" s="5"/>
      <c r="AS4212" s="18"/>
      <c r="AT4212" s="16"/>
    </row>
    <row r="4213" spans="39:46">
      <c r="AM4213" s="11"/>
      <c r="AN4213" s="5"/>
      <c r="AS4213" s="18"/>
      <c r="AT4213" s="16"/>
    </row>
    <row r="4214" spans="39:46">
      <c r="AM4214" s="11"/>
      <c r="AN4214" s="5"/>
      <c r="AS4214" s="18"/>
      <c r="AT4214" s="16"/>
    </row>
    <row r="4215" spans="39:46">
      <c r="AM4215" s="11"/>
      <c r="AN4215" s="5"/>
      <c r="AS4215" s="18"/>
      <c r="AT4215" s="16"/>
    </row>
    <row r="4216" spans="39:46">
      <c r="AM4216" s="11"/>
      <c r="AN4216" s="5"/>
      <c r="AS4216" s="18"/>
      <c r="AT4216" s="16"/>
    </row>
    <row r="4217" spans="39:46">
      <c r="AM4217" s="11"/>
      <c r="AN4217" s="5"/>
      <c r="AS4217" s="18"/>
      <c r="AT4217" s="16"/>
    </row>
    <row r="4218" spans="39:46">
      <c r="AM4218" s="11"/>
      <c r="AN4218" s="5"/>
      <c r="AS4218" s="18"/>
      <c r="AT4218" s="16"/>
    </row>
    <row r="4219" spans="39:46">
      <c r="AM4219" s="11"/>
      <c r="AN4219" s="5"/>
      <c r="AS4219" s="18"/>
      <c r="AT4219" s="16"/>
    </row>
    <row r="4220" spans="39:46">
      <c r="AM4220" s="11"/>
      <c r="AN4220" s="5"/>
      <c r="AS4220" s="18"/>
      <c r="AT4220" s="16"/>
    </row>
    <row r="4221" spans="39:46">
      <c r="AM4221" s="11"/>
      <c r="AN4221" s="5"/>
      <c r="AS4221" s="18"/>
      <c r="AT4221" s="16"/>
    </row>
    <row r="4222" spans="39:46">
      <c r="AM4222" s="11"/>
      <c r="AN4222" s="5"/>
      <c r="AS4222" s="18"/>
      <c r="AT4222" s="16"/>
    </row>
    <row r="4223" spans="39:46">
      <c r="AM4223" s="11"/>
      <c r="AN4223" s="5"/>
      <c r="AS4223" s="18"/>
      <c r="AT4223" s="16"/>
    </row>
    <row r="4224" spans="39:46">
      <c r="AM4224" s="11"/>
      <c r="AN4224" s="5"/>
      <c r="AS4224" s="18"/>
      <c r="AT4224" s="16"/>
    </row>
    <row r="4225" spans="39:46">
      <c r="AM4225" s="11"/>
      <c r="AN4225" s="5"/>
      <c r="AS4225" s="18"/>
      <c r="AT4225" s="16"/>
    </row>
    <row r="4226" spans="39:46">
      <c r="AM4226" s="11"/>
      <c r="AN4226" s="5"/>
      <c r="AS4226" s="18"/>
      <c r="AT4226" s="16"/>
    </row>
    <row r="4227" spans="39:46">
      <c r="AM4227" s="11"/>
      <c r="AN4227" s="5"/>
      <c r="AS4227" s="18"/>
      <c r="AT4227" s="16"/>
    </row>
    <row r="4228" spans="39:46">
      <c r="AM4228" s="11"/>
      <c r="AN4228" s="5"/>
      <c r="AS4228" s="18"/>
      <c r="AT4228" s="16"/>
    </row>
    <row r="4229" spans="39:46">
      <c r="AM4229" s="11"/>
      <c r="AN4229" s="5"/>
      <c r="AS4229" s="18"/>
      <c r="AT4229" s="16"/>
    </row>
    <row r="4230" spans="39:46">
      <c r="AM4230" s="11"/>
      <c r="AN4230" s="5"/>
      <c r="AS4230" s="18"/>
      <c r="AT4230" s="16"/>
    </row>
    <row r="4231" spans="39:46">
      <c r="AM4231" s="11"/>
      <c r="AN4231" s="5"/>
      <c r="AS4231" s="18"/>
      <c r="AT4231" s="16"/>
    </row>
    <row r="4232" spans="39:46">
      <c r="AM4232" s="11"/>
      <c r="AN4232" s="5"/>
      <c r="AS4232" s="18"/>
      <c r="AT4232" s="16"/>
    </row>
    <row r="4233" spans="39:46">
      <c r="AM4233" s="11"/>
      <c r="AN4233" s="5"/>
      <c r="AS4233" s="18"/>
      <c r="AT4233" s="16"/>
    </row>
    <row r="4234" spans="39:46">
      <c r="AM4234" s="11"/>
      <c r="AN4234" s="5"/>
      <c r="AS4234" s="18"/>
      <c r="AT4234" s="16"/>
    </row>
    <row r="4235" spans="39:46">
      <c r="AM4235" s="11"/>
      <c r="AN4235" s="5"/>
      <c r="AS4235" s="18"/>
      <c r="AT4235" s="16"/>
    </row>
    <row r="4236" spans="39:46">
      <c r="AM4236" s="11"/>
      <c r="AN4236" s="5"/>
      <c r="AS4236" s="18"/>
      <c r="AT4236" s="16"/>
    </row>
    <row r="4237" spans="39:46">
      <c r="AM4237" s="11"/>
      <c r="AN4237" s="5"/>
      <c r="AS4237" s="18"/>
      <c r="AT4237" s="16"/>
    </row>
    <row r="4238" spans="39:46">
      <c r="AM4238" s="11"/>
      <c r="AN4238" s="5"/>
      <c r="AS4238" s="18"/>
      <c r="AT4238" s="16"/>
    </row>
    <row r="4239" spans="39:46">
      <c r="AM4239" s="11"/>
      <c r="AN4239" s="5"/>
      <c r="AS4239" s="18"/>
      <c r="AT4239" s="16"/>
    </row>
    <row r="4240" spans="39:46">
      <c r="AM4240" s="11"/>
      <c r="AN4240" s="5"/>
      <c r="AS4240" s="18"/>
      <c r="AT4240" s="16"/>
    </row>
    <row r="4241" spans="39:46">
      <c r="AM4241" s="11"/>
      <c r="AN4241" s="5"/>
      <c r="AS4241" s="18"/>
      <c r="AT4241" s="16"/>
    </row>
    <row r="4242" spans="39:46">
      <c r="AM4242" s="11"/>
      <c r="AN4242" s="5"/>
      <c r="AS4242" s="18"/>
      <c r="AT4242" s="16"/>
    </row>
    <row r="4243" spans="39:46">
      <c r="AM4243" s="11"/>
      <c r="AN4243" s="5"/>
      <c r="AS4243" s="18"/>
      <c r="AT4243" s="16"/>
    </row>
    <row r="4244" spans="39:46">
      <c r="AM4244" s="11"/>
      <c r="AN4244" s="5"/>
      <c r="AS4244" s="18"/>
      <c r="AT4244" s="16"/>
    </row>
    <row r="4245" spans="39:46">
      <c r="AM4245" s="11"/>
      <c r="AN4245" s="5"/>
      <c r="AS4245" s="18"/>
      <c r="AT4245" s="16"/>
    </row>
    <row r="4246" spans="39:46">
      <c r="AM4246" s="11"/>
      <c r="AN4246" s="5"/>
      <c r="AS4246" s="18"/>
      <c r="AT4246" s="16"/>
    </row>
    <row r="4247" spans="39:46">
      <c r="AM4247" s="11"/>
      <c r="AN4247" s="5"/>
      <c r="AS4247" s="18"/>
      <c r="AT4247" s="16"/>
    </row>
    <row r="4248" spans="39:46">
      <c r="AM4248" s="11"/>
      <c r="AN4248" s="5"/>
      <c r="AS4248" s="18"/>
      <c r="AT4248" s="16"/>
    </row>
    <row r="4249" spans="39:46">
      <c r="AM4249" s="11"/>
      <c r="AN4249" s="5"/>
      <c r="AS4249" s="18"/>
      <c r="AT4249" s="16"/>
    </row>
    <row r="4250" spans="39:46">
      <c r="AM4250" s="11"/>
      <c r="AN4250" s="5"/>
      <c r="AS4250" s="18"/>
      <c r="AT4250" s="16"/>
    </row>
    <row r="4251" spans="39:46">
      <c r="AM4251" s="11"/>
      <c r="AN4251" s="5"/>
      <c r="AS4251" s="18"/>
      <c r="AT4251" s="16"/>
    </row>
    <row r="4252" spans="39:46">
      <c r="AM4252" s="11"/>
      <c r="AN4252" s="5"/>
      <c r="AS4252" s="18"/>
      <c r="AT4252" s="16"/>
    </row>
    <row r="4253" spans="39:46">
      <c r="AM4253" s="11"/>
      <c r="AN4253" s="5"/>
      <c r="AS4253" s="18"/>
      <c r="AT4253" s="16"/>
    </row>
    <row r="4254" spans="39:46">
      <c r="AM4254" s="11"/>
      <c r="AN4254" s="5"/>
      <c r="AS4254" s="18"/>
      <c r="AT4254" s="16"/>
    </row>
    <row r="4255" spans="39:46">
      <c r="AM4255" s="11"/>
      <c r="AN4255" s="5"/>
      <c r="AS4255" s="18"/>
      <c r="AT4255" s="16"/>
    </row>
    <row r="4256" spans="39:46">
      <c r="AM4256" s="11"/>
      <c r="AN4256" s="5"/>
      <c r="AS4256" s="18"/>
      <c r="AT4256" s="16"/>
    </row>
    <row r="4257" spans="39:46">
      <c r="AM4257" s="11"/>
      <c r="AN4257" s="5"/>
      <c r="AS4257" s="18"/>
      <c r="AT4257" s="16"/>
    </row>
    <row r="4258" spans="39:46">
      <c r="AM4258" s="11"/>
      <c r="AN4258" s="5"/>
      <c r="AS4258" s="18"/>
      <c r="AT4258" s="16"/>
    </row>
    <row r="4259" spans="39:46">
      <c r="AM4259" s="11"/>
      <c r="AN4259" s="5"/>
      <c r="AS4259" s="18"/>
      <c r="AT4259" s="16"/>
    </row>
    <row r="4260" spans="39:46">
      <c r="AM4260" s="11"/>
      <c r="AN4260" s="5"/>
      <c r="AS4260" s="18"/>
      <c r="AT4260" s="16"/>
    </row>
    <row r="4261" spans="39:46">
      <c r="AM4261" s="11"/>
      <c r="AN4261" s="5"/>
      <c r="AS4261" s="18"/>
      <c r="AT4261" s="16"/>
    </row>
    <row r="4262" spans="39:46">
      <c r="AM4262" s="11"/>
      <c r="AN4262" s="5"/>
      <c r="AS4262" s="18"/>
      <c r="AT4262" s="16"/>
    </row>
    <row r="4263" spans="39:46">
      <c r="AM4263" s="11"/>
      <c r="AN4263" s="5"/>
      <c r="AS4263" s="18"/>
      <c r="AT4263" s="16"/>
    </row>
    <row r="4264" spans="39:46">
      <c r="AM4264" s="11"/>
      <c r="AN4264" s="5"/>
      <c r="AS4264" s="18"/>
      <c r="AT4264" s="16"/>
    </row>
    <row r="4265" spans="39:46">
      <c r="AM4265" s="11"/>
      <c r="AN4265" s="5"/>
      <c r="AS4265" s="18"/>
      <c r="AT4265" s="16"/>
    </row>
    <row r="4266" spans="39:46">
      <c r="AM4266" s="11"/>
      <c r="AN4266" s="5"/>
      <c r="AS4266" s="18"/>
      <c r="AT4266" s="16"/>
    </row>
    <row r="4267" spans="39:46">
      <c r="AM4267" s="11"/>
      <c r="AN4267" s="5"/>
      <c r="AS4267" s="18"/>
      <c r="AT4267" s="16"/>
    </row>
    <row r="4268" spans="39:46">
      <c r="AM4268" s="11"/>
      <c r="AN4268" s="5"/>
      <c r="AS4268" s="18"/>
      <c r="AT4268" s="16"/>
    </row>
    <row r="4269" spans="39:46">
      <c r="AM4269" s="11"/>
      <c r="AN4269" s="5"/>
      <c r="AS4269" s="18"/>
      <c r="AT4269" s="16"/>
    </row>
    <row r="4270" spans="39:46">
      <c r="AM4270" s="11"/>
      <c r="AN4270" s="5"/>
      <c r="AS4270" s="18"/>
      <c r="AT4270" s="16"/>
    </row>
    <row r="4271" spans="39:46">
      <c r="AM4271" s="11"/>
      <c r="AN4271" s="5"/>
      <c r="AS4271" s="18"/>
      <c r="AT4271" s="16"/>
    </row>
    <row r="4272" spans="39:46">
      <c r="AM4272" s="11"/>
      <c r="AN4272" s="5"/>
      <c r="AS4272" s="18"/>
      <c r="AT4272" s="16"/>
    </row>
    <row r="4273" spans="39:46">
      <c r="AM4273" s="11"/>
      <c r="AN4273" s="5"/>
      <c r="AS4273" s="18"/>
      <c r="AT4273" s="16"/>
    </row>
    <row r="4274" spans="39:46">
      <c r="AM4274" s="11"/>
      <c r="AN4274" s="5"/>
      <c r="AS4274" s="18"/>
      <c r="AT4274" s="16"/>
    </row>
    <row r="4275" spans="39:46">
      <c r="AM4275" s="11"/>
      <c r="AN4275" s="5"/>
      <c r="AS4275" s="18"/>
      <c r="AT4275" s="16"/>
    </row>
    <row r="4276" spans="39:46">
      <c r="AM4276" s="11"/>
      <c r="AN4276" s="5"/>
      <c r="AS4276" s="18"/>
      <c r="AT4276" s="16"/>
    </row>
    <row r="4277" spans="39:46">
      <c r="AM4277" s="11"/>
      <c r="AN4277" s="5"/>
      <c r="AS4277" s="18"/>
      <c r="AT4277" s="16"/>
    </row>
    <row r="4278" spans="39:46">
      <c r="AM4278" s="11"/>
      <c r="AN4278" s="5"/>
      <c r="AS4278" s="18"/>
      <c r="AT4278" s="16"/>
    </row>
    <row r="4279" spans="39:46">
      <c r="AM4279" s="11"/>
      <c r="AN4279" s="5"/>
      <c r="AS4279" s="18"/>
      <c r="AT4279" s="16"/>
    </row>
    <row r="4280" spans="39:46">
      <c r="AM4280" s="11"/>
      <c r="AN4280" s="5"/>
      <c r="AS4280" s="18"/>
      <c r="AT4280" s="16"/>
    </row>
    <row r="4281" spans="39:46">
      <c r="AM4281" s="11"/>
      <c r="AN4281" s="5"/>
      <c r="AS4281" s="18"/>
      <c r="AT4281" s="16"/>
    </row>
    <row r="4282" spans="39:46">
      <c r="AM4282" s="11"/>
      <c r="AN4282" s="5"/>
      <c r="AS4282" s="18"/>
      <c r="AT4282" s="16"/>
    </row>
    <row r="4283" spans="39:46">
      <c r="AM4283" s="11"/>
      <c r="AN4283" s="5"/>
      <c r="AS4283" s="18"/>
      <c r="AT4283" s="16"/>
    </row>
    <row r="4284" spans="39:46">
      <c r="AM4284" s="11"/>
      <c r="AN4284" s="5"/>
      <c r="AS4284" s="18"/>
      <c r="AT4284" s="16"/>
    </row>
    <row r="4285" spans="39:46">
      <c r="AM4285" s="11"/>
      <c r="AN4285" s="5"/>
      <c r="AS4285" s="18"/>
      <c r="AT4285" s="16"/>
    </row>
    <row r="4286" spans="39:46">
      <c r="AM4286" s="11"/>
      <c r="AN4286" s="5"/>
      <c r="AS4286" s="18"/>
      <c r="AT4286" s="16"/>
    </row>
    <row r="4287" spans="39:46">
      <c r="AM4287" s="11"/>
      <c r="AN4287" s="5"/>
      <c r="AS4287" s="18"/>
      <c r="AT4287" s="16"/>
    </row>
    <row r="4288" spans="39:46">
      <c r="AM4288" s="11"/>
      <c r="AN4288" s="5"/>
      <c r="AS4288" s="18"/>
      <c r="AT4288" s="16"/>
    </row>
    <row r="4289" spans="39:46">
      <c r="AM4289" s="11"/>
      <c r="AN4289" s="5"/>
      <c r="AS4289" s="18"/>
      <c r="AT4289" s="16"/>
    </row>
    <row r="4290" spans="39:46">
      <c r="AM4290" s="11"/>
      <c r="AN4290" s="5"/>
      <c r="AS4290" s="18"/>
      <c r="AT4290" s="16"/>
    </row>
    <row r="4291" spans="39:46">
      <c r="AM4291" s="11"/>
      <c r="AN4291" s="5"/>
      <c r="AS4291" s="18"/>
      <c r="AT4291" s="16"/>
    </row>
    <row r="4292" spans="39:46">
      <c r="AM4292" s="11"/>
      <c r="AN4292" s="5"/>
      <c r="AS4292" s="18"/>
      <c r="AT4292" s="16"/>
    </row>
    <row r="4293" spans="39:46">
      <c r="AM4293" s="11"/>
      <c r="AN4293" s="5"/>
      <c r="AS4293" s="18"/>
      <c r="AT4293" s="16"/>
    </row>
    <row r="4294" spans="39:46">
      <c r="AM4294" s="11"/>
      <c r="AN4294" s="5"/>
      <c r="AS4294" s="18"/>
      <c r="AT4294" s="16"/>
    </row>
    <row r="4295" spans="39:46">
      <c r="AM4295" s="11"/>
      <c r="AN4295" s="5"/>
      <c r="AS4295" s="18"/>
      <c r="AT4295" s="16"/>
    </row>
    <row r="4296" spans="39:46">
      <c r="AM4296" s="11"/>
      <c r="AN4296" s="5"/>
      <c r="AS4296" s="18"/>
      <c r="AT4296" s="16"/>
    </row>
    <row r="4297" spans="39:46">
      <c r="AM4297" s="11"/>
      <c r="AN4297" s="5"/>
      <c r="AS4297" s="18"/>
      <c r="AT4297" s="16"/>
    </row>
    <row r="4298" spans="39:46">
      <c r="AM4298" s="11"/>
      <c r="AN4298" s="5"/>
      <c r="AS4298" s="18"/>
      <c r="AT4298" s="16"/>
    </row>
    <row r="4299" spans="39:46">
      <c r="AM4299" s="11"/>
      <c r="AN4299" s="5"/>
      <c r="AS4299" s="18"/>
      <c r="AT4299" s="16"/>
    </row>
    <row r="4300" spans="39:46">
      <c r="AM4300" s="11"/>
      <c r="AN4300" s="5"/>
      <c r="AS4300" s="18"/>
      <c r="AT4300" s="16"/>
    </row>
    <row r="4301" spans="39:46">
      <c r="AM4301" s="11"/>
      <c r="AN4301" s="5"/>
      <c r="AS4301" s="18"/>
      <c r="AT4301" s="16"/>
    </row>
    <row r="4302" spans="39:46">
      <c r="AM4302" s="11"/>
      <c r="AN4302" s="5"/>
      <c r="AS4302" s="18"/>
      <c r="AT4302" s="16"/>
    </row>
    <row r="4303" spans="39:46">
      <c r="AM4303" s="11"/>
      <c r="AN4303" s="5"/>
      <c r="AS4303" s="18"/>
      <c r="AT4303" s="16"/>
    </row>
    <row r="4304" spans="39:46">
      <c r="AM4304" s="11"/>
      <c r="AN4304" s="5"/>
      <c r="AS4304" s="18"/>
      <c r="AT4304" s="16"/>
    </row>
    <row r="4305" spans="39:46">
      <c r="AM4305" s="11"/>
      <c r="AN4305" s="5"/>
      <c r="AS4305" s="18"/>
      <c r="AT4305" s="16"/>
    </row>
    <row r="4306" spans="39:46">
      <c r="AM4306" s="11"/>
      <c r="AN4306" s="5"/>
      <c r="AS4306" s="18"/>
      <c r="AT4306" s="16"/>
    </row>
    <row r="4307" spans="39:46">
      <c r="AM4307" s="11"/>
      <c r="AN4307" s="5"/>
      <c r="AS4307" s="18"/>
      <c r="AT4307" s="16"/>
    </row>
    <row r="4308" spans="39:46">
      <c r="AM4308" s="11"/>
      <c r="AN4308" s="5"/>
      <c r="AS4308" s="18"/>
      <c r="AT4308" s="16"/>
    </row>
    <row r="4309" spans="39:46">
      <c r="AM4309" s="11"/>
      <c r="AN4309" s="5"/>
      <c r="AS4309" s="18"/>
      <c r="AT4309" s="16"/>
    </row>
    <row r="4310" spans="39:46">
      <c r="AM4310" s="11"/>
      <c r="AN4310" s="5"/>
      <c r="AS4310" s="18"/>
      <c r="AT4310" s="16"/>
    </row>
    <row r="4311" spans="39:46">
      <c r="AM4311" s="11"/>
      <c r="AN4311" s="5"/>
      <c r="AS4311" s="18"/>
      <c r="AT4311" s="16"/>
    </row>
    <row r="4312" spans="39:46">
      <c r="AM4312" s="11"/>
      <c r="AN4312" s="5"/>
      <c r="AS4312" s="18"/>
      <c r="AT4312" s="16"/>
    </row>
    <row r="4313" spans="39:46">
      <c r="AM4313" s="11"/>
      <c r="AN4313" s="5"/>
      <c r="AS4313" s="18"/>
      <c r="AT4313" s="16"/>
    </row>
    <row r="4314" spans="39:46">
      <c r="AM4314" s="11"/>
      <c r="AN4314" s="5"/>
      <c r="AS4314" s="18"/>
      <c r="AT4314" s="16"/>
    </row>
    <row r="4315" spans="39:46">
      <c r="AM4315" s="11"/>
      <c r="AN4315" s="5"/>
      <c r="AS4315" s="18"/>
      <c r="AT4315" s="16"/>
    </row>
    <row r="4316" spans="39:46">
      <c r="AM4316" s="11"/>
      <c r="AN4316" s="5"/>
      <c r="AS4316" s="18"/>
      <c r="AT4316" s="16"/>
    </row>
    <row r="4317" spans="39:46">
      <c r="AM4317" s="11"/>
      <c r="AN4317" s="5"/>
      <c r="AS4317" s="18"/>
      <c r="AT4317" s="16"/>
    </row>
    <row r="4318" spans="39:46">
      <c r="AM4318" s="11"/>
      <c r="AN4318" s="5"/>
      <c r="AS4318" s="18"/>
      <c r="AT4318" s="16"/>
    </row>
    <row r="4319" spans="39:46">
      <c r="AM4319" s="11"/>
      <c r="AN4319" s="5"/>
      <c r="AS4319" s="18"/>
      <c r="AT4319" s="16"/>
    </row>
    <row r="4320" spans="39:46">
      <c r="AM4320" s="11"/>
      <c r="AN4320" s="5"/>
      <c r="AS4320" s="18"/>
      <c r="AT4320" s="16"/>
    </row>
    <row r="4321" spans="39:46">
      <c r="AM4321" s="11"/>
      <c r="AN4321" s="5"/>
      <c r="AS4321" s="18"/>
      <c r="AT4321" s="16"/>
    </row>
    <row r="4322" spans="39:46">
      <c r="AM4322" s="11"/>
      <c r="AN4322" s="5"/>
      <c r="AS4322" s="18"/>
      <c r="AT4322" s="16"/>
    </row>
    <row r="4323" spans="39:46">
      <c r="AM4323" s="11"/>
      <c r="AN4323" s="5"/>
      <c r="AS4323" s="18"/>
      <c r="AT4323" s="16"/>
    </row>
    <row r="4324" spans="39:46">
      <c r="AM4324" s="11"/>
      <c r="AN4324" s="5"/>
      <c r="AS4324" s="18"/>
      <c r="AT4324" s="16"/>
    </row>
    <row r="4325" spans="39:46">
      <c r="AM4325" s="11"/>
      <c r="AN4325" s="5"/>
      <c r="AS4325" s="18"/>
      <c r="AT4325" s="16"/>
    </row>
    <row r="4326" spans="39:46">
      <c r="AM4326" s="11"/>
      <c r="AN4326" s="5"/>
      <c r="AS4326" s="18"/>
      <c r="AT4326" s="16"/>
    </row>
    <row r="4327" spans="39:46">
      <c r="AM4327" s="11"/>
      <c r="AN4327" s="5"/>
      <c r="AS4327" s="18"/>
      <c r="AT4327" s="16"/>
    </row>
    <row r="4328" spans="39:46">
      <c r="AM4328" s="11"/>
      <c r="AN4328" s="5"/>
      <c r="AS4328" s="18"/>
      <c r="AT4328" s="16"/>
    </row>
    <row r="4329" spans="39:46">
      <c r="AM4329" s="11"/>
      <c r="AN4329" s="5"/>
      <c r="AS4329" s="18"/>
      <c r="AT4329" s="16"/>
    </row>
    <row r="4330" spans="39:46">
      <c r="AM4330" s="11"/>
      <c r="AN4330" s="5"/>
      <c r="AS4330" s="18"/>
      <c r="AT4330" s="16"/>
    </row>
    <row r="4331" spans="39:46">
      <c r="AM4331" s="11"/>
      <c r="AN4331" s="5"/>
      <c r="AS4331" s="18"/>
      <c r="AT4331" s="16"/>
    </row>
    <row r="4332" spans="39:46">
      <c r="AM4332" s="11"/>
      <c r="AN4332" s="5"/>
      <c r="AS4332" s="18"/>
      <c r="AT4332" s="16"/>
    </row>
    <row r="4333" spans="39:46">
      <c r="AM4333" s="11"/>
      <c r="AN4333" s="5"/>
      <c r="AS4333" s="18"/>
      <c r="AT4333" s="16"/>
    </row>
    <row r="4334" spans="39:46">
      <c r="AM4334" s="11"/>
      <c r="AN4334" s="5"/>
      <c r="AS4334" s="18"/>
      <c r="AT4334" s="16"/>
    </row>
    <row r="4335" spans="39:46">
      <c r="AM4335" s="11"/>
      <c r="AN4335" s="5"/>
      <c r="AS4335" s="18"/>
      <c r="AT4335" s="16"/>
    </row>
    <row r="4336" spans="39:46">
      <c r="AM4336" s="11"/>
      <c r="AN4336" s="5"/>
      <c r="AS4336" s="18"/>
      <c r="AT4336" s="16"/>
    </row>
    <row r="4337" spans="39:46">
      <c r="AM4337" s="11"/>
      <c r="AN4337" s="5"/>
      <c r="AS4337" s="18"/>
      <c r="AT4337" s="16"/>
    </row>
    <row r="4338" spans="39:46">
      <c r="AM4338" s="11"/>
      <c r="AN4338" s="5"/>
      <c r="AS4338" s="18"/>
      <c r="AT4338" s="16"/>
    </row>
    <row r="4339" spans="39:46">
      <c r="AM4339" s="11"/>
      <c r="AN4339" s="5"/>
      <c r="AS4339" s="18"/>
      <c r="AT4339" s="16"/>
    </row>
    <row r="4340" spans="39:46">
      <c r="AM4340" s="11"/>
      <c r="AN4340" s="5"/>
      <c r="AS4340" s="18"/>
      <c r="AT4340" s="16"/>
    </row>
    <row r="4341" spans="39:46">
      <c r="AM4341" s="11"/>
      <c r="AN4341" s="5"/>
      <c r="AS4341" s="18"/>
      <c r="AT4341" s="16"/>
    </row>
    <row r="4342" spans="39:46">
      <c r="AM4342" s="11"/>
      <c r="AN4342" s="5"/>
      <c r="AS4342" s="18"/>
      <c r="AT4342" s="16"/>
    </row>
    <row r="4343" spans="39:46">
      <c r="AM4343" s="11"/>
      <c r="AN4343" s="5"/>
      <c r="AS4343" s="18"/>
      <c r="AT4343" s="16"/>
    </row>
    <row r="4344" spans="39:46">
      <c r="AM4344" s="11"/>
      <c r="AN4344" s="5"/>
      <c r="AS4344" s="18"/>
      <c r="AT4344" s="16"/>
    </row>
    <row r="4345" spans="39:46">
      <c r="AM4345" s="11"/>
      <c r="AN4345" s="5"/>
      <c r="AS4345" s="18"/>
      <c r="AT4345" s="16"/>
    </row>
    <row r="4346" spans="39:46">
      <c r="AM4346" s="11"/>
      <c r="AN4346" s="5"/>
      <c r="AS4346" s="18"/>
      <c r="AT4346" s="16"/>
    </row>
    <row r="4347" spans="39:46">
      <c r="AM4347" s="11"/>
      <c r="AN4347" s="5"/>
      <c r="AS4347" s="18"/>
      <c r="AT4347" s="16"/>
    </row>
    <row r="4348" spans="39:46">
      <c r="AM4348" s="11"/>
      <c r="AN4348" s="5"/>
      <c r="AS4348" s="18"/>
      <c r="AT4348" s="16"/>
    </row>
    <row r="4349" spans="39:46">
      <c r="AM4349" s="11"/>
      <c r="AN4349" s="5"/>
      <c r="AS4349" s="18"/>
      <c r="AT4349" s="16"/>
    </row>
    <row r="4350" spans="39:46">
      <c r="AM4350" s="11"/>
      <c r="AN4350" s="5"/>
      <c r="AS4350" s="18"/>
      <c r="AT4350" s="16"/>
    </row>
    <row r="4351" spans="39:46">
      <c r="AM4351" s="11"/>
      <c r="AN4351" s="5"/>
      <c r="AS4351" s="18"/>
      <c r="AT4351" s="16"/>
    </row>
    <row r="4352" spans="39:46">
      <c r="AM4352" s="11"/>
      <c r="AN4352" s="5"/>
      <c r="AS4352" s="18"/>
      <c r="AT4352" s="16"/>
    </row>
    <row r="4353" spans="39:46">
      <c r="AM4353" s="11"/>
      <c r="AN4353" s="5"/>
      <c r="AS4353" s="18"/>
      <c r="AT4353" s="16"/>
    </row>
    <row r="4354" spans="39:46">
      <c r="AM4354" s="11"/>
      <c r="AN4354" s="5"/>
      <c r="AS4354" s="18"/>
      <c r="AT4354" s="16"/>
    </row>
    <row r="4355" spans="39:46">
      <c r="AM4355" s="11"/>
      <c r="AN4355" s="5"/>
      <c r="AS4355" s="18"/>
      <c r="AT4355" s="16"/>
    </row>
    <row r="4356" spans="39:46">
      <c r="AM4356" s="11"/>
      <c r="AN4356" s="5"/>
      <c r="AS4356" s="18"/>
      <c r="AT4356" s="16"/>
    </row>
    <row r="4357" spans="39:46">
      <c r="AM4357" s="11"/>
      <c r="AN4357" s="5"/>
      <c r="AS4357" s="18"/>
      <c r="AT4357" s="16"/>
    </row>
    <row r="4358" spans="39:46">
      <c r="AM4358" s="11"/>
      <c r="AN4358" s="5"/>
      <c r="AS4358" s="18"/>
      <c r="AT4358" s="16"/>
    </row>
    <row r="4359" spans="39:46">
      <c r="AM4359" s="11"/>
      <c r="AN4359" s="5"/>
      <c r="AS4359" s="18"/>
      <c r="AT4359" s="16"/>
    </row>
    <row r="4360" spans="39:46">
      <c r="AM4360" s="11"/>
      <c r="AN4360" s="5"/>
      <c r="AS4360" s="18"/>
      <c r="AT4360" s="16"/>
    </row>
    <row r="4361" spans="39:46">
      <c r="AM4361" s="11"/>
      <c r="AN4361" s="5"/>
      <c r="AS4361" s="18"/>
      <c r="AT4361" s="16"/>
    </row>
    <row r="4362" spans="39:46">
      <c r="AM4362" s="11"/>
      <c r="AN4362" s="5"/>
      <c r="AS4362" s="18"/>
      <c r="AT4362" s="16"/>
    </row>
    <row r="4363" spans="39:46">
      <c r="AM4363" s="11"/>
      <c r="AN4363" s="5"/>
      <c r="AS4363" s="18"/>
      <c r="AT4363" s="16"/>
    </row>
    <row r="4364" spans="39:46">
      <c r="AM4364" s="11"/>
      <c r="AN4364" s="5"/>
      <c r="AS4364" s="18"/>
      <c r="AT4364" s="16"/>
    </row>
    <row r="4365" spans="39:46">
      <c r="AM4365" s="11"/>
      <c r="AN4365" s="5"/>
      <c r="AS4365" s="18"/>
      <c r="AT4365" s="16"/>
    </row>
    <row r="4366" spans="39:46">
      <c r="AM4366" s="11"/>
      <c r="AN4366" s="5"/>
      <c r="AS4366" s="18"/>
      <c r="AT4366" s="16"/>
    </row>
    <row r="4367" spans="39:46">
      <c r="AM4367" s="11"/>
      <c r="AN4367" s="5"/>
      <c r="AS4367" s="18"/>
      <c r="AT4367" s="16"/>
    </row>
    <row r="4368" spans="39:46">
      <c r="AM4368" s="11"/>
      <c r="AN4368" s="5"/>
      <c r="AS4368" s="18"/>
      <c r="AT4368" s="16"/>
    </row>
    <row r="4369" spans="39:46">
      <c r="AM4369" s="11"/>
      <c r="AN4369" s="5"/>
      <c r="AS4369" s="18"/>
      <c r="AT4369" s="16"/>
    </row>
    <row r="4370" spans="39:46">
      <c r="AM4370" s="11"/>
      <c r="AN4370" s="5"/>
      <c r="AS4370" s="18"/>
      <c r="AT4370" s="16"/>
    </row>
    <row r="4371" spans="39:46">
      <c r="AM4371" s="11"/>
      <c r="AN4371" s="5"/>
      <c r="AS4371" s="18"/>
      <c r="AT4371" s="16"/>
    </row>
    <row r="4372" spans="39:46">
      <c r="AM4372" s="11"/>
      <c r="AN4372" s="5"/>
      <c r="AS4372" s="18"/>
      <c r="AT4372" s="16"/>
    </row>
    <row r="4373" spans="39:46">
      <c r="AM4373" s="11"/>
      <c r="AN4373" s="5"/>
      <c r="AS4373" s="18"/>
      <c r="AT4373" s="16"/>
    </row>
    <row r="4374" spans="39:46">
      <c r="AM4374" s="11"/>
      <c r="AN4374" s="5"/>
      <c r="AS4374" s="18"/>
      <c r="AT4374" s="16"/>
    </row>
    <row r="4375" spans="39:46">
      <c r="AM4375" s="11"/>
      <c r="AN4375" s="5"/>
      <c r="AS4375" s="18"/>
      <c r="AT4375" s="16"/>
    </row>
    <row r="4376" spans="39:46">
      <c r="AM4376" s="11"/>
      <c r="AN4376" s="5"/>
      <c r="AS4376" s="18"/>
      <c r="AT4376" s="16"/>
    </row>
    <row r="4377" spans="39:46">
      <c r="AM4377" s="11"/>
      <c r="AN4377" s="5"/>
      <c r="AS4377" s="18"/>
      <c r="AT4377" s="16"/>
    </row>
    <row r="4378" spans="39:46">
      <c r="AM4378" s="11"/>
      <c r="AN4378" s="5"/>
      <c r="AS4378" s="18"/>
      <c r="AT4378" s="16"/>
    </row>
    <row r="4379" spans="39:46">
      <c r="AM4379" s="11"/>
      <c r="AN4379" s="5"/>
      <c r="AS4379" s="18"/>
      <c r="AT4379" s="16"/>
    </row>
    <row r="4380" spans="39:46">
      <c r="AM4380" s="9"/>
      <c r="AS4380" s="18"/>
      <c r="AT4380" s="16"/>
    </row>
    <row r="4381" spans="39:46">
      <c r="AM4381" s="9"/>
      <c r="AS4381" s="18"/>
      <c r="AT4381" s="16"/>
    </row>
    <row r="4382" spans="39:46">
      <c r="AM4382" s="9"/>
      <c r="AS4382" s="18"/>
      <c r="AT4382" s="16"/>
    </row>
    <row r="4383" spans="39:46">
      <c r="AM4383" s="9"/>
      <c r="AS4383" s="18"/>
      <c r="AT4383" s="16"/>
    </row>
    <row r="4384" spans="39:46">
      <c r="AM4384" s="9"/>
      <c r="AS4384" s="18"/>
      <c r="AT4384" s="16"/>
    </row>
    <row r="4385" spans="39:46">
      <c r="AM4385" s="9"/>
      <c r="AS4385" s="18"/>
      <c r="AT4385" s="16"/>
    </row>
    <row r="4386" spans="39:46">
      <c r="AM4386" s="9"/>
      <c r="AS4386" s="18"/>
      <c r="AT4386" s="16"/>
    </row>
    <row r="4387" spans="39:46">
      <c r="AM4387" s="9"/>
      <c r="AS4387" s="18"/>
      <c r="AT4387" s="16"/>
    </row>
    <row r="4388" spans="39:46">
      <c r="AM4388" s="9"/>
      <c r="AS4388" s="18"/>
      <c r="AT4388" s="16"/>
    </row>
    <row r="4389" spans="39:46">
      <c r="AM4389" s="9"/>
      <c r="AS4389" s="18"/>
      <c r="AT4389" s="16"/>
    </row>
    <row r="4390" spans="39:46">
      <c r="AM4390" s="9"/>
      <c r="AS4390" s="18"/>
      <c r="AT4390" s="16"/>
    </row>
    <row r="4391" spans="39:46">
      <c r="AM4391" s="9"/>
      <c r="AS4391" s="18"/>
      <c r="AT4391" s="16"/>
    </row>
    <row r="4392" spans="39:46">
      <c r="AM4392" s="9"/>
      <c r="AS4392" s="18"/>
      <c r="AT4392" s="16"/>
    </row>
    <row r="4393" spans="39:46">
      <c r="AM4393" s="9"/>
      <c r="AS4393" s="18"/>
      <c r="AT4393" s="16"/>
    </row>
    <row r="4394" spans="39:46">
      <c r="AM4394" s="9"/>
      <c r="AS4394" s="18"/>
      <c r="AT4394" s="16"/>
    </row>
    <row r="4395" spans="39:46">
      <c r="AM4395" s="9"/>
      <c r="AS4395" s="18"/>
      <c r="AT4395" s="16"/>
    </row>
    <row r="4396" spans="39:46">
      <c r="AM4396" s="9"/>
      <c r="AS4396" s="18"/>
      <c r="AT4396" s="16"/>
    </row>
    <row r="4397" spans="39:46">
      <c r="AM4397" s="9"/>
      <c r="AS4397" s="18"/>
      <c r="AT4397" s="16"/>
    </row>
    <row r="4398" spans="39:46">
      <c r="AM4398" s="9"/>
      <c r="AS4398" s="18"/>
      <c r="AT4398" s="16"/>
    </row>
    <row r="4399" spans="39:46">
      <c r="AM4399" s="9"/>
      <c r="AS4399" s="18"/>
      <c r="AT4399" s="16"/>
    </row>
    <row r="4400" spans="39:46">
      <c r="AM4400" s="9"/>
      <c r="AS4400" s="18"/>
      <c r="AT4400" s="16"/>
    </row>
    <row r="4401" spans="39:46">
      <c r="AM4401" s="9"/>
      <c r="AS4401" s="18"/>
      <c r="AT4401" s="16"/>
    </row>
    <row r="4402" spans="39:46">
      <c r="AM4402" s="9"/>
      <c r="AS4402" s="18"/>
      <c r="AT4402" s="16"/>
    </row>
    <row r="4403" spans="39:46">
      <c r="AM4403" s="9"/>
      <c r="AS4403" s="18"/>
      <c r="AT4403" s="16"/>
    </row>
    <row r="4404" spans="39:46">
      <c r="AM4404" s="9"/>
      <c r="AS4404" s="18"/>
      <c r="AT4404" s="16"/>
    </row>
    <row r="4405" spans="39:46">
      <c r="AM4405" s="9"/>
      <c r="AS4405" s="18"/>
      <c r="AT4405" s="16"/>
    </row>
    <row r="4406" spans="39:46">
      <c r="AM4406" s="9"/>
      <c r="AS4406" s="18"/>
      <c r="AT4406" s="16"/>
    </row>
    <row r="4407" spans="39:46">
      <c r="AM4407" s="9"/>
      <c r="AS4407" s="18"/>
      <c r="AT4407" s="16"/>
    </row>
    <row r="4408" spans="39:46">
      <c r="AM4408" s="9"/>
      <c r="AS4408" s="18"/>
      <c r="AT4408" s="16"/>
    </row>
    <row r="4409" spans="39:46">
      <c r="AM4409" s="9"/>
      <c r="AS4409" s="18"/>
      <c r="AT4409" s="16"/>
    </row>
    <row r="4410" spans="39:46">
      <c r="AM4410" s="9"/>
      <c r="AS4410" s="18"/>
      <c r="AT4410" s="16"/>
    </row>
    <row r="4411" spans="39:46">
      <c r="AM4411" s="9"/>
      <c r="AS4411" s="18"/>
      <c r="AT4411" s="16"/>
    </row>
    <row r="4412" spans="39:46">
      <c r="AM4412" s="9"/>
      <c r="AS4412" s="18"/>
      <c r="AT4412" s="16"/>
    </row>
    <row r="4413" spans="39:46">
      <c r="AM4413" s="9"/>
      <c r="AS4413" s="18"/>
      <c r="AT4413" s="16"/>
    </row>
    <row r="4414" spans="39:46">
      <c r="AM4414" s="9"/>
      <c r="AS4414" s="18"/>
      <c r="AT4414" s="16"/>
    </row>
    <row r="4415" spans="39:46">
      <c r="AM4415" s="9"/>
      <c r="AS4415" s="18"/>
      <c r="AT4415" s="16"/>
    </row>
    <row r="4416" spans="39:46">
      <c r="AM4416" s="9"/>
      <c r="AS4416" s="18"/>
      <c r="AT4416" s="16"/>
    </row>
    <row r="4417" spans="39:46">
      <c r="AM4417" s="9"/>
      <c r="AS4417" s="18"/>
      <c r="AT4417" s="16"/>
    </row>
    <row r="4418" spans="39:46">
      <c r="AM4418" s="9"/>
      <c r="AS4418" s="18"/>
      <c r="AT4418" s="16"/>
    </row>
    <row r="4419" spans="39:46">
      <c r="AM4419" s="9"/>
      <c r="AS4419" s="18"/>
      <c r="AT4419" s="16"/>
    </row>
    <row r="4420" spans="39:46">
      <c r="AM4420" s="9"/>
      <c r="AS4420" s="18"/>
      <c r="AT4420" s="16"/>
    </row>
    <row r="4421" spans="39:46">
      <c r="AM4421" s="9"/>
      <c r="AS4421" s="18"/>
      <c r="AT4421" s="16"/>
    </row>
    <row r="4422" spans="39:46">
      <c r="AM4422" s="9"/>
      <c r="AS4422" s="18"/>
      <c r="AT4422" s="16"/>
    </row>
    <row r="4423" spans="39:46">
      <c r="AM4423" s="9"/>
      <c r="AS4423" s="18"/>
      <c r="AT4423" s="16"/>
    </row>
    <row r="4424" spans="39:46">
      <c r="AM4424" s="9"/>
      <c r="AS4424" s="18"/>
      <c r="AT4424" s="16"/>
    </row>
    <row r="4425" spans="39:46">
      <c r="AM4425" s="9"/>
      <c r="AS4425" s="18"/>
      <c r="AT4425" s="16"/>
    </row>
    <row r="4426" spans="39:46">
      <c r="AM4426" s="9"/>
      <c r="AS4426" s="18"/>
      <c r="AT4426" s="16"/>
    </row>
    <row r="4427" spans="39:46">
      <c r="AM4427" s="9"/>
      <c r="AS4427" s="18"/>
      <c r="AT4427" s="16"/>
    </row>
    <row r="4428" spans="39:46">
      <c r="AM4428" s="9"/>
      <c r="AS4428" s="18"/>
      <c r="AT4428" s="16"/>
    </row>
    <row r="4429" spans="39:46">
      <c r="AM4429" s="9"/>
      <c r="AS4429" s="18"/>
      <c r="AT4429" s="16"/>
    </row>
    <row r="4430" spans="39:46">
      <c r="AM4430" s="9"/>
      <c r="AS4430" s="18"/>
      <c r="AT4430" s="16"/>
    </row>
    <row r="4431" spans="39:46">
      <c r="AM4431" s="9"/>
      <c r="AS4431" s="18"/>
      <c r="AT4431" s="16"/>
    </row>
    <row r="4432" spans="39:46">
      <c r="AM4432" s="9"/>
      <c r="AS4432" s="18"/>
      <c r="AT4432" s="16"/>
    </row>
    <row r="4433" spans="39:46">
      <c r="AM4433" s="9"/>
      <c r="AS4433" s="18"/>
      <c r="AT4433" s="16"/>
    </row>
    <row r="4434" spans="39:46">
      <c r="AM4434" s="9"/>
      <c r="AS4434" s="18"/>
      <c r="AT4434" s="16"/>
    </row>
    <row r="4435" spans="39:46">
      <c r="AM4435" s="9"/>
      <c r="AS4435" s="18"/>
      <c r="AT4435" s="16"/>
    </row>
    <row r="4436" spans="39:46">
      <c r="AM4436" s="9"/>
      <c r="AS4436" s="18"/>
      <c r="AT4436" s="16"/>
    </row>
    <row r="4437" spans="39:46">
      <c r="AM4437" s="9"/>
      <c r="AS4437" s="18"/>
      <c r="AT4437" s="16"/>
    </row>
    <row r="4438" spans="39:46">
      <c r="AM4438" s="9"/>
      <c r="AS4438" s="18"/>
      <c r="AT4438" s="16"/>
    </row>
    <row r="4439" spans="39:46">
      <c r="AM4439" s="9"/>
      <c r="AS4439" s="18"/>
      <c r="AT4439" s="16"/>
    </row>
    <row r="4440" spans="39:46">
      <c r="AM4440" s="9"/>
      <c r="AS4440" s="18"/>
      <c r="AT4440" s="16"/>
    </row>
    <row r="4441" spans="39:46">
      <c r="AM4441" s="9"/>
      <c r="AS4441" s="18"/>
      <c r="AT4441" s="16"/>
    </row>
    <row r="4442" spans="39:46">
      <c r="AM4442" s="9"/>
      <c r="AS4442" s="18"/>
      <c r="AT4442" s="16"/>
    </row>
    <row r="4443" spans="39:46">
      <c r="AM4443" s="9"/>
      <c r="AS4443" s="18"/>
      <c r="AT4443" s="16"/>
    </row>
    <row r="4444" spans="39:46">
      <c r="AM4444" s="9"/>
      <c r="AS4444" s="18"/>
      <c r="AT4444" s="16"/>
    </row>
    <row r="4445" spans="39:46">
      <c r="AM4445" s="9"/>
      <c r="AS4445" s="18"/>
      <c r="AT4445" s="16"/>
    </row>
    <row r="4446" spans="39:46">
      <c r="AM4446" s="9"/>
      <c r="AS4446" s="18"/>
      <c r="AT4446" s="16"/>
    </row>
    <row r="4447" spans="39:46">
      <c r="AM4447" s="9"/>
      <c r="AS4447" s="18"/>
      <c r="AT4447" s="16"/>
    </row>
    <row r="4448" spans="39:46">
      <c r="AM4448" s="9"/>
      <c r="AS4448" s="18"/>
      <c r="AT4448" s="16"/>
    </row>
    <row r="4449" spans="39:46">
      <c r="AM4449" s="9"/>
      <c r="AS4449" s="18"/>
      <c r="AT4449" s="16"/>
    </row>
    <row r="4450" spans="39:46">
      <c r="AM4450" s="9"/>
      <c r="AS4450" s="18"/>
      <c r="AT4450" s="16"/>
    </row>
    <row r="4451" spans="39:46">
      <c r="AM4451" s="9"/>
      <c r="AS4451" s="18"/>
      <c r="AT4451" s="16"/>
    </row>
    <row r="4452" spans="39:46">
      <c r="AM4452" s="9"/>
      <c r="AS4452" s="18"/>
      <c r="AT4452" s="16"/>
    </row>
    <row r="4453" spans="39:46">
      <c r="AM4453" s="9"/>
      <c r="AS4453" s="18"/>
      <c r="AT4453" s="16"/>
    </row>
    <row r="4454" spans="39:46">
      <c r="AM4454" s="9"/>
      <c r="AS4454" s="18"/>
      <c r="AT4454" s="16"/>
    </row>
    <row r="4455" spans="39:46">
      <c r="AS4455" s="18"/>
      <c r="AT4455" s="16"/>
    </row>
    <row r="4456" spans="39:46">
      <c r="AS4456" s="18"/>
      <c r="AT4456" s="16"/>
    </row>
    <row r="4457" spans="39:46">
      <c r="AS4457" s="18"/>
      <c r="AT4457" s="16"/>
    </row>
    <row r="4458" spans="39:46">
      <c r="AS4458" s="18"/>
      <c r="AT4458" s="16"/>
    </row>
    <row r="4459" spans="39:46">
      <c r="AS4459" s="18"/>
      <c r="AT4459" s="16"/>
    </row>
    <row r="4460" spans="39:46">
      <c r="AS4460" s="18"/>
      <c r="AT4460" s="16"/>
    </row>
    <row r="4461" spans="39:46">
      <c r="AS4461" s="18"/>
      <c r="AT4461" s="16"/>
    </row>
    <row r="4462" spans="39:46">
      <c r="AS4462" s="18"/>
      <c r="AT4462" s="16"/>
    </row>
    <row r="4463" spans="39:46">
      <c r="AS4463" s="18"/>
      <c r="AT4463" s="16"/>
    </row>
    <row r="4464" spans="39:46">
      <c r="AS4464" s="18"/>
      <c r="AT4464" s="16"/>
    </row>
    <row r="4465" spans="45:46">
      <c r="AS4465" s="18"/>
      <c r="AT4465" s="16"/>
    </row>
    <row r="4466" spans="45:46">
      <c r="AS4466" s="18"/>
      <c r="AT4466" s="16"/>
    </row>
    <row r="4467" spans="45:46">
      <c r="AS4467" s="18"/>
      <c r="AT4467" s="16"/>
    </row>
    <row r="4468" spans="45:46">
      <c r="AS4468" s="18"/>
      <c r="AT4468" s="16"/>
    </row>
    <row r="4469" spans="45:46">
      <c r="AS4469" s="18"/>
      <c r="AT4469" s="16"/>
    </row>
    <row r="4470" spans="45:46">
      <c r="AS4470" s="18"/>
      <c r="AT4470" s="16"/>
    </row>
    <row r="4471" spans="45:46">
      <c r="AS4471" s="18"/>
      <c r="AT4471" s="16"/>
    </row>
    <row r="4472" spans="45:46">
      <c r="AS4472" s="18"/>
      <c r="AT4472" s="16"/>
    </row>
    <row r="4473" spans="45:46">
      <c r="AS4473" s="18"/>
      <c r="AT4473" s="16"/>
    </row>
    <row r="4474" spans="45:46">
      <c r="AS4474" s="18"/>
      <c r="AT4474" s="16"/>
    </row>
    <row r="4475" spans="45:46">
      <c r="AS4475" s="18"/>
      <c r="AT4475" s="16"/>
    </row>
    <row r="4476" spans="45:46">
      <c r="AS4476" s="18"/>
      <c r="AT4476" s="16"/>
    </row>
    <row r="4477" spans="45:46">
      <c r="AS4477" s="18"/>
      <c r="AT4477" s="16"/>
    </row>
    <row r="4478" spans="45:46">
      <c r="AS4478" s="18"/>
      <c r="AT4478" s="16"/>
    </row>
    <row r="4479" spans="45:46">
      <c r="AS4479" s="18"/>
      <c r="AT4479" s="16"/>
    </row>
    <row r="4480" spans="45:46">
      <c r="AS4480" s="18"/>
      <c r="AT4480" s="16"/>
    </row>
    <row r="4481" spans="45:46">
      <c r="AS4481" s="18"/>
      <c r="AT4481" s="16"/>
    </row>
    <row r="4482" spans="45:46">
      <c r="AS4482" s="18"/>
      <c r="AT4482" s="16"/>
    </row>
    <row r="4483" spans="45:46">
      <c r="AS4483" s="18"/>
      <c r="AT4483" s="16"/>
    </row>
    <row r="4484" spans="45:46">
      <c r="AS4484" s="18"/>
      <c r="AT4484" s="16"/>
    </row>
    <row r="4485" spans="45:46">
      <c r="AS4485" s="18"/>
      <c r="AT4485" s="16"/>
    </row>
    <row r="4486" spans="45:46">
      <c r="AS4486" s="18"/>
      <c r="AT4486" s="16"/>
    </row>
    <row r="4487" spans="45:46">
      <c r="AS4487" s="18"/>
      <c r="AT4487" s="16"/>
    </row>
    <row r="4488" spans="45:46">
      <c r="AS4488" s="18"/>
      <c r="AT4488" s="16"/>
    </row>
    <row r="4489" spans="45:46">
      <c r="AS4489" s="18"/>
      <c r="AT4489" s="16"/>
    </row>
    <row r="4490" spans="45:46">
      <c r="AS4490" s="18"/>
      <c r="AT4490" s="16"/>
    </row>
    <row r="4491" spans="45:46">
      <c r="AS4491" s="18"/>
      <c r="AT4491" s="16"/>
    </row>
    <row r="4492" spans="45:46">
      <c r="AS4492" s="18"/>
      <c r="AT4492" s="16"/>
    </row>
    <row r="4493" spans="45:46">
      <c r="AS4493" s="18"/>
      <c r="AT4493" s="16"/>
    </row>
    <row r="4494" spans="45:46">
      <c r="AS4494" s="18"/>
      <c r="AT4494" s="16"/>
    </row>
    <row r="4495" spans="45:46">
      <c r="AS4495" s="18"/>
      <c r="AT4495" s="16"/>
    </row>
    <row r="4496" spans="45:46">
      <c r="AS4496" s="18"/>
      <c r="AT4496" s="16"/>
    </row>
    <row r="4497" spans="45:46">
      <c r="AS4497" s="18"/>
      <c r="AT4497" s="16"/>
    </row>
    <row r="4498" spans="45:46">
      <c r="AS4498" s="18"/>
      <c r="AT4498" s="16"/>
    </row>
    <row r="4499" spans="45:46">
      <c r="AS4499" s="18"/>
      <c r="AT4499" s="16"/>
    </row>
    <row r="4500" spans="45:46">
      <c r="AS4500" s="18"/>
      <c r="AT4500" s="16"/>
    </row>
    <row r="4501" spans="45:46">
      <c r="AS4501" s="18"/>
      <c r="AT4501" s="16"/>
    </row>
    <row r="4502" spans="45:46">
      <c r="AS4502" s="18"/>
      <c r="AT4502" s="16"/>
    </row>
    <row r="4503" spans="45:46">
      <c r="AS4503" s="18"/>
      <c r="AT4503" s="16"/>
    </row>
    <row r="4504" spans="45:46">
      <c r="AS4504" s="18"/>
      <c r="AT4504" s="16"/>
    </row>
    <row r="4505" spans="45:46">
      <c r="AS4505" s="18"/>
      <c r="AT4505" s="16"/>
    </row>
    <row r="4506" spans="45:46">
      <c r="AS4506" s="18"/>
      <c r="AT4506" s="16"/>
    </row>
    <row r="4507" spans="45:46">
      <c r="AS4507" s="18"/>
      <c r="AT4507" s="16"/>
    </row>
    <row r="4508" spans="45:46">
      <c r="AS4508" s="18"/>
      <c r="AT4508" s="16"/>
    </row>
    <row r="4509" spans="45:46">
      <c r="AS4509" s="18"/>
      <c r="AT4509" s="16"/>
    </row>
    <row r="4510" spans="45:46">
      <c r="AS4510" s="18"/>
      <c r="AT4510" s="16"/>
    </row>
    <row r="4511" spans="45:46">
      <c r="AS4511" s="18"/>
      <c r="AT4511" s="16"/>
    </row>
    <row r="4512" spans="45:46">
      <c r="AS4512" s="18"/>
      <c r="AT4512" s="16"/>
    </row>
    <row r="4513" spans="45:46">
      <c r="AS4513" s="18"/>
      <c r="AT4513" s="16"/>
    </row>
    <row r="4514" spans="45:46">
      <c r="AS4514" s="18"/>
      <c r="AT4514" s="16"/>
    </row>
    <row r="4515" spans="45:46">
      <c r="AS4515" s="18"/>
      <c r="AT4515" s="16"/>
    </row>
    <row r="4516" spans="45:46">
      <c r="AS4516" s="18"/>
      <c r="AT4516" s="16"/>
    </row>
    <row r="4517" spans="45:46">
      <c r="AS4517" s="18"/>
      <c r="AT4517" s="16"/>
    </row>
    <row r="4518" spans="45:46">
      <c r="AS4518" s="18"/>
      <c r="AT4518" s="16"/>
    </row>
    <row r="4519" spans="45:46">
      <c r="AS4519" s="18"/>
      <c r="AT4519" s="16"/>
    </row>
    <row r="4520" spans="45:46">
      <c r="AS4520" s="18"/>
      <c r="AT4520" s="16"/>
    </row>
    <row r="4521" spans="45:46">
      <c r="AS4521" s="18"/>
      <c r="AT4521" s="16"/>
    </row>
    <row r="4522" spans="45:46">
      <c r="AS4522" s="18"/>
      <c r="AT4522" s="16"/>
    </row>
    <row r="4523" spans="45:46">
      <c r="AS4523" s="18"/>
      <c r="AT4523" s="16"/>
    </row>
    <row r="4524" spans="45:46">
      <c r="AS4524" s="18"/>
      <c r="AT4524" s="16"/>
    </row>
    <row r="4525" spans="45:46">
      <c r="AS4525" s="18"/>
      <c r="AT4525" s="16"/>
    </row>
    <row r="4526" spans="45:46">
      <c r="AS4526" s="18"/>
      <c r="AT4526" s="16"/>
    </row>
    <row r="4527" spans="45:46">
      <c r="AS4527" s="18"/>
      <c r="AT4527" s="16"/>
    </row>
    <row r="4528" spans="45:46">
      <c r="AS4528" s="18"/>
      <c r="AT4528" s="16"/>
    </row>
    <row r="4529" spans="45:46">
      <c r="AS4529" s="18"/>
      <c r="AT4529" s="16"/>
    </row>
    <row r="4530" spans="45:46">
      <c r="AS4530" s="18"/>
      <c r="AT4530" s="16"/>
    </row>
    <row r="4531" spans="45:46">
      <c r="AS4531" s="18"/>
      <c r="AT4531" s="16"/>
    </row>
    <row r="4532" spans="45:46">
      <c r="AS4532" s="18"/>
      <c r="AT4532" s="16"/>
    </row>
    <row r="4533" spans="45:46">
      <c r="AS4533" s="18"/>
      <c r="AT4533" s="16"/>
    </row>
    <row r="4534" spans="45:46">
      <c r="AS4534" s="18"/>
      <c r="AT4534" s="16"/>
    </row>
    <row r="4535" spans="45:46">
      <c r="AS4535" s="18"/>
      <c r="AT4535" s="16"/>
    </row>
    <row r="4536" spans="45:46">
      <c r="AS4536" s="18"/>
      <c r="AT4536" s="16"/>
    </row>
    <row r="4537" spans="45:46">
      <c r="AS4537" s="18"/>
      <c r="AT4537" s="16"/>
    </row>
    <row r="4538" spans="45:46">
      <c r="AS4538" s="18"/>
      <c r="AT4538" s="16"/>
    </row>
    <row r="4539" spans="45:46">
      <c r="AS4539" s="18"/>
      <c r="AT4539" s="16"/>
    </row>
    <row r="4540" spans="45:46">
      <c r="AS4540" s="18"/>
      <c r="AT4540" s="16"/>
    </row>
    <row r="4541" spans="45:46">
      <c r="AS4541" s="18"/>
      <c r="AT4541" s="16"/>
    </row>
    <row r="4542" spans="45:46">
      <c r="AS4542" s="18"/>
      <c r="AT4542" s="16"/>
    </row>
    <row r="4543" spans="45:46">
      <c r="AS4543" s="18"/>
      <c r="AT4543" s="16"/>
    </row>
    <row r="4544" spans="45:46">
      <c r="AS4544" s="18"/>
      <c r="AT4544" s="16"/>
    </row>
    <row r="4545" spans="45:46">
      <c r="AS4545" s="18"/>
      <c r="AT4545" s="16"/>
    </row>
    <row r="4546" spans="45:46">
      <c r="AS4546" s="18"/>
      <c r="AT4546" s="16"/>
    </row>
    <row r="4547" spans="45:46">
      <c r="AS4547" s="18"/>
      <c r="AT4547" s="16"/>
    </row>
    <row r="4548" spans="45:46">
      <c r="AS4548" s="18"/>
      <c r="AT4548" s="16"/>
    </row>
    <row r="4549" spans="45:46">
      <c r="AS4549" s="18"/>
      <c r="AT4549" s="16"/>
    </row>
    <row r="4550" spans="45:46">
      <c r="AS4550" s="18"/>
      <c r="AT4550" s="16"/>
    </row>
    <row r="4551" spans="45:46">
      <c r="AS4551" s="18"/>
      <c r="AT4551" s="16"/>
    </row>
    <row r="4552" spans="45:46">
      <c r="AS4552" s="18"/>
      <c r="AT4552" s="16"/>
    </row>
    <row r="4553" spans="45:46">
      <c r="AS4553" s="18"/>
      <c r="AT4553" s="16"/>
    </row>
    <row r="4554" spans="45:46">
      <c r="AS4554" s="18"/>
      <c r="AT4554" s="16"/>
    </row>
    <row r="4555" spans="45:46">
      <c r="AS4555" s="18"/>
      <c r="AT4555" s="16"/>
    </row>
    <row r="4556" spans="45:46">
      <c r="AS4556" s="18"/>
      <c r="AT4556" s="16"/>
    </row>
    <row r="4557" spans="45:46">
      <c r="AS4557" s="18"/>
      <c r="AT4557" s="16"/>
    </row>
    <row r="4558" spans="45:46">
      <c r="AS4558" s="18"/>
      <c r="AT4558" s="16"/>
    </row>
    <row r="4559" spans="45:46">
      <c r="AS4559" s="18"/>
      <c r="AT4559" s="16"/>
    </row>
    <row r="4560" spans="45:46">
      <c r="AS4560" s="18"/>
      <c r="AT4560" s="16"/>
    </row>
    <row r="4561" spans="45:46">
      <c r="AS4561" s="18"/>
      <c r="AT4561" s="16"/>
    </row>
    <row r="4562" spans="45:46">
      <c r="AS4562" s="18"/>
      <c r="AT4562" s="16"/>
    </row>
    <row r="4563" spans="45:46">
      <c r="AS4563" s="18"/>
      <c r="AT4563" s="16"/>
    </row>
    <row r="4564" spans="45:46">
      <c r="AS4564" s="18"/>
      <c r="AT4564" s="16"/>
    </row>
    <row r="4565" spans="45:46">
      <c r="AS4565" s="18"/>
      <c r="AT4565" s="16"/>
    </row>
    <row r="4566" spans="45:46">
      <c r="AS4566" s="18"/>
      <c r="AT4566" s="16"/>
    </row>
    <row r="4567" spans="45:46">
      <c r="AS4567" s="18"/>
      <c r="AT4567" s="16"/>
    </row>
    <row r="4568" spans="45:46">
      <c r="AS4568" s="18"/>
      <c r="AT4568" s="16"/>
    </row>
    <row r="4569" spans="45:46">
      <c r="AS4569" s="18"/>
      <c r="AT4569" s="16"/>
    </row>
    <row r="4570" spans="45:46">
      <c r="AS4570" s="18"/>
      <c r="AT4570" s="16"/>
    </row>
    <row r="4571" spans="45:46">
      <c r="AS4571" s="18"/>
      <c r="AT4571" s="16"/>
    </row>
    <row r="4572" spans="45:46">
      <c r="AS4572" s="18"/>
      <c r="AT4572" s="16"/>
    </row>
    <row r="4573" spans="45:46">
      <c r="AS4573" s="18"/>
      <c r="AT4573" s="16"/>
    </row>
    <row r="4574" spans="45:46">
      <c r="AS4574" s="18"/>
      <c r="AT4574" s="16"/>
    </row>
    <row r="4575" spans="45:46">
      <c r="AS4575" s="18"/>
      <c r="AT4575" s="16"/>
    </row>
    <row r="4576" spans="45:46">
      <c r="AS4576" s="18"/>
      <c r="AT4576" s="16"/>
    </row>
    <row r="4577" spans="45:46">
      <c r="AS4577" s="18"/>
      <c r="AT4577" s="16"/>
    </row>
    <row r="4578" spans="45:46">
      <c r="AS4578" s="18"/>
      <c r="AT4578" s="16"/>
    </row>
    <row r="4579" spans="45:46">
      <c r="AS4579" s="18"/>
      <c r="AT4579" s="16"/>
    </row>
    <row r="4580" spans="45:46">
      <c r="AS4580" s="18"/>
      <c r="AT4580" s="16"/>
    </row>
    <row r="4581" spans="45:46">
      <c r="AS4581" s="18"/>
      <c r="AT4581" s="16"/>
    </row>
    <row r="4582" spans="45:46">
      <c r="AS4582" s="18"/>
      <c r="AT4582" s="16"/>
    </row>
    <row r="4583" spans="45:46">
      <c r="AS4583" s="18"/>
      <c r="AT4583" s="16"/>
    </row>
    <row r="4584" spans="45:46">
      <c r="AS4584" s="18"/>
      <c r="AT4584" s="16"/>
    </row>
    <row r="4585" spans="45:46">
      <c r="AS4585" s="18"/>
      <c r="AT4585" s="16"/>
    </row>
    <row r="4586" spans="45:46">
      <c r="AS4586" s="18"/>
      <c r="AT4586" s="16"/>
    </row>
    <row r="4587" spans="45:46">
      <c r="AS4587" s="18"/>
      <c r="AT4587" s="16"/>
    </row>
    <row r="4588" spans="45:46">
      <c r="AS4588" s="18"/>
      <c r="AT4588" s="16"/>
    </row>
    <row r="4589" spans="45:46">
      <c r="AS4589" s="18"/>
      <c r="AT4589" s="16"/>
    </row>
    <row r="4590" spans="45:46">
      <c r="AS4590" s="18"/>
      <c r="AT4590" s="16"/>
    </row>
    <row r="4591" spans="45:46">
      <c r="AS4591" s="18"/>
      <c r="AT4591" s="16"/>
    </row>
    <row r="4592" spans="45:46">
      <c r="AS4592" s="18"/>
      <c r="AT4592" s="16"/>
    </row>
    <row r="4593" spans="45:46">
      <c r="AS4593" s="18"/>
      <c r="AT4593" s="16"/>
    </row>
    <row r="4594" spans="45:46">
      <c r="AS4594" s="18"/>
      <c r="AT4594" s="16"/>
    </row>
    <row r="4595" spans="45:46">
      <c r="AS4595" s="18"/>
      <c r="AT4595" s="16"/>
    </row>
    <row r="4596" spans="45:46">
      <c r="AS4596" s="18"/>
      <c r="AT4596" s="16"/>
    </row>
    <row r="4597" spans="45:46">
      <c r="AS4597" s="18"/>
      <c r="AT4597" s="16"/>
    </row>
    <row r="4598" spans="45:46">
      <c r="AS4598" s="18"/>
      <c r="AT4598" s="16"/>
    </row>
    <row r="4599" spans="45:46">
      <c r="AS4599" s="18"/>
      <c r="AT4599" s="16"/>
    </row>
    <row r="4600" spans="45:46">
      <c r="AS4600" s="18"/>
      <c r="AT4600" s="16"/>
    </row>
    <row r="4601" spans="45:46">
      <c r="AS4601" s="18"/>
      <c r="AT4601" s="16"/>
    </row>
    <row r="4602" spans="45:46">
      <c r="AS4602" s="18"/>
      <c r="AT4602" s="16"/>
    </row>
    <row r="4603" spans="45:46">
      <c r="AS4603" s="18"/>
      <c r="AT4603" s="16"/>
    </row>
    <row r="4604" spans="45:46">
      <c r="AS4604" s="18"/>
      <c r="AT4604" s="16"/>
    </row>
    <row r="4605" spans="45:46">
      <c r="AS4605" s="18"/>
      <c r="AT4605" s="16"/>
    </row>
    <row r="4606" spans="45:46">
      <c r="AS4606" s="18"/>
      <c r="AT4606" s="16"/>
    </row>
    <row r="4607" spans="45:46">
      <c r="AS4607" s="18"/>
      <c r="AT4607" s="16"/>
    </row>
    <row r="4608" spans="45:46">
      <c r="AS4608" s="18"/>
      <c r="AT4608" s="16"/>
    </row>
    <row r="4609" spans="45:46">
      <c r="AS4609" s="18"/>
      <c r="AT4609" s="16"/>
    </row>
    <row r="4610" spans="45:46">
      <c r="AS4610" s="18"/>
      <c r="AT4610" s="16"/>
    </row>
    <row r="4611" spans="45:46">
      <c r="AS4611" s="18"/>
      <c r="AT4611" s="16"/>
    </row>
    <row r="4612" spans="45:46">
      <c r="AS4612" s="18"/>
      <c r="AT4612" s="16"/>
    </row>
    <row r="4613" spans="45:46">
      <c r="AS4613" s="18"/>
      <c r="AT4613" s="16"/>
    </row>
    <row r="4614" spans="45:46">
      <c r="AS4614" s="18"/>
      <c r="AT4614" s="16"/>
    </row>
    <row r="4615" spans="45:46">
      <c r="AS4615" s="18"/>
      <c r="AT4615" s="16"/>
    </row>
    <row r="4616" spans="45:46">
      <c r="AS4616" s="18"/>
      <c r="AT4616" s="16"/>
    </row>
    <row r="4617" spans="45:46">
      <c r="AS4617" s="18"/>
      <c r="AT4617" s="16"/>
    </row>
    <row r="4618" spans="45:46">
      <c r="AS4618" s="18"/>
      <c r="AT4618" s="16"/>
    </row>
    <row r="4619" spans="45:46">
      <c r="AS4619" s="18"/>
      <c r="AT4619" s="16"/>
    </row>
    <row r="4620" spans="45:46">
      <c r="AS4620" s="18"/>
      <c r="AT4620" s="16"/>
    </row>
    <row r="4621" spans="45:46">
      <c r="AS4621" s="18"/>
      <c r="AT4621" s="16"/>
    </row>
    <row r="4622" spans="45:46">
      <c r="AS4622" s="18"/>
      <c r="AT4622" s="16"/>
    </row>
    <row r="4623" spans="45:46">
      <c r="AS4623" s="18"/>
      <c r="AT4623" s="16"/>
    </row>
    <row r="4624" spans="45:46">
      <c r="AS4624" s="18"/>
      <c r="AT4624" s="16"/>
    </row>
    <row r="4625" spans="45:46">
      <c r="AS4625" s="18"/>
      <c r="AT4625" s="16"/>
    </row>
    <row r="4626" spans="45:46">
      <c r="AS4626" s="18"/>
      <c r="AT4626" s="16"/>
    </row>
    <row r="4627" spans="45:46">
      <c r="AS4627" s="18"/>
      <c r="AT4627" s="16"/>
    </row>
    <row r="4628" spans="45:46">
      <c r="AS4628" s="18"/>
      <c r="AT4628" s="16"/>
    </row>
    <row r="4629" spans="45:46">
      <c r="AS4629" s="18"/>
      <c r="AT4629" s="16"/>
    </row>
    <row r="4630" spans="45:46">
      <c r="AS4630" s="18"/>
      <c r="AT4630" s="16"/>
    </row>
    <row r="4631" spans="45:46">
      <c r="AS4631" s="18"/>
      <c r="AT4631" s="16"/>
    </row>
    <row r="4632" spans="45:46">
      <c r="AS4632" s="18"/>
      <c r="AT4632" s="16"/>
    </row>
    <row r="4633" spans="45:46">
      <c r="AS4633" s="18"/>
      <c r="AT4633" s="16"/>
    </row>
    <row r="4634" spans="45:46">
      <c r="AS4634" s="18"/>
      <c r="AT4634" s="16"/>
    </row>
    <row r="4635" spans="45:46">
      <c r="AS4635" s="18"/>
      <c r="AT4635" s="16"/>
    </row>
    <row r="4636" spans="45:46">
      <c r="AS4636" s="18"/>
      <c r="AT4636" s="16"/>
    </row>
    <row r="4637" spans="45:46">
      <c r="AS4637" s="18"/>
      <c r="AT4637" s="16"/>
    </row>
    <row r="4638" spans="45:46">
      <c r="AS4638" s="18"/>
      <c r="AT4638" s="16"/>
    </row>
    <row r="4639" spans="45:46">
      <c r="AS4639" s="18"/>
      <c r="AT4639" s="16"/>
    </row>
    <row r="4640" spans="45:46">
      <c r="AS4640" s="18"/>
      <c r="AT4640" s="16"/>
    </row>
    <row r="4641" spans="45:46">
      <c r="AS4641" s="18"/>
      <c r="AT4641" s="16"/>
    </row>
    <row r="4642" spans="45:46">
      <c r="AS4642" s="18"/>
      <c r="AT4642" s="16"/>
    </row>
    <row r="4643" spans="45:46">
      <c r="AS4643" s="18"/>
      <c r="AT4643" s="16"/>
    </row>
    <row r="4644" spans="45:46">
      <c r="AS4644" s="18"/>
      <c r="AT4644" s="16"/>
    </row>
    <row r="4645" spans="45:46">
      <c r="AS4645" s="18"/>
      <c r="AT4645" s="16"/>
    </row>
    <row r="4646" spans="45:46">
      <c r="AS4646" s="18"/>
      <c r="AT4646" s="16"/>
    </row>
    <row r="4647" spans="45:46">
      <c r="AS4647" s="18"/>
      <c r="AT4647" s="16"/>
    </row>
    <row r="4648" spans="45:46">
      <c r="AS4648" s="18"/>
      <c r="AT4648" s="16"/>
    </row>
    <row r="4649" spans="45:46">
      <c r="AS4649" s="18"/>
      <c r="AT4649" s="16"/>
    </row>
    <row r="4650" spans="45:46">
      <c r="AS4650" s="18"/>
      <c r="AT4650" s="16"/>
    </row>
    <row r="4651" spans="45:46">
      <c r="AS4651" s="18"/>
      <c r="AT4651" s="16"/>
    </row>
    <row r="4652" spans="45:46">
      <c r="AS4652" s="18"/>
      <c r="AT4652" s="16"/>
    </row>
    <row r="4653" spans="45:46">
      <c r="AS4653" s="18"/>
      <c r="AT4653" s="16"/>
    </row>
    <row r="4654" spans="45:46">
      <c r="AS4654" s="18"/>
      <c r="AT4654" s="16"/>
    </row>
    <row r="4655" spans="45:46">
      <c r="AS4655" s="18"/>
      <c r="AT4655" s="16"/>
    </row>
    <row r="4656" spans="45:46">
      <c r="AS4656" s="18"/>
      <c r="AT4656" s="16"/>
    </row>
    <row r="4657" spans="45:46">
      <c r="AS4657" s="18"/>
      <c r="AT4657" s="16"/>
    </row>
    <row r="4658" spans="45:46">
      <c r="AS4658" s="18"/>
      <c r="AT4658" s="16"/>
    </row>
    <row r="4659" spans="45:46">
      <c r="AS4659" s="18"/>
      <c r="AT4659" s="16"/>
    </row>
    <row r="4660" spans="45:46">
      <c r="AS4660" s="18"/>
      <c r="AT4660" s="16"/>
    </row>
    <row r="4661" spans="45:46">
      <c r="AS4661" s="18"/>
      <c r="AT4661" s="16"/>
    </row>
    <row r="4662" spans="45:46">
      <c r="AS4662" s="18"/>
      <c r="AT4662" s="16"/>
    </row>
    <row r="4663" spans="45:46">
      <c r="AS4663" s="18"/>
      <c r="AT4663" s="16"/>
    </row>
    <row r="4664" spans="45:46">
      <c r="AS4664" s="18"/>
      <c r="AT4664" s="16"/>
    </row>
    <row r="4665" spans="45:46">
      <c r="AS4665" s="18"/>
      <c r="AT4665" s="16"/>
    </row>
    <row r="4666" spans="45:46">
      <c r="AS4666" s="18"/>
      <c r="AT4666" s="16"/>
    </row>
    <row r="4667" spans="45:46">
      <c r="AS4667" s="18"/>
      <c r="AT4667" s="16"/>
    </row>
    <row r="4668" spans="45:46">
      <c r="AS4668" s="18"/>
      <c r="AT4668" s="16"/>
    </row>
    <row r="4669" spans="45:46">
      <c r="AS4669" s="18"/>
      <c r="AT4669" s="16"/>
    </row>
    <row r="4670" spans="45:46">
      <c r="AS4670" s="18"/>
      <c r="AT4670" s="16"/>
    </row>
    <row r="4671" spans="45:46">
      <c r="AS4671" s="18"/>
      <c r="AT4671" s="16"/>
    </row>
    <row r="4672" spans="45:46">
      <c r="AS4672" s="18"/>
      <c r="AT4672" s="16"/>
    </row>
    <row r="4673" spans="45:46">
      <c r="AS4673" s="18"/>
      <c r="AT4673" s="16"/>
    </row>
    <row r="4674" spans="45:46">
      <c r="AS4674" s="18"/>
      <c r="AT4674" s="16"/>
    </row>
    <row r="4675" spans="45:46">
      <c r="AS4675" s="18"/>
      <c r="AT4675" s="16"/>
    </row>
    <row r="4676" spans="45:46">
      <c r="AS4676" s="18"/>
      <c r="AT4676" s="16"/>
    </row>
    <row r="4677" spans="45:46">
      <c r="AS4677" s="18"/>
      <c r="AT4677" s="16"/>
    </row>
    <row r="4678" spans="45:46">
      <c r="AS4678" s="18"/>
      <c r="AT4678" s="16"/>
    </row>
    <row r="4679" spans="45:46">
      <c r="AS4679" s="18"/>
      <c r="AT4679" s="16"/>
    </row>
    <row r="4680" spans="45:46">
      <c r="AS4680" s="18"/>
      <c r="AT4680" s="16"/>
    </row>
    <row r="4681" spans="45:46">
      <c r="AS4681" s="18"/>
      <c r="AT4681" s="16"/>
    </row>
    <row r="4682" spans="45:46">
      <c r="AS4682" s="18"/>
      <c r="AT4682" s="16"/>
    </row>
    <row r="4683" spans="45:46">
      <c r="AS4683" s="18"/>
      <c r="AT4683" s="16"/>
    </row>
    <row r="4684" spans="45:46">
      <c r="AS4684" s="18"/>
      <c r="AT4684" s="16"/>
    </row>
    <row r="4685" spans="45:46">
      <c r="AS4685" s="18"/>
      <c r="AT4685" s="16"/>
    </row>
    <row r="4686" spans="45:46">
      <c r="AS4686" s="18"/>
      <c r="AT4686" s="16"/>
    </row>
    <row r="4687" spans="45:46">
      <c r="AS4687" s="18"/>
      <c r="AT4687" s="16"/>
    </row>
    <row r="4688" spans="45:46">
      <c r="AS4688" s="18"/>
      <c r="AT4688" s="16"/>
    </row>
    <row r="4689" spans="45:46">
      <c r="AS4689" s="18"/>
      <c r="AT4689" s="16"/>
    </row>
    <row r="4690" spans="45:46">
      <c r="AS4690" s="18"/>
      <c r="AT4690" s="16"/>
    </row>
    <row r="4691" spans="45:46">
      <c r="AS4691" s="18"/>
      <c r="AT4691" s="16"/>
    </row>
    <row r="4692" spans="45:46">
      <c r="AS4692" s="18"/>
      <c r="AT4692" s="16"/>
    </row>
    <row r="4693" spans="45:46">
      <c r="AS4693" s="18"/>
      <c r="AT4693" s="16"/>
    </row>
    <row r="4694" spans="45:46">
      <c r="AS4694" s="18"/>
      <c r="AT4694" s="16"/>
    </row>
    <row r="4695" spans="45:46">
      <c r="AS4695" s="18"/>
      <c r="AT4695" s="16"/>
    </row>
    <row r="4696" spans="45:46">
      <c r="AS4696" s="18"/>
      <c r="AT4696" s="16"/>
    </row>
    <row r="4697" spans="45:46">
      <c r="AS4697" s="18"/>
      <c r="AT4697" s="16"/>
    </row>
    <row r="4698" spans="45:46">
      <c r="AS4698" s="18"/>
      <c r="AT4698" s="16"/>
    </row>
    <row r="4699" spans="45:46">
      <c r="AS4699" s="18"/>
      <c r="AT4699" s="16"/>
    </row>
    <row r="4700" spans="45:46">
      <c r="AS4700" s="18"/>
      <c r="AT4700" s="16"/>
    </row>
    <row r="4701" spans="45:46">
      <c r="AS4701" s="18"/>
      <c r="AT4701" s="16"/>
    </row>
    <row r="4702" spans="45:46">
      <c r="AS4702" s="18"/>
      <c r="AT4702" s="16"/>
    </row>
    <row r="4703" spans="45:46">
      <c r="AS4703" s="18"/>
      <c r="AT4703" s="16"/>
    </row>
    <row r="4704" spans="45:46">
      <c r="AS4704" s="18"/>
      <c r="AT4704" s="16"/>
    </row>
    <row r="4705" spans="45:46">
      <c r="AS4705" s="18"/>
      <c r="AT4705" s="16"/>
    </row>
    <row r="4706" spans="45:46">
      <c r="AS4706" s="18"/>
      <c r="AT4706" s="16"/>
    </row>
    <row r="4707" spans="45:46">
      <c r="AS4707" s="18"/>
      <c r="AT4707" s="16"/>
    </row>
    <row r="4708" spans="45:46">
      <c r="AS4708" s="18"/>
      <c r="AT4708" s="16"/>
    </row>
    <row r="4709" spans="45:46">
      <c r="AS4709" s="18"/>
      <c r="AT4709" s="16"/>
    </row>
    <row r="4710" spans="45:46">
      <c r="AS4710" s="18"/>
      <c r="AT4710" s="16"/>
    </row>
    <row r="4711" spans="45:46">
      <c r="AS4711" s="18"/>
      <c r="AT4711" s="16"/>
    </row>
    <row r="4712" spans="45:46">
      <c r="AS4712" s="18"/>
      <c r="AT4712" s="16"/>
    </row>
    <row r="4713" spans="45:46">
      <c r="AS4713" s="18"/>
      <c r="AT4713" s="16"/>
    </row>
    <row r="4714" spans="45:46">
      <c r="AS4714" s="18"/>
      <c r="AT4714" s="16"/>
    </row>
    <row r="4715" spans="45:46">
      <c r="AS4715" s="18"/>
      <c r="AT4715" s="16"/>
    </row>
    <row r="4716" spans="45:46">
      <c r="AS4716" s="18"/>
      <c r="AT4716" s="16"/>
    </row>
    <row r="4717" spans="45:46">
      <c r="AS4717" s="18"/>
      <c r="AT4717" s="16"/>
    </row>
    <row r="4718" spans="45:46">
      <c r="AS4718" s="18"/>
      <c r="AT4718" s="16"/>
    </row>
    <row r="4719" spans="45:46">
      <c r="AS4719" s="18"/>
      <c r="AT4719" s="16"/>
    </row>
    <row r="4720" spans="45:46">
      <c r="AS4720" s="18"/>
      <c r="AT4720" s="16"/>
    </row>
    <row r="4721" spans="45:46">
      <c r="AS4721" s="18"/>
      <c r="AT4721" s="16"/>
    </row>
    <row r="4722" spans="45:46">
      <c r="AS4722" s="18"/>
      <c r="AT4722" s="16"/>
    </row>
    <row r="4723" spans="45:46">
      <c r="AS4723" s="18"/>
      <c r="AT4723" s="16"/>
    </row>
    <row r="4724" spans="45:46">
      <c r="AS4724" s="18"/>
      <c r="AT4724" s="16"/>
    </row>
    <row r="4725" spans="45:46">
      <c r="AS4725" s="18"/>
      <c r="AT4725" s="16"/>
    </row>
    <row r="4726" spans="45:46">
      <c r="AS4726" s="18"/>
      <c r="AT4726" s="16"/>
    </row>
    <row r="4727" spans="45:46">
      <c r="AS4727" s="18"/>
      <c r="AT4727" s="16"/>
    </row>
    <row r="4728" spans="45:46">
      <c r="AS4728" s="18"/>
      <c r="AT4728" s="16"/>
    </row>
    <row r="4729" spans="45:46">
      <c r="AS4729" s="18"/>
      <c r="AT4729" s="16"/>
    </row>
    <row r="4730" spans="45:46">
      <c r="AS4730" s="18"/>
      <c r="AT4730" s="16"/>
    </row>
    <row r="4731" spans="45:46">
      <c r="AS4731" s="18"/>
      <c r="AT4731" s="16"/>
    </row>
    <row r="4732" spans="45:46">
      <c r="AS4732" s="18"/>
      <c r="AT4732" s="16"/>
    </row>
    <row r="4733" spans="45:46">
      <c r="AS4733" s="18"/>
      <c r="AT4733" s="16"/>
    </row>
    <row r="4734" spans="45:46">
      <c r="AS4734" s="18"/>
      <c r="AT4734" s="16"/>
    </row>
    <row r="4735" spans="45:46">
      <c r="AS4735" s="18"/>
      <c r="AT4735" s="16"/>
    </row>
    <row r="4736" spans="45:46">
      <c r="AS4736" s="18"/>
      <c r="AT4736" s="16"/>
    </row>
    <row r="4737" spans="45:46">
      <c r="AS4737" s="18"/>
      <c r="AT4737" s="16"/>
    </row>
    <row r="4738" spans="45:46">
      <c r="AS4738" s="18"/>
      <c r="AT4738" s="16"/>
    </row>
    <row r="4739" spans="45:46">
      <c r="AS4739" s="18"/>
      <c r="AT4739" s="16"/>
    </row>
    <row r="4740" spans="45:46">
      <c r="AS4740" s="18"/>
      <c r="AT4740" s="16"/>
    </row>
    <row r="4741" spans="45:46">
      <c r="AS4741" s="18"/>
      <c r="AT4741" s="16"/>
    </row>
    <row r="4742" spans="45:46">
      <c r="AS4742" s="18"/>
      <c r="AT4742" s="16"/>
    </row>
    <row r="4743" spans="45:46">
      <c r="AS4743" s="18"/>
      <c r="AT4743" s="16"/>
    </row>
    <row r="4744" spans="45:46">
      <c r="AS4744" s="18"/>
      <c r="AT4744" s="16"/>
    </row>
    <row r="4745" spans="45:46">
      <c r="AS4745" s="18"/>
      <c r="AT4745" s="16"/>
    </row>
    <row r="4746" spans="45:46">
      <c r="AS4746" s="18"/>
      <c r="AT4746" s="16"/>
    </row>
    <row r="4747" spans="45:46">
      <c r="AS4747" s="18"/>
      <c r="AT4747" s="16"/>
    </row>
    <row r="4748" spans="45:46">
      <c r="AS4748" s="18"/>
      <c r="AT4748" s="16"/>
    </row>
    <row r="4749" spans="45:46">
      <c r="AS4749" s="18"/>
      <c r="AT4749" s="16"/>
    </row>
    <row r="4750" spans="45:46">
      <c r="AS4750" s="18"/>
      <c r="AT4750" s="16"/>
    </row>
    <row r="4751" spans="45:46">
      <c r="AS4751" s="18"/>
      <c r="AT4751" s="16"/>
    </row>
    <row r="4752" spans="45:46">
      <c r="AS4752" s="18"/>
      <c r="AT4752" s="16"/>
    </row>
    <row r="4753" spans="45:46">
      <c r="AS4753" s="18"/>
      <c r="AT4753" s="16"/>
    </row>
    <row r="4754" spans="45:46">
      <c r="AS4754" s="18"/>
      <c r="AT4754" s="16"/>
    </row>
    <row r="4755" spans="45:46">
      <c r="AS4755" s="18"/>
      <c r="AT4755" s="16"/>
    </row>
    <row r="4756" spans="45:46">
      <c r="AS4756" s="18"/>
      <c r="AT4756" s="16"/>
    </row>
    <row r="4757" spans="45:46">
      <c r="AS4757" s="18"/>
      <c r="AT4757" s="16"/>
    </row>
    <row r="4758" spans="45:46">
      <c r="AS4758" s="18"/>
      <c r="AT4758" s="16"/>
    </row>
    <row r="4759" spans="45:46">
      <c r="AS4759" s="18"/>
      <c r="AT4759" s="16"/>
    </row>
    <row r="4760" spans="45:46">
      <c r="AS4760" s="18"/>
      <c r="AT4760" s="16"/>
    </row>
    <row r="4761" spans="45:46">
      <c r="AS4761" s="18"/>
      <c r="AT4761" s="16"/>
    </row>
    <row r="4762" spans="45:46">
      <c r="AS4762" s="18"/>
      <c r="AT4762" s="16"/>
    </row>
    <row r="4763" spans="45:46">
      <c r="AS4763" s="18"/>
      <c r="AT4763" s="16"/>
    </row>
    <row r="4764" spans="45:46">
      <c r="AS4764" s="18"/>
      <c r="AT4764" s="16"/>
    </row>
    <row r="4765" spans="45:46">
      <c r="AS4765" s="18"/>
      <c r="AT4765" s="16"/>
    </row>
    <row r="4766" spans="45:46">
      <c r="AS4766" s="18"/>
      <c r="AT4766" s="16"/>
    </row>
    <row r="4767" spans="45:46">
      <c r="AS4767" s="18"/>
      <c r="AT4767" s="16"/>
    </row>
    <row r="4768" spans="45:46">
      <c r="AS4768" s="18"/>
      <c r="AT4768" s="16"/>
    </row>
    <row r="4769" spans="45:46">
      <c r="AS4769" s="18"/>
      <c r="AT4769" s="16"/>
    </row>
    <row r="4770" spans="45:46">
      <c r="AS4770" s="18"/>
      <c r="AT4770" s="16"/>
    </row>
    <row r="4771" spans="45:46">
      <c r="AS4771" s="18"/>
      <c r="AT4771" s="16"/>
    </row>
    <row r="4772" spans="45:46">
      <c r="AS4772" s="18"/>
      <c r="AT4772" s="16"/>
    </row>
    <row r="4773" spans="45:46">
      <c r="AS4773" s="18"/>
      <c r="AT4773" s="16"/>
    </row>
    <row r="4774" spans="45:46">
      <c r="AS4774" s="18"/>
      <c r="AT4774" s="16"/>
    </row>
    <row r="4775" spans="45:46">
      <c r="AS4775" s="18"/>
      <c r="AT4775" s="16"/>
    </row>
    <row r="4776" spans="45:46">
      <c r="AS4776" s="18"/>
      <c r="AT4776" s="16"/>
    </row>
    <row r="4777" spans="45:46">
      <c r="AS4777" s="18"/>
      <c r="AT4777" s="16"/>
    </row>
    <row r="4778" spans="45:46">
      <c r="AS4778" s="18"/>
      <c r="AT4778" s="16"/>
    </row>
    <row r="4779" spans="45:46">
      <c r="AS4779" s="18"/>
      <c r="AT4779" s="16"/>
    </row>
    <row r="4780" spans="45:46">
      <c r="AS4780" s="18"/>
      <c r="AT4780" s="16"/>
    </row>
    <row r="4781" spans="45:46">
      <c r="AS4781" s="18"/>
      <c r="AT4781" s="16"/>
    </row>
    <row r="4782" spans="45:46">
      <c r="AS4782" s="18"/>
      <c r="AT4782" s="16"/>
    </row>
    <row r="4783" spans="45:46">
      <c r="AS4783" s="18"/>
      <c r="AT4783" s="16"/>
    </row>
    <row r="4784" spans="45:46">
      <c r="AS4784" s="18"/>
      <c r="AT4784" s="16"/>
    </row>
    <row r="4785" spans="45:46">
      <c r="AS4785" s="18"/>
      <c r="AT4785" s="16"/>
    </row>
    <row r="4786" spans="45:46">
      <c r="AS4786" s="18"/>
      <c r="AT4786" s="16"/>
    </row>
    <row r="4787" spans="45:46">
      <c r="AS4787" s="18"/>
      <c r="AT4787" s="16"/>
    </row>
    <row r="4788" spans="45:46">
      <c r="AS4788" s="18"/>
      <c r="AT4788" s="16"/>
    </row>
    <row r="4789" spans="45:46">
      <c r="AS4789" s="18"/>
      <c r="AT4789" s="16"/>
    </row>
    <row r="4790" spans="45:46">
      <c r="AS4790" s="18"/>
      <c r="AT4790" s="16"/>
    </row>
    <row r="4791" spans="45:46">
      <c r="AS4791" s="18"/>
      <c r="AT4791" s="16"/>
    </row>
    <row r="4792" spans="45:46">
      <c r="AS4792" s="18"/>
      <c r="AT4792" s="16"/>
    </row>
    <row r="4793" spans="45:46">
      <c r="AS4793" s="18"/>
      <c r="AT4793" s="16"/>
    </row>
    <row r="4794" spans="45:46">
      <c r="AS4794" s="18"/>
      <c r="AT4794" s="16"/>
    </row>
    <row r="4795" spans="45:46">
      <c r="AS4795" s="18"/>
      <c r="AT4795" s="16"/>
    </row>
    <row r="4796" spans="45:46">
      <c r="AS4796" s="18"/>
      <c r="AT4796" s="16"/>
    </row>
    <row r="4797" spans="45:46">
      <c r="AS4797" s="18"/>
      <c r="AT4797" s="16"/>
    </row>
    <row r="4798" spans="45:46">
      <c r="AS4798" s="18"/>
      <c r="AT4798" s="16"/>
    </row>
    <row r="4799" spans="45:46">
      <c r="AS4799" s="18"/>
      <c r="AT4799" s="16"/>
    </row>
    <row r="4800" spans="45:46">
      <c r="AS4800" s="18"/>
      <c r="AT4800" s="16"/>
    </row>
    <row r="4801" spans="45:46">
      <c r="AS4801" s="18"/>
      <c r="AT4801" s="16"/>
    </row>
    <row r="4802" spans="45:46">
      <c r="AS4802" s="18"/>
      <c r="AT4802" s="16"/>
    </row>
    <row r="4803" spans="45:46">
      <c r="AS4803" s="18"/>
      <c r="AT4803" s="16"/>
    </row>
    <row r="4804" spans="45:46">
      <c r="AS4804" s="18"/>
      <c r="AT4804" s="16"/>
    </row>
    <row r="4805" spans="45:46">
      <c r="AS4805" s="18"/>
      <c r="AT4805" s="16"/>
    </row>
    <row r="4806" spans="45:46">
      <c r="AS4806" s="18"/>
      <c r="AT4806" s="16"/>
    </row>
    <row r="4807" spans="45:46">
      <c r="AS4807" s="18"/>
      <c r="AT4807" s="16"/>
    </row>
    <row r="4808" spans="45:46">
      <c r="AS4808" s="18"/>
      <c r="AT4808" s="16"/>
    </row>
    <row r="4809" spans="45:46">
      <c r="AS4809" s="18"/>
      <c r="AT4809" s="16"/>
    </row>
    <row r="4810" spans="45:46">
      <c r="AS4810" s="18"/>
      <c r="AT4810" s="16"/>
    </row>
    <row r="4811" spans="45:46">
      <c r="AS4811" s="18"/>
      <c r="AT4811" s="16"/>
    </row>
    <row r="4812" spans="45:46">
      <c r="AS4812" s="18"/>
      <c r="AT4812" s="16"/>
    </row>
    <row r="4813" spans="45:46">
      <c r="AS4813" s="18"/>
      <c r="AT4813" s="16"/>
    </row>
    <row r="4814" spans="45:46">
      <c r="AS4814" s="18"/>
      <c r="AT4814" s="16"/>
    </row>
    <row r="4815" spans="45:46">
      <c r="AS4815" s="18"/>
      <c r="AT4815" s="16"/>
    </row>
    <row r="4816" spans="45:46">
      <c r="AS4816" s="18"/>
      <c r="AT4816" s="16"/>
    </row>
    <row r="4817" spans="45:46">
      <c r="AS4817" s="18"/>
      <c r="AT4817" s="16"/>
    </row>
    <row r="4818" spans="45:46">
      <c r="AS4818" s="18"/>
      <c r="AT4818" s="16"/>
    </row>
    <row r="4819" spans="45:46">
      <c r="AS4819" s="18"/>
      <c r="AT4819" s="16"/>
    </row>
    <row r="4820" spans="45:46">
      <c r="AS4820" s="18"/>
      <c r="AT4820" s="16"/>
    </row>
    <row r="4821" spans="45:46">
      <c r="AS4821" s="18"/>
      <c r="AT4821" s="16"/>
    </row>
    <row r="4822" spans="45:46">
      <c r="AS4822" s="18"/>
      <c r="AT4822" s="16"/>
    </row>
    <row r="4823" spans="45:46">
      <c r="AS4823" s="18"/>
      <c r="AT4823" s="16"/>
    </row>
    <row r="4824" spans="45:46">
      <c r="AS4824" s="18"/>
      <c r="AT4824" s="16"/>
    </row>
    <row r="4825" spans="45:46">
      <c r="AS4825" s="18"/>
      <c r="AT4825" s="16"/>
    </row>
    <row r="4826" spans="45:46">
      <c r="AS4826" s="18"/>
      <c r="AT4826" s="16"/>
    </row>
    <row r="4827" spans="45:46">
      <c r="AS4827" s="18"/>
      <c r="AT4827" s="16"/>
    </row>
    <row r="4828" spans="45:46">
      <c r="AS4828" s="18"/>
      <c r="AT4828" s="16"/>
    </row>
    <row r="4829" spans="45:46">
      <c r="AS4829" s="18"/>
      <c r="AT4829" s="16"/>
    </row>
    <row r="4830" spans="45:46">
      <c r="AS4830" s="18"/>
      <c r="AT4830" s="16"/>
    </row>
    <row r="4831" spans="45:46">
      <c r="AS4831" s="18"/>
      <c r="AT4831" s="16"/>
    </row>
    <row r="4832" spans="45:46">
      <c r="AS4832" s="18"/>
      <c r="AT4832" s="16"/>
    </row>
    <row r="4833" spans="45:46">
      <c r="AS4833" s="18"/>
      <c r="AT4833" s="16"/>
    </row>
    <row r="4834" spans="45:46">
      <c r="AS4834" s="18"/>
      <c r="AT4834" s="16"/>
    </row>
    <row r="4835" spans="45:46">
      <c r="AS4835" s="18"/>
      <c r="AT4835" s="16"/>
    </row>
    <row r="4836" spans="45:46">
      <c r="AS4836" s="18"/>
      <c r="AT4836" s="16"/>
    </row>
    <row r="4837" spans="45:46">
      <c r="AS4837" s="18"/>
      <c r="AT4837" s="16"/>
    </row>
    <row r="4838" spans="45:46">
      <c r="AS4838" s="18"/>
      <c r="AT4838" s="16"/>
    </row>
    <row r="4839" spans="45:46">
      <c r="AS4839" s="18"/>
      <c r="AT4839" s="16"/>
    </row>
    <row r="4840" spans="45:46">
      <c r="AS4840" s="18"/>
      <c r="AT4840" s="16"/>
    </row>
    <row r="4841" spans="45:46">
      <c r="AS4841" s="18"/>
      <c r="AT4841" s="16"/>
    </row>
    <row r="4842" spans="45:46">
      <c r="AS4842" s="18"/>
      <c r="AT4842" s="16"/>
    </row>
    <row r="4843" spans="45:46">
      <c r="AS4843" s="18"/>
      <c r="AT4843" s="16"/>
    </row>
    <row r="4844" spans="45:46">
      <c r="AS4844" s="18"/>
      <c r="AT4844" s="16"/>
    </row>
    <row r="4845" spans="45:46">
      <c r="AS4845" s="18"/>
      <c r="AT4845" s="16"/>
    </row>
    <row r="4846" spans="45:46">
      <c r="AS4846" s="18"/>
      <c r="AT4846" s="16"/>
    </row>
    <row r="4847" spans="45:46">
      <c r="AS4847" s="18"/>
      <c r="AT4847" s="16"/>
    </row>
    <row r="4848" spans="45:46">
      <c r="AS4848" s="18"/>
      <c r="AT4848" s="16"/>
    </row>
    <row r="4849" spans="45:46">
      <c r="AS4849" s="18"/>
      <c r="AT4849" s="16"/>
    </row>
    <row r="4850" spans="45:46">
      <c r="AS4850" s="18"/>
      <c r="AT4850" s="16"/>
    </row>
    <row r="4851" spans="45:46">
      <c r="AS4851" s="18"/>
      <c r="AT4851" s="16"/>
    </row>
    <row r="4852" spans="45:46">
      <c r="AS4852" s="18"/>
      <c r="AT4852" s="16"/>
    </row>
    <row r="4853" spans="45:46">
      <c r="AS4853" s="18"/>
      <c r="AT4853" s="16"/>
    </row>
    <row r="4854" spans="45:46">
      <c r="AS4854" s="18"/>
      <c r="AT4854" s="16"/>
    </row>
    <row r="4855" spans="45:46">
      <c r="AS4855" s="18"/>
      <c r="AT4855" s="16"/>
    </row>
    <row r="4856" spans="45:46">
      <c r="AS4856" s="18"/>
      <c r="AT4856" s="16"/>
    </row>
    <row r="4857" spans="45:46">
      <c r="AS4857" s="18"/>
      <c r="AT4857" s="16"/>
    </row>
    <row r="4858" spans="45:46">
      <c r="AS4858" s="18"/>
      <c r="AT4858" s="16"/>
    </row>
    <row r="4859" spans="45:46">
      <c r="AS4859" s="18"/>
      <c r="AT4859" s="16"/>
    </row>
    <row r="4860" spans="45:46">
      <c r="AS4860" s="18"/>
      <c r="AT4860" s="16"/>
    </row>
    <row r="4861" spans="45:46">
      <c r="AS4861" s="18"/>
      <c r="AT4861" s="16"/>
    </row>
    <row r="4862" spans="45:46">
      <c r="AS4862" s="18"/>
      <c r="AT4862" s="16"/>
    </row>
    <row r="4863" spans="45:46">
      <c r="AS4863" s="18"/>
      <c r="AT4863" s="16"/>
    </row>
    <row r="4864" spans="45:46">
      <c r="AS4864" s="18"/>
      <c r="AT4864" s="16"/>
    </row>
    <row r="4865" spans="45:46">
      <c r="AS4865" s="18"/>
      <c r="AT4865" s="16"/>
    </row>
    <row r="4866" spans="45:46">
      <c r="AS4866" s="18"/>
      <c r="AT4866" s="16"/>
    </row>
    <row r="4867" spans="45:46">
      <c r="AS4867" s="18"/>
      <c r="AT4867" s="16"/>
    </row>
    <row r="4868" spans="45:46">
      <c r="AS4868" s="18"/>
      <c r="AT4868" s="16"/>
    </row>
    <row r="4869" spans="45:46">
      <c r="AS4869" s="18"/>
      <c r="AT4869" s="16"/>
    </row>
    <row r="4870" spans="45:46">
      <c r="AS4870" s="18"/>
      <c r="AT4870" s="16"/>
    </row>
    <row r="4871" spans="45:46">
      <c r="AS4871" s="18"/>
      <c r="AT4871" s="16"/>
    </row>
    <row r="4872" spans="45:46">
      <c r="AS4872" s="18"/>
      <c r="AT4872" s="16"/>
    </row>
    <row r="4873" spans="45:46">
      <c r="AS4873" s="18"/>
      <c r="AT4873" s="16"/>
    </row>
    <row r="4874" spans="45:46">
      <c r="AS4874" s="18"/>
      <c r="AT4874" s="16"/>
    </row>
    <row r="4875" spans="45:46">
      <c r="AS4875" s="18"/>
      <c r="AT4875" s="16"/>
    </row>
    <row r="4876" spans="45:46">
      <c r="AS4876" s="18"/>
      <c r="AT4876" s="16"/>
    </row>
    <row r="4877" spans="45:46">
      <c r="AS4877" s="18"/>
      <c r="AT4877" s="16"/>
    </row>
    <row r="4878" spans="45:46">
      <c r="AS4878" s="18"/>
      <c r="AT4878" s="16"/>
    </row>
    <row r="4879" spans="45:46">
      <c r="AS4879" s="18"/>
      <c r="AT4879" s="16"/>
    </row>
    <row r="4880" spans="45:46">
      <c r="AS4880" s="18"/>
      <c r="AT4880" s="16"/>
    </row>
    <row r="4881" spans="45:46">
      <c r="AS4881" s="18"/>
      <c r="AT4881" s="16"/>
    </row>
    <row r="4882" spans="45:46">
      <c r="AS4882" s="18"/>
      <c r="AT4882" s="16"/>
    </row>
    <row r="4883" spans="45:46">
      <c r="AS4883" s="18"/>
      <c r="AT4883" s="16"/>
    </row>
    <row r="4884" spans="45:46">
      <c r="AS4884" s="18"/>
      <c r="AT4884" s="16"/>
    </row>
    <row r="4885" spans="45:46">
      <c r="AS4885" s="18"/>
      <c r="AT4885" s="16"/>
    </row>
    <row r="4886" spans="45:46">
      <c r="AS4886" s="18"/>
      <c r="AT4886" s="16"/>
    </row>
    <row r="4887" spans="45:46">
      <c r="AS4887" s="18"/>
      <c r="AT4887" s="16"/>
    </row>
    <row r="4888" spans="45:46">
      <c r="AS4888" s="18"/>
      <c r="AT4888" s="16"/>
    </row>
    <row r="4889" spans="45:46">
      <c r="AS4889" s="18"/>
      <c r="AT4889" s="16"/>
    </row>
    <row r="4890" spans="45:46">
      <c r="AS4890" s="18"/>
      <c r="AT4890" s="16"/>
    </row>
    <row r="4891" spans="45:46">
      <c r="AS4891" s="18"/>
      <c r="AT4891" s="16"/>
    </row>
    <row r="4892" spans="45:46">
      <c r="AS4892" s="18"/>
      <c r="AT4892" s="16"/>
    </row>
    <row r="4893" spans="45:46">
      <c r="AS4893" s="18"/>
      <c r="AT4893" s="16"/>
    </row>
    <row r="4894" spans="45:46">
      <c r="AS4894" s="18"/>
      <c r="AT4894" s="16"/>
    </row>
    <row r="4895" spans="45:46">
      <c r="AS4895" s="18"/>
      <c r="AT4895" s="16"/>
    </row>
    <row r="4896" spans="45:46">
      <c r="AS4896" s="18"/>
      <c r="AT4896" s="16"/>
    </row>
    <row r="4897" spans="45:46">
      <c r="AS4897" s="18"/>
      <c r="AT4897" s="16"/>
    </row>
    <row r="4898" spans="45:46">
      <c r="AS4898" s="18"/>
      <c r="AT4898" s="16"/>
    </row>
    <row r="4899" spans="45:46">
      <c r="AS4899" s="18"/>
      <c r="AT4899" s="16"/>
    </row>
    <row r="4900" spans="45:46">
      <c r="AS4900" s="18"/>
      <c r="AT4900" s="16"/>
    </row>
    <row r="4901" spans="45:46">
      <c r="AS4901" s="18"/>
      <c r="AT4901" s="16"/>
    </row>
    <row r="4902" spans="45:46">
      <c r="AS4902" s="18"/>
      <c r="AT4902" s="16"/>
    </row>
    <row r="4903" spans="45:46">
      <c r="AS4903" s="18"/>
      <c r="AT4903" s="16"/>
    </row>
    <row r="4904" spans="45:46">
      <c r="AS4904" s="18"/>
      <c r="AT4904" s="16"/>
    </row>
    <row r="4905" spans="45:46">
      <c r="AS4905" s="18"/>
      <c r="AT4905" s="16"/>
    </row>
    <row r="4906" spans="45:46">
      <c r="AS4906" s="18"/>
      <c r="AT4906" s="16"/>
    </row>
    <row r="4907" spans="45:46">
      <c r="AS4907" s="18"/>
      <c r="AT4907" s="16"/>
    </row>
    <row r="4908" spans="45:46">
      <c r="AS4908" s="18"/>
      <c r="AT4908" s="16"/>
    </row>
    <row r="4909" spans="45:46">
      <c r="AS4909" s="18"/>
      <c r="AT4909" s="16"/>
    </row>
    <row r="4910" spans="45:46">
      <c r="AS4910" s="18"/>
      <c r="AT4910" s="16"/>
    </row>
    <row r="4911" spans="45:46">
      <c r="AS4911" s="18"/>
      <c r="AT4911" s="16"/>
    </row>
    <row r="4912" spans="45:46">
      <c r="AS4912" s="18"/>
      <c r="AT4912" s="16"/>
    </row>
    <row r="4913" spans="45:46">
      <c r="AS4913" s="18"/>
      <c r="AT4913" s="16"/>
    </row>
    <row r="4914" spans="45:46">
      <c r="AS4914" s="18"/>
      <c r="AT4914" s="16"/>
    </row>
    <row r="4915" spans="45:46">
      <c r="AS4915" s="18"/>
      <c r="AT4915" s="16"/>
    </row>
    <row r="4916" spans="45:46">
      <c r="AS4916" s="18"/>
      <c r="AT4916" s="16"/>
    </row>
    <row r="4917" spans="45:46">
      <c r="AS4917" s="18"/>
      <c r="AT4917" s="16"/>
    </row>
    <row r="4918" spans="45:46">
      <c r="AS4918" s="18"/>
      <c r="AT4918" s="16"/>
    </row>
    <row r="4919" spans="45:46">
      <c r="AS4919" s="18"/>
      <c r="AT4919" s="16"/>
    </row>
    <row r="4920" spans="45:46">
      <c r="AS4920" s="18"/>
      <c r="AT4920" s="16"/>
    </row>
    <row r="4921" spans="45:46">
      <c r="AS4921" s="18"/>
      <c r="AT4921" s="16"/>
    </row>
    <row r="4922" spans="45:46">
      <c r="AS4922" s="18"/>
      <c r="AT4922" s="16"/>
    </row>
    <row r="4923" spans="45:46">
      <c r="AS4923" s="18"/>
      <c r="AT4923" s="16"/>
    </row>
    <row r="4924" spans="45:46">
      <c r="AS4924" s="18"/>
      <c r="AT4924" s="16"/>
    </row>
    <row r="4925" spans="45:46">
      <c r="AS4925" s="18"/>
      <c r="AT4925" s="16"/>
    </row>
    <row r="4926" spans="45:46">
      <c r="AS4926" s="18"/>
      <c r="AT4926" s="16"/>
    </row>
    <row r="4927" spans="45:46">
      <c r="AS4927" s="18"/>
      <c r="AT4927" s="16"/>
    </row>
    <row r="4928" spans="45:46">
      <c r="AS4928" s="18"/>
      <c r="AT4928" s="16"/>
    </row>
    <row r="4929" spans="45:46">
      <c r="AS4929" s="18"/>
      <c r="AT4929" s="16"/>
    </row>
    <row r="4930" spans="45:46">
      <c r="AS4930" s="18"/>
      <c r="AT4930" s="16"/>
    </row>
    <row r="4931" spans="45:46">
      <c r="AS4931" s="18"/>
      <c r="AT4931" s="16"/>
    </row>
    <row r="4932" spans="45:46">
      <c r="AS4932" s="18"/>
      <c r="AT4932" s="16"/>
    </row>
    <row r="4933" spans="45:46">
      <c r="AS4933" s="18"/>
      <c r="AT4933" s="16"/>
    </row>
    <row r="4934" spans="45:46">
      <c r="AS4934" s="18"/>
      <c r="AT4934" s="16"/>
    </row>
    <row r="4935" spans="45:46">
      <c r="AS4935" s="18"/>
      <c r="AT4935" s="16"/>
    </row>
    <row r="4936" spans="45:46">
      <c r="AS4936" s="18"/>
      <c r="AT4936" s="16"/>
    </row>
    <row r="4937" spans="45:46">
      <c r="AS4937" s="18"/>
      <c r="AT4937" s="16"/>
    </row>
    <row r="4938" spans="45:46">
      <c r="AS4938" s="18"/>
      <c r="AT4938" s="16"/>
    </row>
    <row r="4939" spans="45:46">
      <c r="AS4939" s="18"/>
      <c r="AT4939" s="16"/>
    </row>
    <row r="4940" spans="45:46">
      <c r="AS4940" s="18"/>
      <c r="AT4940" s="16"/>
    </row>
    <row r="4941" spans="45:46">
      <c r="AS4941" s="18"/>
      <c r="AT4941" s="16"/>
    </row>
    <row r="4942" spans="45:46">
      <c r="AS4942" s="18"/>
      <c r="AT4942" s="16"/>
    </row>
    <row r="4943" spans="45:46">
      <c r="AS4943" s="18"/>
      <c r="AT4943" s="16"/>
    </row>
    <row r="4944" spans="45:46">
      <c r="AS4944" s="18"/>
      <c r="AT4944" s="16"/>
    </row>
    <row r="4945" spans="45:46">
      <c r="AS4945" s="18"/>
      <c r="AT4945" s="16"/>
    </row>
    <row r="4946" spans="45:46">
      <c r="AS4946" s="18"/>
      <c r="AT4946" s="16"/>
    </row>
    <row r="4947" spans="45:46">
      <c r="AS4947" s="18"/>
      <c r="AT4947" s="16"/>
    </row>
    <row r="4948" spans="45:46">
      <c r="AS4948" s="18"/>
      <c r="AT4948" s="16"/>
    </row>
    <row r="4949" spans="45:46">
      <c r="AS4949" s="18"/>
      <c r="AT4949" s="16"/>
    </row>
    <row r="4950" spans="45:46">
      <c r="AS4950" s="18"/>
      <c r="AT4950" s="16"/>
    </row>
    <row r="4951" spans="45:46">
      <c r="AS4951" s="18"/>
      <c r="AT4951" s="16"/>
    </row>
    <row r="4952" spans="45:46">
      <c r="AS4952" s="18"/>
      <c r="AT4952" s="16"/>
    </row>
    <row r="4953" spans="45:46">
      <c r="AS4953" s="18"/>
      <c r="AT4953" s="16"/>
    </row>
    <row r="4954" spans="45:46">
      <c r="AS4954" s="18"/>
      <c r="AT4954" s="16"/>
    </row>
    <row r="4955" spans="45:46">
      <c r="AS4955" s="18"/>
      <c r="AT4955" s="16"/>
    </row>
    <row r="4956" spans="45:46">
      <c r="AS4956" s="18"/>
      <c r="AT4956" s="16"/>
    </row>
    <row r="4957" spans="45:46">
      <c r="AS4957" s="18"/>
      <c r="AT4957" s="16"/>
    </row>
    <row r="4958" spans="45:46">
      <c r="AS4958" s="18"/>
      <c r="AT4958" s="16"/>
    </row>
    <row r="4959" spans="45:46">
      <c r="AS4959" s="18"/>
      <c r="AT4959" s="16"/>
    </row>
    <row r="4960" spans="45:46">
      <c r="AS4960" s="18"/>
      <c r="AT4960" s="16"/>
    </row>
    <row r="4961" spans="45:46">
      <c r="AS4961" s="18"/>
      <c r="AT4961" s="16"/>
    </row>
    <row r="4962" spans="45:46">
      <c r="AS4962" s="18"/>
      <c r="AT4962" s="16"/>
    </row>
    <row r="4963" spans="45:46">
      <c r="AS4963" s="18"/>
      <c r="AT4963" s="16"/>
    </row>
    <row r="4964" spans="45:46">
      <c r="AS4964" s="18"/>
      <c r="AT4964" s="16"/>
    </row>
    <row r="4965" spans="45:46">
      <c r="AS4965" s="18"/>
      <c r="AT4965" s="16"/>
    </row>
    <row r="4966" spans="45:46">
      <c r="AS4966" s="18"/>
      <c r="AT4966" s="16"/>
    </row>
    <row r="4967" spans="45:46">
      <c r="AS4967" s="18"/>
      <c r="AT4967" s="16"/>
    </row>
    <row r="4968" spans="45:46">
      <c r="AS4968" s="18"/>
      <c r="AT4968" s="16"/>
    </row>
    <row r="4969" spans="45:46">
      <c r="AS4969" s="18"/>
      <c r="AT4969" s="16"/>
    </row>
    <row r="4970" spans="45:46">
      <c r="AS4970" s="18"/>
      <c r="AT4970" s="16"/>
    </row>
    <row r="4971" spans="45:46">
      <c r="AS4971" s="18"/>
      <c r="AT4971" s="16"/>
    </row>
    <row r="4972" spans="45:46">
      <c r="AS4972" s="18"/>
      <c r="AT4972" s="16"/>
    </row>
    <row r="4973" spans="45:46">
      <c r="AS4973" s="18"/>
      <c r="AT4973" s="16"/>
    </row>
    <row r="4974" spans="45:46">
      <c r="AS4974" s="18"/>
      <c r="AT4974" s="16"/>
    </row>
    <row r="4975" spans="45:46">
      <c r="AS4975" s="18"/>
      <c r="AT4975" s="16"/>
    </row>
    <row r="4976" spans="45:46">
      <c r="AS4976" s="18"/>
      <c r="AT4976" s="16"/>
    </row>
    <row r="4977" spans="45:46">
      <c r="AS4977" s="18"/>
      <c r="AT4977" s="16"/>
    </row>
    <row r="4978" spans="45:46">
      <c r="AS4978" s="18"/>
      <c r="AT4978" s="16"/>
    </row>
    <row r="4979" spans="45:46">
      <c r="AS4979" s="18"/>
      <c r="AT4979" s="16"/>
    </row>
    <row r="4980" spans="45:46">
      <c r="AS4980" s="18"/>
      <c r="AT4980" s="16"/>
    </row>
    <row r="4981" spans="45:46">
      <c r="AS4981" s="18"/>
      <c r="AT4981" s="16"/>
    </row>
    <row r="4982" spans="45:46">
      <c r="AS4982" s="18"/>
      <c r="AT4982" s="16"/>
    </row>
    <row r="4983" spans="45:46">
      <c r="AS4983" s="18"/>
      <c r="AT4983" s="16"/>
    </row>
    <row r="4984" spans="45:46">
      <c r="AS4984" s="18"/>
      <c r="AT4984" s="16"/>
    </row>
    <row r="4985" spans="45:46">
      <c r="AS4985" s="18"/>
      <c r="AT4985" s="16"/>
    </row>
    <row r="4986" spans="45:46">
      <c r="AS4986" s="18"/>
      <c r="AT4986" s="16"/>
    </row>
    <row r="4987" spans="45:46">
      <c r="AS4987" s="18"/>
      <c r="AT4987" s="16"/>
    </row>
    <row r="4988" spans="45:46">
      <c r="AS4988" s="18"/>
      <c r="AT4988" s="16"/>
    </row>
    <row r="4989" spans="45:46">
      <c r="AS4989" s="18"/>
      <c r="AT4989" s="16"/>
    </row>
    <row r="4990" spans="45:46">
      <c r="AS4990" s="18"/>
      <c r="AT4990" s="16"/>
    </row>
    <row r="4991" spans="45:46">
      <c r="AS4991" s="18"/>
      <c r="AT4991" s="16"/>
    </row>
    <row r="4992" spans="45:46">
      <c r="AS4992" s="18"/>
      <c r="AT4992" s="16"/>
    </row>
    <row r="4993" spans="45:46">
      <c r="AS4993" s="18"/>
      <c r="AT4993" s="16"/>
    </row>
    <row r="4994" spans="45:46">
      <c r="AS4994" s="18"/>
      <c r="AT4994" s="16"/>
    </row>
    <row r="4995" spans="45:46">
      <c r="AS4995" s="18"/>
      <c r="AT4995" s="16"/>
    </row>
    <row r="4996" spans="45:46">
      <c r="AS4996" s="18"/>
      <c r="AT4996" s="16"/>
    </row>
    <row r="4997" spans="45:46">
      <c r="AS4997" s="18"/>
      <c r="AT4997" s="16"/>
    </row>
    <row r="4998" spans="45:46">
      <c r="AS4998" s="18"/>
      <c r="AT4998" s="16"/>
    </row>
    <row r="4999" spans="45:46">
      <c r="AS4999" s="18"/>
      <c r="AT4999" s="16"/>
    </row>
    <row r="5000" spans="45:46">
      <c r="AS5000" s="18"/>
      <c r="AT5000" s="16"/>
    </row>
    <row r="5001" spans="45:46">
      <c r="AS5001" s="18"/>
      <c r="AT5001" s="16"/>
    </row>
    <row r="5002" spans="45:46">
      <c r="AS5002" s="18"/>
      <c r="AT5002" s="16"/>
    </row>
    <row r="5003" spans="45:46">
      <c r="AS5003" s="18"/>
      <c r="AT5003" s="16"/>
    </row>
    <row r="5004" spans="45:46">
      <c r="AS5004" s="18"/>
      <c r="AT5004" s="16"/>
    </row>
    <row r="5005" spans="45:46">
      <c r="AS5005" s="18"/>
      <c r="AT5005" s="16"/>
    </row>
    <row r="5006" spans="45:46">
      <c r="AS5006" s="18"/>
      <c r="AT5006" s="16"/>
    </row>
    <row r="5007" spans="45:46">
      <c r="AS5007" s="18"/>
      <c r="AT5007" s="16"/>
    </row>
    <row r="5008" spans="45:46">
      <c r="AS5008" s="18"/>
      <c r="AT5008" s="16"/>
    </row>
    <row r="5009" spans="45:46">
      <c r="AS5009" s="18"/>
      <c r="AT5009" s="16"/>
    </row>
    <row r="5010" spans="45:46">
      <c r="AS5010" s="18"/>
      <c r="AT5010" s="16"/>
    </row>
    <row r="5011" spans="45:46">
      <c r="AS5011" s="18"/>
      <c r="AT5011" s="16"/>
    </row>
    <row r="5012" spans="45:46">
      <c r="AS5012" s="18"/>
      <c r="AT5012" s="16"/>
    </row>
    <row r="5013" spans="45:46">
      <c r="AS5013" s="18"/>
      <c r="AT5013" s="16"/>
    </row>
    <row r="5014" spans="45:46">
      <c r="AS5014" s="18"/>
      <c r="AT5014" s="16"/>
    </row>
    <row r="5015" spans="45:46">
      <c r="AS5015" s="18"/>
      <c r="AT5015" s="16"/>
    </row>
    <row r="5016" spans="45:46">
      <c r="AS5016" s="18"/>
      <c r="AT5016" s="16"/>
    </row>
    <row r="5017" spans="45:46">
      <c r="AS5017" s="18"/>
      <c r="AT5017" s="16"/>
    </row>
    <row r="5018" spans="45:46">
      <c r="AS5018" s="18"/>
      <c r="AT5018" s="16"/>
    </row>
    <row r="5019" spans="45:46">
      <c r="AS5019" s="18"/>
      <c r="AT5019" s="16"/>
    </row>
    <row r="5020" spans="45:46">
      <c r="AS5020" s="18"/>
      <c r="AT5020" s="16"/>
    </row>
    <row r="5021" spans="45:46">
      <c r="AS5021" s="18"/>
      <c r="AT5021" s="16"/>
    </row>
    <row r="5022" spans="45:46">
      <c r="AS5022" s="18"/>
      <c r="AT5022" s="16"/>
    </row>
    <row r="5023" spans="45:46">
      <c r="AS5023" s="18"/>
      <c r="AT5023" s="16"/>
    </row>
    <row r="5024" spans="45:46">
      <c r="AS5024" s="18"/>
      <c r="AT5024" s="16"/>
    </row>
    <row r="5025" spans="45:46">
      <c r="AS5025" s="18"/>
      <c r="AT5025" s="16"/>
    </row>
    <row r="5026" spans="45:46">
      <c r="AS5026" s="18"/>
      <c r="AT5026" s="16"/>
    </row>
    <row r="5027" spans="45:46">
      <c r="AS5027" s="18"/>
      <c r="AT5027" s="16"/>
    </row>
    <row r="5028" spans="45:46">
      <c r="AS5028" s="18"/>
      <c r="AT5028" s="16"/>
    </row>
    <row r="5029" spans="45:46">
      <c r="AS5029" s="18"/>
      <c r="AT5029" s="16"/>
    </row>
    <row r="5030" spans="45:46">
      <c r="AS5030" s="18"/>
      <c r="AT5030" s="16"/>
    </row>
    <row r="5031" spans="45:46">
      <c r="AS5031" s="18"/>
      <c r="AT5031" s="16"/>
    </row>
    <row r="5032" spans="45:46">
      <c r="AS5032" s="18"/>
      <c r="AT5032" s="16"/>
    </row>
    <row r="5033" spans="45:46">
      <c r="AS5033" s="18"/>
      <c r="AT5033" s="16"/>
    </row>
    <row r="5034" spans="45:46">
      <c r="AS5034" s="18"/>
      <c r="AT5034" s="16"/>
    </row>
    <row r="5035" spans="45:46">
      <c r="AS5035" s="18"/>
      <c r="AT5035" s="16"/>
    </row>
    <row r="5036" spans="45:46">
      <c r="AS5036" s="18"/>
      <c r="AT5036" s="16"/>
    </row>
    <row r="5037" spans="45:46">
      <c r="AS5037" s="18"/>
      <c r="AT5037" s="16"/>
    </row>
    <row r="5038" spans="45:46">
      <c r="AS5038" s="18"/>
      <c r="AT5038" s="16"/>
    </row>
    <row r="5039" spans="45:46">
      <c r="AS5039" s="18"/>
      <c r="AT5039" s="16"/>
    </row>
    <row r="5040" spans="45:46">
      <c r="AS5040" s="18"/>
      <c r="AT5040" s="16"/>
    </row>
    <row r="5041" spans="45:46">
      <c r="AS5041" s="18"/>
      <c r="AT5041" s="16"/>
    </row>
    <row r="5042" spans="45:46">
      <c r="AS5042" s="18"/>
      <c r="AT5042" s="16"/>
    </row>
    <row r="5043" spans="45:46">
      <c r="AS5043" s="18"/>
      <c r="AT5043" s="16"/>
    </row>
    <row r="5044" spans="45:46">
      <c r="AS5044" s="18"/>
      <c r="AT5044" s="16"/>
    </row>
    <row r="5045" spans="45:46">
      <c r="AS5045" s="18"/>
      <c r="AT5045" s="16"/>
    </row>
    <row r="5046" spans="45:46">
      <c r="AS5046" s="18"/>
      <c r="AT5046" s="16"/>
    </row>
    <row r="5047" spans="45:46">
      <c r="AS5047" s="18"/>
      <c r="AT5047" s="16"/>
    </row>
    <row r="5048" spans="45:46">
      <c r="AS5048" s="18"/>
      <c r="AT5048" s="16"/>
    </row>
    <row r="5049" spans="45:46">
      <c r="AS5049" s="18"/>
      <c r="AT5049" s="16"/>
    </row>
    <row r="5050" spans="45:46">
      <c r="AS5050" s="18"/>
      <c r="AT5050" s="16"/>
    </row>
    <row r="5051" spans="45:46">
      <c r="AS5051" s="18"/>
      <c r="AT5051" s="16"/>
    </row>
    <row r="5052" spans="45:46">
      <c r="AS5052" s="18"/>
      <c r="AT5052" s="16"/>
    </row>
    <row r="5053" spans="45:46">
      <c r="AS5053" s="18"/>
      <c r="AT5053" s="16"/>
    </row>
    <row r="5054" spans="45:46">
      <c r="AS5054" s="18"/>
      <c r="AT5054" s="16"/>
    </row>
    <row r="5055" spans="45:46">
      <c r="AS5055" s="18"/>
      <c r="AT5055" s="16"/>
    </row>
    <row r="5056" spans="45:46">
      <c r="AS5056" s="18"/>
      <c r="AT5056" s="16"/>
    </row>
    <row r="5057" spans="45:46">
      <c r="AS5057" s="18"/>
      <c r="AT5057" s="16"/>
    </row>
    <row r="5058" spans="45:46">
      <c r="AS5058" s="18"/>
      <c r="AT5058" s="16"/>
    </row>
    <row r="5059" spans="45:46">
      <c r="AS5059" s="18"/>
      <c r="AT5059" s="16"/>
    </row>
    <row r="5060" spans="45:46">
      <c r="AS5060" s="18"/>
      <c r="AT5060" s="16"/>
    </row>
    <row r="5061" spans="45:46">
      <c r="AS5061" s="18"/>
      <c r="AT5061" s="16"/>
    </row>
    <row r="5062" spans="45:46">
      <c r="AS5062" s="18"/>
      <c r="AT5062" s="16"/>
    </row>
    <row r="5063" spans="45:46">
      <c r="AS5063" s="18"/>
      <c r="AT5063" s="16"/>
    </row>
    <row r="5064" spans="45:46">
      <c r="AS5064" s="18"/>
      <c r="AT5064" s="16"/>
    </row>
    <row r="5065" spans="45:46">
      <c r="AS5065" s="18"/>
      <c r="AT5065" s="16"/>
    </row>
    <row r="5066" spans="45:46">
      <c r="AS5066" s="18"/>
      <c r="AT5066" s="16"/>
    </row>
    <row r="5067" spans="45:46">
      <c r="AS5067" s="18"/>
      <c r="AT5067" s="16"/>
    </row>
    <row r="5068" spans="45:46">
      <c r="AS5068" s="18"/>
      <c r="AT5068" s="16"/>
    </row>
    <row r="5069" spans="45:46">
      <c r="AS5069" s="18"/>
      <c r="AT5069" s="16"/>
    </row>
    <row r="5070" spans="45:46">
      <c r="AS5070" s="18"/>
      <c r="AT5070" s="16"/>
    </row>
    <row r="5071" spans="45:46">
      <c r="AS5071" s="18"/>
      <c r="AT5071" s="16"/>
    </row>
    <row r="5072" spans="45:46">
      <c r="AS5072" s="18"/>
      <c r="AT5072" s="16"/>
    </row>
    <row r="5073" spans="45:46">
      <c r="AS5073" s="18"/>
      <c r="AT5073" s="16"/>
    </row>
    <row r="5074" spans="45:46">
      <c r="AS5074" s="18"/>
      <c r="AT5074" s="16"/>
    </row>
    <row r="5075" spans="45:46">
      <c r="AS5075" s="18"/>
      <c r="AT5075" s="16"/>
    </row>
    <row r="5076" spans="45:46">
      <c r="AS5076" s="18"/>
      <c r="AT5076" s="16"/>
    </row>
    <row r="5077" spans="45:46">
      <c r="AS5077" s="18"/>
      <c r="AT5077" s="16"/>
    </row>
    <row r="5078" spans="45:46">
      <c r="AS5078" s="18"/>
      <c r="AT5078" s="16"/>
    </row>
    <row r="5079" spans="45:46">
      <c r="AS5079" s="18"/>
      <c r="AT5079" s="16"/>
    </row>
    <row r="5080" spans="45:46">
      <c r="AS5080" s="18"/>
      <c r="AT5080" s="16"/>
    </row>
    <row r="5081" spans="45:46">
      <c r="AS5081" s="18"/>
      <c r="AT5081" s="16"/>
    </row>
    <row r="5082" spans="45:46">
      <c r="AS5082" s="18"/>
      <c r="AT5082" s="16"/>
    </row>
    <row r="5083" spans="45:46">
      <c r="AS5083" s="18"/>
      <c r="AT5083" s="16"/>
    </row>
    <row r="5084" spans="45:46">
      <c r="AS5084" s="18"/>
      <c r="AT5084" s="16"/>
    </row>
    <row r="5085" spans="45:46">
      <c r="AS5085" s="18"/>
      <c r="AT5085" s="16"/>
    </row>
    <row r="5086" spans="45:46">
      <c r="AS5086" s="18"/>
      <c r="AT5086" s="16"/>
    </row>
    <row r="5087" spans="45:46">
      <c r="AS5087" s="18"/>
      <c r="AT5087" s="16"/>
    </row>
    <row r="5088" spans="45:46">
      <c r="AS5088" s="18"/>
      <c r="AT5088" s="16"/>
    </row>
    <row r="5089" spans="45:46">
      <c r="AS5089" s="18"/>
      <c r="AT5089" s="16"/>
    </row>
    <row r="5090" spans="45:46">
      <c r="AS5090" s="18"/>
      <c r="AT5090" s="16"/>
    </row>
    <row r="5091" spans="45:46">
      <c r="AS5091" s="18"/>
      <c r="AT5091" s="16"/>
    </row>
    <row r="5092" spans="45:46">
      <c r="AS5092" s="18"/>
      <c r="AT5092" s="16"/>
    </row>
    <row r="5093" spans="45:46">
      <c r="AS5093" s="18"/>
      <c r="AT5093" s="16"/>
    </row>
    <row r="5094" spans="45:46">
      <c r="AS5094" s="18"/>
      <c r="AT5094" s="16"/>
    </row>
    <row r="5095" spans="45:46">
      <c r="AS5095" s="18"/>
      <c r="AT5095" s="16"/>
    </row>
    <row r="5096" spans="45:46">
      <c r="AS5096" s="18"/>
      <c r="AT5096" s="16"/>
    </row>
    <row r="5097" spans="45:46">
      <c r="AS5097" s="18"/>
      <c r="AT5097" s="16"/>
    </row>
    <row r="5098" spans="45:46">
      <c r="AS5098" s="18"/>
      <c r="AT5098" s="16"/>
    </row>
    <row r="5099" spans="45:46">
      <c r="AS5099" s="18"/>
      <c r="AT5099" s="16"/>
    </row>
    <row r="5100" spans="45:46">
      <c r="AS5100" s="18"/>
      <c r="AT5100" s="16"/>
    </row>
    <row r="5101" spans="45:46">
      <c r="AS5101" s="18"/>
      <c r="AT5101" s="16"/>
    </row>
    <row r="5102" spans="45:46">
      <c r="AS5102" s="18"/>
      <c r="AT5102" s="16"/>
    </row>
    <row r="5103" spans="45:46">
      <c r="AS5103" s="18"/>
      <c r="AT5103" s="16"/>
    </row>
    <row r="5104" spans="45:46">
      <c r="AS5104" s="18"/>
      <c r="AT5104" s="16"/>
    </row>
    <row r="5105" spans="45:46">
      <c r="AS5105" s="18"/>
      <c r="AT5105" s="16"/>
    </row>
    <row r="5106" spans="45:46">
      <c r="AS5106" s="18"/>
      <c r="AT5106" s="16"/>
    </row>
    <row r="5107" spans="45:46">
      <c r="AS5107" s="18"/>
      <c r="AT5107" s="16"/>
    </row>
    <row r="5108" spans="45:46">
      <c r="AS5108" s="18"/>
      <c r="AT5108" s="16"/>
    </row>
    <row r="5109" spans="45:46">
      <c r="AS5109" s="18"/>
      <c r="AT5109" s="16"/>
    </row>
    <row r="5110" spans="45:46">
      <c r="AS5110" s="18"/>
      <c r="AT5110" s="16"/>
    </row>
    <row r="5111" spans="45:46">
      <c r="AS5111" s="18"/>
      <c r="AT5111" s="16"/>
    </row>
    <row r="5112" spans="45:46">
      <c r="AS5112" s="18"/>
      <c r="AT5112" s="16"/>
    </row>
    <row r="5113" spans="45:46">
      <c r="AS5113" s="18"/>
      <c r="AT5113" s="16"/>
    </row>
    <row r="5114" spans="45:46">
      <c r="AS5114" s="18"/>
      <c r="AT5114" s="16"/>
    </row>
    <row r="5115" spans="45:46">
      <c r="AS5115" s="18"/>
      <c r="AT5115" s="16"/>
    </row>
    <row r="5116" spans="45:46">
      <c r="AS5116" s="18"/>
      <c r="AT5116" s="16"/>
    </row>
    <row r="5117" spans="45:46">
      <c r="AS5117" s="18"/>
      <c r="AT5117" s="16"/>
    </row>
    <row r="5118" spans="45:46">
      <c r="AS5118" s="18"/>
      <c r="AT5118" s="16"/>
    </row>
    <row r="5119" spans="45:46">
      <c r="AS5119" s="18"/>
      <c r="AT5119" s="16"/>
    </row>
    <row r="5120" spans="45:46">
      <c r="AS5120" s="18"/>
      <c r="AT5120" s="16"/>
    </row>
    <row r="5121" spans="45:46">
      <c r="AS5121" s="18"/>
      <c r="AT5121" s="16"/>
    </row>
    <row r="5122" spans="45:46">
      <c r="AS5122" s="18"/>
      <c r="AT5122" s="16"/>
    </row>
    <row r="5123" spans="45:46">
      <c r="AS5123" s="18"/>
      <c r="AT5123" s="16"/>
    </row>
    <row r="5124" spans="45:46">
      <c r="AS5124" s="18"/>
      <c r="AT5124" s="16"/>
    </row>
    <row r="5125" spans="45:46">
      <c r="AS5125" s="18"/>
      <c r="AT5125" s="16"/>
    </row>
    <row r="5126" spans="45:46">
      <c r="AS5126" s="18"/>
      <c r="AT5126" s="16"/>
    </row>
    <row r="5127" spans="45:46">
      <c r="AS5127" s="18"/>
      <c r="AT5127" s="16"/>
    </row>
    <row r="5128" spans="45:46">
      <c r="AS5128" s="18"/>
      <c r="AT5128" s="16"/>
    </row>
    <row r="5129" spans="45:46">
      <c r="AS5129" s="18"/>
      <c r="AT5129" s="16"/>
    </row>
    <row r="5130" spans="45:46">
      <c r="AS5130" s="18"/>
      <c r="AT5130" s="16"/>
    </row>
    <row r="5131" spans="45:46">
      <c r="AS5131" s="18"/>
      <c r="AT5131" s="16"/>
    </row>
    <row r="5132" spans="45:46">
      <c r="AS5132" s="18"/>
      <c r="AT5132" s="16"/>
    </row>
    <row r="5133" spans="45:46">
      <c r="AS5133" s="18"/>
      <c r="AT5133" s="16"/>
    </row>
    <row r="5134" spans="45:46">
      <c r="AS5134" s="18"/>
      <c r="AT5134" s="16"/>
    </row>
    <row r="5135" spans="45:46">
      <c r="AS5135" s="18"/>
      <c r="AT5135" s="16"/>
    </row>
    <row r="5136" spans="45:46">
      <c r="AS5136" s="18"/>
      <c r="AT5136" s="16"/>
    </row>
    <row r="5137" spans="45:46">
      <c r="AS5137" s="18"/>
      <c r="AT5137" s="16"/>
    </row>
    <row r="5138" spans="45:46">
      <c r="AS5138" s="18"/>
      <c r="AT5138" s="16"/>
    </row>
    <row r="5139" spans="45:46">
      <c r="AS5139" s="18"/>
      <c r="AT5139" s="16"/>
    </row>
    <row r="5140" spans="45:46">
      <c r="AS5140" s="18"/>
      <c r="AT5140" s="16"/>
    </row>
    <row r="5141" spans="45:46">
      <c r="AS5141" s="18"/>
      <c r="AT5141" s="16"/>
    </row>
    <row r="5142" spans="45:46">
      <c r="AS5142" s="18"/>
      <c r="AT5142" s="16"/>
    </row>
    <row r="5143" spans="45:46">
      <c r="AS5143" s="18"/>
      <c r="AT5143" s="16"/>
    </row>
    <row r="5144" spans="45:46">
      <c r="AS5144" s="18"/>
      <c r="AT5144" s="16"/>
    </row>
    <row r="5145" spans="45:46">
      <c r="AS5145" s="18"/>
      <c r="AT5145" s="16"/>
    </row>
    <row r="5146" spans="45:46">
      <c r="AS5146" s="18"/>
      <c r="AT5146" s="16"/>
    </row>
    <row r="5147" spans="45:46">
      <c r="AS5147" s="18"/>
      <c r="AT5147" s="16"/>
    </row>
    <row r="5148" spans="45:46">
      <c r="AS5148" s="18"/>
      <c r="AT5148" s="16"/>
    </row>
    <row r="5149" spans="45:46">
      <c r="AS5149" s="18"/>
      <c r="AT5149" s="16"/>
    </row>
    <row r="5150" spans="45:46">
      <c r="AS5150" s="18"/>
      <c r="AT5150" s="16"/>
    </row>
    <row r="5151" spans="45:46">
      <c r="AS5151" s="18"/>
      <c r="AT5151" s="16"/>
    </row>
    <row r="5152" spans="45:46">
      <c r="AS5152" s="18"/>
      <c r="AT5152" s="16"/>
    </row>
    <row r="5153" spans="45:46">
      <c r="AS5153" s="18"/>
      <c r="AT5153" s="16"/>
    </row>
    <row r="5154" spans="45:46">
      <c r="AS5154" s="18"/>
      <c r="AT5154" s="16"/>
    </row>
    <row r="5155" spans="45:46">
      <c r="AS5155" s="18"/>
      <c r="AT5155" s="16"/>
    </row>
    <row r="5156" spans="45:46">
      <c r="AS5156" s="18"/>
      <c r="AT5156" s="16"/>
    </row>
    <row r="5157" spans="45:46">
      <c r="AS5157" s="18"/>
      <c r="AT5157" s="16"/>
    </row>
    <row r="5158" spans="45:46">
      <c r="AS5158" s="18"/>
      <c r="AT5158" s="16"/>
    </row>
    <row r="5159" spans="45:46">
      <c r="AS5159" s="18"/>
      <c r="AT5159" s="16"/>
    </row>
    <row r="5160" spans="45:46">
      <c r="AS5160" s="18"/>
      <c r="AT5160" s="16"/>
    </row>
    <row r="5161" spans="45:46">
      <c r="AS5161" s="18"/>
      <c r="AT5161" s="16"/>
    </row>
    <row r="5162" spans="45:46">
      <c r="AS5162" s="18"/>
      <c r="AT5162" s="16"/>
    </row>
    <row r="5163" spans="45:46">
      <c r="AS5163" s="18"/>
      <c r="AT5163" s="16"/>
    </row>
    <row r="5164" spans="45:46">
      <c r="AS5164" s="18"/>
      <c r="AT5164" s="16"/>
    </row>
    <row r="5165" spans="45:46">
      <c r="AS5165" s="18"/>
      <c r="AT5165" s="16"/>
    </row>
    <row r="5166" spans="45:46">
      <c r="AS5166" s="18"/>
      <c r="AT5166" s="16"/>
    </row>
    <row r="5167" spans="45:46">
      <c r="AS5167" s="18"/>
      <c r="AT5167" s="16"/>
    </row>
    <row r="5168" spans="45:46">
      <c r="AS5168" s="18"/>
      <c r="AT5168" s="16"/>
    </row>
    <row r="5169" spans="45:46">
      <c r="AS5169" s="18"/>
      <c r="AT5169" s="16"/>
    </row>
    <row r="5170" spans="45:46">
      <c r="AS5170" s="18"/>
      <c r="AT5170" s="16"/>
    </row>
    <row r="5171" spans="45:46">
      <c r="AS5171" s="18"/>
      <c r="AT5171" s="16"/>
    </row>
    <row r="5172" spans="45:46">
      <c r="AS5172" s="18"/>
      <c r="AT5172" s="16"/>
    </row>
    <row r="5173" spans="45:46">
      <c r="AS5173" s="18"/>
      <c r="AT5173" s="16"/>
    </row>
    <row r="5174" spans="45:46">
      <c r="AS5174" s="18"/>
      <c r="AT5174" s="16"/>
    </row>
    <row r="5175" spans="45:46">
      <c r="AS5175" s="18"/>
      <c r="AT5175" s="16"/>
    </row>
    <row r="5176" spans="45:46">
      <c r="AS5176" s="18"/>
      <c r="AT5176" s="16"/>
    </row>
    <row r="5177" spans="45:46">
      <c r="AS5177" s="18"/>
      <c r="AT5177" s="16"/>
    </row>
    <row r="5178" spans="45:46">
      <c r="AS5178" s="18"/>
      <c r="AT5178" s="16"/>
    </row>
    <row r="5179" spans="45:46">
      <c r="AS5179" s="18"/>
      <c r="AT5179" s="16"/>
    </row>
    <row r="5180" spans="45:46">
      <c r="AS5180" s="18"/>
      <c r="AT5180" s="16"/>
    </row>
    <row r="5181" spans="45:46">
      <c r="AS5181" s="18"/>
      <c r="AT5181" s="16"/>
    </row>
    <row r="5182" spans="45:46">
      <c r="AS5182" s="18"/>
      <c r="AT5182" s="16"/>
    </row>
    <row r="5183" spans="45:46">
      <c r="AS5183" s="18"/>
      <c r="AT5183" s="16"/>
    </row>
    <row r="5184" spans="45:46">
      <c r="AS5184" s="18"/>
      <c r="AT5184" s="16"/>
    </row>
    <row r="5185" spans="45:46">
      <c r="AS5185" s="18"/>
      <c r="AT5185" s="16"/>
    </row>
    <row r="5186" spans="45:46">
      <c r="AS5186" s="18"/>
      <c r="AT5186" s="16"/>
    </row>
    <row r="5187" spans="45:46">
      <c r="AS5187" s="18"/>
      <c r="AT5187" s="16"/>
    </row>
    <row r="5188" spans="45:46">
      <c r="AS5188" s="18"/>
      <c r="AT5188" s="16"/>
    </row>
    <row r="5189" spans="45:46">
      <c r="AS5189" s="18"/>
      <c r="AT5189" s="16"/>
    </row>
    <row r="5190" spans="45:46">
      <c r="AS5190" s="18"/>
      <c r="AT5190" s="16"/>
    </row>
    <row r="5191" spans="45:46">
      <c r="AS5191" s="18"/>
      <c r="AT5191" s="16"/>
    </row>
    <row r="5192" spans="45:46">
      <c r="AS5192" s="18"/>
      <c r="AT5192" s="16"/>
    </row>
    <row r="5193" spans="45:46">
      <c r="AS5193" s="18"/>
      <c r="AT5193" s="16"/>
    </row>
    <row r="5194" spans="45:46">
      <c r="AS5194" s="18"/>
      <c r="AT5194" s="16"/>
    </row>
    <row r="5195" spans="45:46">
      <c r="AS5195" s="18"/>
      <c r="AT5195" s="16"/>
    </row>
    <row r="5196" spans="45:46">
      <c r="AS5196" s="18"/>
      <c r="AT5196" s="16"/>
    </row>
    <row r="5197" spans="45:46">
      <c r="AS5197" s="18"/>
      <c r="AT5197" s="16"/>
    </row>
    <row r="5198" spans="45:46">
      <c r="AS5198" s="18"/>
      <c r="AT5198" s="16"/>
    </row>
    <row r="5199" spans="45:46">
      <c r="AS5199" s="18"/>
      <c r="AT5199" s="16"/>
    </row>
    <row r="5200" spans="45:46">
      <c r="AS5200" s="18"/>
      <c r="AT5200" s="16"/>
    </row>
    <row r="5201" spans="45:46">
      <c r="AS5201" s="18"/>
      <c r="AT5201" s="16"/>
    </row>
    <row r="5202" spans="45:46">
      <c r="AS5202" s="18"/>
      <c r="AT5202" s="16"/>
    </row>
    <row r="5203" spans="45:46">
      <c r="AS5203" s="18"/>
      <c r="AT5203" s="16"/>
    </row>
    <row r="5204" spans="45:46">
      <c r="AS5204" s="18"/>
      <c r="AT5204" s="16"/>
    </row>
    <row r="5205" spans="45:46">
      <c r="AS5205" s="18"/>
      <c r="AT5205" s="16"/>
    </row>
    <row r="5206" spans="45:46">
      <c r="AS5206" s="18"/>
      <c r="AT5206" s="16"/>
    </row>
    <row r="5207" spans="45:46">
      <c r="AS5207" s="18"/>
      <c r="AT5207" s="16"/>
    </row>
    <row r="5208" spans="45:46">
      <c r="AS5208" s="18"/>
      <c r="AT5208" s="16"/>
    </row>
    <row r="5209" spans="45:46">
      <c r="AS5209" s="18"/>
      <c r="AT5209" s="16"/>
    </row>
    <row r="5210" spans="45:46">
      <c r="AS5210" s="18"/>
      <c r="AT5210" s="16"/>
    </row>
    <row r="5211" spans="45:46">
      <c r="AS5211" s="18"/>
      <c r="AT5211" s="16"/>
    </row>
    <row r="5212" spans="45:46">
      <c r="AS5212" s="18"/>
      <c r="AT5212" s="16"/>
    </row>
    <row r="5213" spans="45:46">
      <c r="AS5213" s="18"/>
      <c r="AT5213" s="16"/>
    </row>
    <row r="5214" spans="45:46">
      <c r="AS5214" s="18"/>
      <c r="AT5214" s="16"/>
    </row>
    <row r="5215" spans="45:46">
      <c r="AS5215" s="18"/>
      <c r="AT5215" s="16"/>
    </row>
    <row r="5216" spans="45:46">
      <c r="AS5216" s="18"/>
      <c r="AT5216" s="16"/>
    </row>
    <row r="5217" spans="45:46">
      <c r="AS5217" s="18"/>
      <c r="AT5217" s="16"/>
    </row>
    <row r="5218" spans="45:46">
      <c r="AS5218" s="18"/>
      <c r="AT5218" s="16"/>
    </row>
    <row r="5219" spans="45:46">
      <c r="AS5219" s="18"/>
      <c r="AT5219" s="16"/>
    </row>
    <row r="5220" spans="45:46">
      <c r="AS5220" s="18"/>
      <c r="AT5220" s="16"/>
    </row>
    <row r="5221" spans="45:46">
      <c r="AS5221" s="18"/>
      <c r="AT5221" s="16"/>
    </row>
    <row r="5222" spans="45:46">
      <c r="AS5222" s="18"/>
      <c r="AT5222" s="16"/>
    </row>
    <row r="5223" spans="45:46">
      <c r="AS5223" s="18"/>
      <c r="AT5223" s="16"/>
    </row>
    <row r="5224" spans="45:46">
      <c r="AS5224" s="18"/>
      <c r="AT5224" s="16"/>
    </row>
    <row r="5225" spans="45:46">
      <c r="AS5225" s="18"/>
      <c r="AT5225" s="16"/>
    </row>
    <row r="5226" spans="45:46">
      <c r="AS5226" s="18"/>
      <c r="AT5226" s="16"/>
    </row>
    <row r="5227" spans="45:46">
      <c r="AS5227" s="18"/>
      <c r="AT5227" s="16"/>
    </row>
    <row r="5228" spans="45:46">
      <c r="AS5228" s="18"/>
      <c r="AT5228" s="16"/>
    </row>
    <row r="5229" spans="45:46">
      <c r="AS5229" s="18"/>
      <c r="AT5229" s="16"/>
    </row>
    <row r="5230" spans="45:46">
      <c r="AS5230" s="18"/>
      <c r="AT5230" s="16"/>
    </row>
    <row r="5231" spans="45:46">
      <c r="AS5231" s="18"/>
      <c r="AT5231" s="16"/>
    </row>
    <row r="5232" spans="45:46">
      <c r="AS5232" s="18"/>
      <c r="AT5232" s="16"/>
    </row>
    <row r="5233" spans="45:46">
      <c r="AS5233" s="18"/>
      <c r="AT5233" s="16"/>
    </row>
    <row r="5234" spans="45:46">
      <c r="AS5234" s="18"/>
      <c r="AT5234" s="16"/>
    </row>
    <row r="5235" spans="45:46">
      <c r="AS5235" s="18"/>
      <c r="AT5235" s="16"/>
    </row>
    <row r="5236" spans="45:46">
      <c r="AS5236" s="18"/>
      <c r="AT5236" s="16"/>
    </row>
    <row r="5237" spans="45:46">
      <c r="AS5237" s="18"/>
      <c r="AT5237" s="16"/>
    </row>
    <row r="5238" spans="45:46">
      <c r="AS5238" s="18"/>
      <c r="AT5238" s="16"/>
    </row>
    <row r="5239" spans="45:46">
      <c r="AS5239" s="18"/>
      <c r="AT5239" s="16"/>
    </row>
    <row r="5240" spans="45:46">
      <c r="AS5240" s="18"/>
      <c r="AT5240" s="16"/>
    </row>
    <row r="5241" spans="45:46">
      <c r="AS5241" s="18"/>
      <c r="AT5241" s="16"/>
    </row>
    <row r="5242" spans="45:46">
      <c r="AS5242" s="18"/>
      <c r="AT5242" s="16"/>
    </row>
    <row r="5243" spans="45:46">
      <c r="AS5243" s="18"/>
      <c r="AT5243" s="16"/>
    </row>
    <row r="5244" spans="45:46">
      <c r="AS5244" s="18"/>
      <c r="AT5244" s="16"/>
    </row>
    <row r="5245" spans="45:46">
      <c r="AS5245" s="18"/>
      <c r="AT5245" s="16"/>
    </row>
    <row r="5246" spans="45:46">
      <c r="AS5246" s="18"/>
      <c r="AT5246" s="16"/>
    </row>
    <row r="5247" spans="45:46">
      <c r="AS5247" s="18"/>
      <c r="AT5247" s="16"/>
    </row>
    <row r="5248" spans="45:46">
      <c r="AS5248" s="18"/>
      <c r="AT5248" s="16"/>
    </row>
    <row r="5249" spans="45:46">
      <c r="AS5249" s="18"/>
      <c r="AT5249" s="16"/>
    </row>
    <row r="5250" spans="45:46">
      <c r="AS5250" s="18"/>
      <c r="AT5250" s="16"/>
    </row>
    <row r="5251" spans="45:46">
      <c r="AS5251" s="18"/>
      <c r="AT5251" s="16"/>
    </row>
    <row r="5252" spans="45:46">
      <c r="AS5252" s="18"/>
      <c r="AT5252" s="16"/>
    </row>
    <row r="5253" spans="45:46">
      <c r="AS5253" s="18"/>
      <c r="AT5253" s="16"/>
    </row>
    <row r="5254" spans="45:46">
      <c r="AS5254" s="18"/>
      <c r="AT5254" s="16"/>
    </row>
    <row r="5255" spans="45:46">
      <c r="AS5255" s="18"/>
      <c r="AT5255" s="16"/>
    </row>
    <row r="5256" spans="45:46">
      <c r="AS5256" s="18"/>
      <c r="AT5256" s="16"/>
    </row>
    <row r="5257" spans="45:46">
      <c r="AS5257" s="18"/>
      <c r="AT5257" s="16"/>
    </row>
    <row r="5258" spans="45:46">
      <c r="AS5258" s="18"/>
      <c r="AT5258" s="16"/>
    </row>
    <row r="5259" spans="45:46">
      <c r="AS5259" s="18"/>
      <c r="AT5259" s="16"/>
    </row>
    <row r="5260" spans="45:46">
      <c r="AS5260" s="18"/>
      <c r="AT5260" s="16"/>
    </row>
    <row r="5261" spans="45:46">
      <c r="AS5261" s="18"/>
      <c r="AT5261" s="16"/>
    </row>
    <row r="5262" spans="45:46">
      <c r="AS5262" s="18"/>
      <c r="AT5262" s="16"/>
    </row>
    <row r="5263" spans="45:46">
      <c r="AS5263" s="18"/>
      <c r="AT5263" s="16"/>
    </row>
    <row r="5264" spans="45:46">
      <c r="AS5264" s="18"/>
      <c r="AT5264" s="16"/>
    </row>
    <row r="5265" spans="45:46">
      <c r="AS5265" s="18"/>
      <c r="AT5265" s="16"/>
    </row>
    <row r="5266" spans="45:46">
      <c r="AS5266" s="18"/>
      <c r="AT5266" s="16"/>
    </row>
    <row r="5267" spans="45:46">
      <c r="AS5267" s="18"/>
      <c r="AT5267" s="16"/>
    </row>
    <row r="5268" spans="45:46">
      <c r="AS5268" s="18"/>
      <c r="AT5268" s="16"/>
    </row>
    <row r="5269" spans="45:46">
      <c r="AS5269" s="18"/>
      <c r="AT5269" s="16"/>
    </row>
    <row r="5270" spans="45:46">
      <c r="AS5270" s="18"/>
      <c r="AT5270" s="16"/>
    </row>
    <row r="5271" spans="45:46">
      <c r="AS5271" s="18"/>
      <c r="AT5271" s="16"/>
    </row>
    <row r="5272" spans="45:46">
      <c r="AS5272" s="18"/>
      <c r="AT5272" s="16"/>
    </row>
    <row r="5273" spans="45:46">
      <c r="AS5273" s="18"/>
      <c r="AT5273" s="16"/>
    </row>
    <row r="5274" spans="45:46">
      <c r="AS5274" s="18"/>
      <c r="AT5274" s="16"/>
    </row>
    <row r="5275" spans="45:46">
      <c r="AS5275" s="18"/>
      <c r="AT5275" s="16"/>
    </row>
    <row r="5276" spans="45:46">
      <c r="AS5276" s="18"/>
      <c r="AT5276" s="16"/>
    </row>
    <row r="5277" spans="45:46">
      <c r="AS5277" s="18"/>
      <c r="AT5277" s="16"/>
    </row>
    <row r="5278" spans="45:46">
      <c r="AS5278" s="18"/>
      <c r="AT5278" s="16"/>
    </row>
    <row r="5279" spans="45:46">
      <c r="AS5279" s="18"/>
      <c r="AT5279" s="16"/>
    </row>
    <row r="5280" spans="45:46">
      <c r="AS5280" s="18"/>
      <c r="AT5280" s="16"/>
    </row>
    <row r="5281" spans="45:46">
      <c r="AS5281" s="18"/>
      <c r="AT5281" s="16"/>
    </row>
    <row r="5282" spans="45:46">
      <c r="AS5282" s="18"/>
      <c r="AT5282" s="16"/>
    </row>
    <row r="5283" spans="45:46">
      <c r="AS5283" s="18"/>
      <c r="AT5283" s="16"/>
    </row>
    <row r="5284" spans="45:46">
      <c r="AS5284" s="18"/>
      <c r="AT5284" s="16"/>
    </row>
    <row r="5285" spans="45:46">
      <c r="AS5285" s="18"/>
      <c r="AT5285" s="16"/>
    </row>
    <row r="5286" spans="45:46">
      <c r="AS5286" s="18"/>
      <c r="AT5286" s="16"/>
    </row>
    <row r="5287" spans="45:46">
      <c r="AS5287" s="18"/>
      <c r="AT5287" s="16"/>
    </row>
    <row r="5288" spans="45:46">
      <c r="AS5288" s="18"/>
      <c r="AT5288" s="16"/>
    </row>
    <row r="5289" spans="45:46">
      <c r="AS5289" s="18"/>
      <c r="AT5289" s="16"/>
    </row>
    <row r="5290" spans="45:46">
      <c r="AS5290" s="18"/>
      <c r="AT5290" s="16"/>
    </row>
    <row r="5291" spans="45:46">
      <c r="AS5291" s="18"/>
      <c r="AT5291" s="16"/>
    </row>
    <row r="5292" spans="45:46">
      <c r="AS5292" s="18"/>
      <c r="AT5292" s="16"/>
    </row>
    <row r="5293" spans="45:46">
      <c r="AS5293" s="18"/>
      <c r="AT5293" s="16"/>
    </row>
    <row r="5294" spans="45:46">
      <c r="AS5294" s="18"/>
      <c r="AT5294" s="16"/>
    </row>
    <row r="5295" spans="45:46">
      <c r="AS5295" s="18"/>
      <c r="AT5295" s="16"/>
    </row>
    <row r="5296" spans="45:46">
      <c r="AS5296" s="18"/>
      <c r="AT5296" s="16"/>
    </row>
    <row r="5297" spans="45:46">
      <c r="AS5297" s="18"/>
      <c r="AT5297" s="16"/>
    </row>
    <row r="5298" spans="45:46">
      <c r="AS5298" s="18"/>
      <c r="AT5298" s="16"/>
    </row>
    <row r="5299" spans="45:46">
      <c r="AS5299" s="18"/>
      <c r="AT5299" s="16"/>
    </row>
    <row r="5300" spans="45:46">
      <c r="AS5300" s="18"/>
      <c r="AT5300" s="16"/>
    </row>
    <row r="5301" spans="45:46">
      <c r="AS5301" s="18"/>
      <c r="AT5301" s="16"/>
    </row>
    <row r="5302" spans="45:46">
      <c r="AS5302" s="18"/>
      <c r="AT5302" s="16"/>
    </row>
    <row r="5303" spans="45:46">
      <c r="AS5303" s="18"/>
      <c r="AT5303" s="16"/>
    </row>
    <row r="5304" spans="45:46">
      <c r="AS5304" s="18"/>
      <c r="AT5304" s="16"/>
    </row>
    <row r="5305" spans="45:46">
      <c r="AS5305" s="18"/>
      <c r="AT5305" s="16"/>
    </row>
    <row r="5306" spans="45:46">
      <c r="AS5306" s="18"/>
      <c r="AT5306" s="16"/>
    </row>
    <row r="5307" spans="45:46">
      <c r="AS5307" s="18"/>
      <c r="AT5307" s="16"/>
    </row>
    <row r="5308" spans="45:46">
      <c r="AS5308" s="18"/>
      <c r="AT5308" s="16"/>
    </row>
    <row r="5309" spans="45:46">
      <c r="AS5309" s="18"/>
      <c r="AT5309" s="16"/>
    </row>
    <row r="5310" spans="45:46">
      <c r="AS5310" s="18"/>
      <c r="AT5310" s="16"/>
    </row>
    <row r="5311" spans="45:46">
      <c r="AS5311" s="18"/>
      <c r="AT5311" s="16"/>
    </row>
    <row r="5312" spans="45:46">
      <c r="AS5312" s="18"/>
      <c r="AT5312" s="16"/>
    </row>
    <row r="5313" spans="45:46">
      <c r="AS5313" s="18"/>
      <c r="AT5313" s="16"/>
    </row>
    <row r="5314" spans="45:46">
      <c r="AS5314" s="18"/>
      <c r="AT5314" s="16"/>
    </row>
    <row r="5315" spans="45:46">
      <c r="AS5315" s="18"/>
      <c r="AT5315" s="16"/>
    </row>
    <row r="5316" spans="45:46">
      <c r="AS5316" s="18"/>
      <c r="AT5316" s="16"/>
    </row>
    <row r="5317" spans="45:46">
      <c r="AS5317" s="18"/>
      <c r="AT5317" s="16"/>
    </row>
    <row r="5318" spans="45:46">
      <c r="AS5318" s="18"/>
      <c r="AT5318" s="16"/>
    </row>
    <row r="5319" spans="45:46">
      <c r="AS5319" s="18"/>
      <c r="AT5319" s="16"/>
    </row>
    <row r="5320" spans="45:46">
      <c r="AS5320" s="18"/>
      <c r="AT5320" s="16"/>
    </row>
    <row r="5321" spans="45:46">
      <c r="AS5321" s="18"/>
      <c r="AT5321" s="16"/>
    </row>
    <row r="5322" spans="45:46">
      <c r="AS5322" s="18"/>
      <c r="AT5322" s="16"/>
    </row>
    <row r="5323" spans="45:46">
      <c r="AS5323" s="18"/>
      <c r="AT5323" s="16"/>
    </row>
    <row r="5324" spans="45:46">
      <c r="AS5324" s="18"/>
      <c r="AT5324" s="16"/>
    </row>
    <row r="5325" spans="45:46">
      <c r="AS5325" s="18"/>
      <c r="AT5325" s="16"/>
    </row>
    <row r="5326" spans="45:46">
      <c r="AS5326" s="18"/>
      <c r="AT5326" s="16"/>
    </row>
    <row r="5327" spans="45:46">
      <c r="AS5327" s="18"/>
      <c r="AT5327" s="16"/>
    </row>
    <row r="5328" spans="45:46">
      <c r="AS5328" s="18"/>
      <c r="AT5328" s="16"/>
    </row>
    <row r="5329" spans="45:46">
      <c r="AS5329" s="18"/>
      <c r="AT5329" s="16"/>
    </row>
    <row r="5330" spans="45:46">
      <c r="AS5330" s="18"/>
      <c r="AT5330" s="16"/>
    </row>
    <row r="5331" spans="45:46">
      <c r="AS5331" s="18"/>
      <c r="AT5331" s="16"/>
    </row>
    <row r="5332" spans="45:46">
      <c r="AS5332" s="18"/>
      <c r="AT5332" s="16"/>
    </row>
    <row r="5333" spans="45:46">
      <c r="AS5333" s="18"/>
      <c r="AT5333" s="16"/>
    </row>
    <row r="5334" spans="45:46">
      <c r="AS5334" s="18"/>
      <c r="AT5334" s="16"/>
    </row>
    <row r="5335" spans="45:46">
      <c r="AS5335" s="18"/>
      <c r="AT5335" s="16"/>
    </row>
    <row r="5336" spans="45:46">
      <c r="AS5336" s="18"/>
      <c r="AT5336" s="16"/>
    </row>
    <row r="5337" spans="45:46">
      <c r="AS5337" s="18"/>
      <c r="AT5337" s="16"/>
    </row>
    <row r="5338" spans="45:46">
      <c r="AS5338" s="18"/>
      <c r="AT5338" s="16"/>
    </row>
    <row r="5339" spans="45:46">
      <c r="AS5339" s="18"/>
      <c r="AT5339" s="16"/>
    </row>
    <row r="5340" spans="45:46">
      <c r="AS5340" s="18"/>
      <c r="AT5340" s="16"/>
    </row>
    <row r="5341" spans="45:46">
      <c r="AS5341" s="18"/>
      <c r="AT5341" s="16"/>
    </row>
    <row r="5342" spans="45:46">
      <c r="AS5342" s="18"/>
      <c r="AT5342" s="16"/>
    </row>
    <row r="5343" spans="45:46">
      <c r="AS5343" s="18"/>
      <c r="AT5343" s="16"/>
    </row>
    <row r="5344" spans="45:46">
      <c r="AS5344" s="18"/>
      <c r="AT5344" s="16"/>
    </row>
    <row r="5345" spans="45:46">
      <c r="AS5345" s="18"/>
      <c r="AT5345" s="16"/>
    </row>
    <row r="5346" spans="45:46">
      <c r="AS5346" s="18"/>
      <c r="AT5346" s="16"/>
    </row>
    <row r="5347" spans="45:46">
      <c r="AS5347" s="18"/>
      <c r="AT5347" s="16"/>
    </row>
    <row r="5348" spans="45:46">
      <c r="AS5348" s="18"/>
      <c r="AT5348" s="16"/>
    </row>
    <row r="5349" spans="45:46">
      <c r="AS5349" s="18"/>
      <c r="AT5349" s="16"/>
    </row>
    <row r="5350" spans="45:46">
      <c r="AS5350" s="18"/>
      <c r="AT5350" s="16"/>
    </row>
    <row r="5351" spans="45:46">
      <c r="AS5351" s="18"/>
      <c r="AT5351" s="16"/>
    </row>
    <row r="5352" spans="45:46">
      <c r="AS5352" s="18"/>
      <c r="AT5352" s="16"/>
    </row>
    <row r="5353" spans="45:46">
      <c r="AS5353" s="18"/>
      <c r="AT5353" s="16"/>
    </row>
    <row r="5354" spans="45:46">
      <c r="AS5354" s="18"/>
      <c r="AT5354" s="16"/>
    </row>
    <row r="5355" spans="45:46">
      <c r="AS5355" s="18"/>
      <c r="AT5355" s="16"/>
    </row>
    <row r="5356" spans="45:46">
      <c r="AS5356" s="18"/>
      <c r="AT5356" s="16"/>
    </row>
    <row r="5357" spans="45:46">
      <c r="AS5357" s="18"/>
      <c r="AT5357" s="16"/>
    </row>
    <row r="5358" spans="45:46">
      <c r="AS5358" s="18"/>
      <c r="AT5358" s="16"/>
    </row>
    <row r="5359" spans="45:46">
      <c r="AS5359" s="18"/>
      <c r="AT5359" s="16"/>
    </row>
    <row r="5360" spans="45:46">
      <c r="AS5360" s="18"/>
      <c r="AT5360" s="16"/>
    </row>
    <row r="5361" spans="45:46">
      <c r="AS5361" s="18"/>
      <c r="AT5361" s="16"/>
    </row>
    <row r="5362" spans="45:46">
      <c r="AS5362" s="18"/>
      <c r="AT5362" s="16"/>
    </row>
    <row r="5363" spans="45:46">
      <c r="AS5363" s="18"/>
      <c r="AT5363" s="16"/>
    </row>
    <row r="5364" spans="45:46">
      <c r="AS5364" s="18"/>
      <c r="AT5364" s="16"/>
    </row>
    <row r="5365" spans="45:46">
      <c r="AS5365" s="18"/>
      <c r="AT5365" s="16"/>
    </row>
    <row r="5366" spans="45:46">
      <c r="AS5366" s="18"/>
      <c r="AT5366" s="16"/>
    </row>
    <row r="5367" spans="45:46">
      <c r="AS5367" s="18"/>
      <c r="AT5367" s="16"/>
    </row>
    <row r="5368" spans="45:46">
      <c r="AS5368" s="18"/>
      <c r="AT5368" s="16"/>
    </row>
    <row r="5369" spans="45:46">
      <c r="AS5369" s="18"/>
      <c r="AT5369" s="16"/>
    </row>
    <row r="5370" spans="45:46">
      <c r="AS5370" s="18"/>
      <c r="AT5370" s="16"/>
    </row>
    <row r="5371" spans="45:46">
      <c r="AS5371" s="18"/>
      <c r="AT5371" s="16"/>
    </row>
    <row r="5372" spans="45:46">
      <c r="AS5372" s="18"/>
      <c r="AT5372" s="16"/>
    </row>
    <row r="5373" spans="45:46">
      <c r="AS5373" s="18"/>
      <c r="AT5373" s="16"/>
    </row>
    <row r="5374" spans="45:46">
      <c r="AS5374" s="18"/>
      <c r="AT5374" s="16"/>
    </row>
    <row r="5375" spans="45:46">
      <c r="AS5375" s="18"/>
      <c r="AT5375" s="16"/>
    </row>
    <row r="5376" spans="45:46">
      <c r="AS5376" s="18"/>
      <c r="AT5376" s="16"/>
    </row>
    <row r="5377" spans="45:46">
      <c r="AS5377" s="18"/>
      <c r="AT5377" s="16"/>
    </row>
    <row r="5378" spans="45:46">
      <c r="AS5378" s="18"/>
      <c r="AT5378" s="16"/>
    </row>
    <row r="5379" spans="45:46">
      <c r="AS5379" s="18"/>
      <c r="AT5379" s="16"/>
    </row>
    <row r="5380" spans="45:46">
      <c r="AS5380" s="18"/>
      <c r="AT5380" s="16"/>
    </row>
    <row r="5381" spans="45:46">
      <c r="AS5381" s="18"/>
      <c r="AT5381" s="16"/>
    </row>
    <row r="5382" spans="45:46">
      <c r="AS5382" s="18"/>
      <c r="AT5382" s="16"/>
    </row>
    <row r="5383" spans="45:46">
      <c r="AS5383" s="18"/>
      <c r="AT5383" s="16"/>
    </row>
    <row r="5384" spans="45:46">
      <c r="AS5384" s="18"/>
      <c r="AT5384" s="16"/>
    </row>
    <row r="5385" spans="45:46">
      <c r="AS5385" s="18"/>
      <c r="AT5385" s="16"/>
    </row>
    <row r="5386" spans="45:46">
      <c r="AS5386" s="18"/>
      <c r="AT5386" s="16"/>
    </row>
    <row r="5387" spans="45:46">
      <c r="AS5387" s="18"/>
      <c r="AT5387" s="16"/>
    </row>
    <row r="5388" spans="45:46">
      <c r="AS5388" s="18"/>
      <c r="AT5388" s="16"/>
    </row>
    <row r="5389" spans="45:46">
      <c r="AS5389" s="18"/>
      <c r="AT5389" s="16"/>
    </row>
    <row r="5390" spans="45:46">
      <c r="AS5390" s="18"/>
      <c r="AT5390" s="16"/>
    </row>
    <row r="5391" spans="45:46">
      <c r="AS5391" s="18"/>
      <c r="AT5391" s="16"/>
    </row>
    <row r="5392" spans="45:46">
      <c r="AS5392" s="18"/>
      <c r="AT5392" s="16"/>
    </row>
    <row r="5393" spans="45:46">
      <c r="AS5393" s="18"/>
      <c r="AT5393" s="16"/>
    </row>
    <row r="5394" spans="45:46">
      <c r="AS5394" s="18"/>
      <c r="AT5394" s="16"/>
    </row>
    <row r="5395" spans="45:46">
      <c r="AS5395" s="18"/>
      <c r="AT5395" s="16"/>
    </row>
    <row r="5396" spans="45:46">
      <c r="AS5396" s="18"/>
      <c r="AT5396" s="16"/>
    </row>
    <row r="5397" spans="45:46">
      <c r="AS5397" s="18"/>
      <c r="AT5397" s="16"/>
    </row>
    <row r="5398" spans="45:46">
      <c r="AS5398" s="18"/>
      <c r="AT5398" s="16"/>
    </row>
    <row r="5399" spans="45:46">
      <c r="AS5399" s="18"/>
      <c r="AT5399" s="16"/>
    </row>
    <row r="5400" spans="45:46">
      <c r="AS5400" s="18"/>
      <c r="AT5400" s="16"/>
    </row>
    <row r="5401" spans="45:46">
      <c r="AS5401" s="18"/>
      <c r="AT5401" s="16"/>
    </row>
    <row r="5402" spans="45:46">
      <c r="AS5402" s="18"/>
      <c r="AT5402" s="16"/>
    </row>
    <row r="5403" spans="45:46">
      <c r="AS5403" s="18"/>
      <c r="AT5403" s="16"/>
    </row>
    <row r="5404" spans="45:46">
      <c r="AS5404" s="18"/>
      <c r="AT5404" s="16"/>
    </row>
    <row r="5405" spans="45:46">
      <c r="AS5405" s="18"/>
      <c r="AT5405" s="16"/>
    </row>
    <row r="5406" spans="45:46">
      <c r="AS5406" s="18"/>
      <c r="AT5406" s="16"/>
    </row>
    <row r="5407" spans="45:46">
      <c r="AS5407" s="18"/>
      <c r="AT5407" s="16"/>
    </row>
    <row r="5408" spans="45:46">
      <c r="AS5408" s="18"/>
      <c r="AT5408" s="16"/>
    </row>
    <row r="5409" spans="45:46">
      <c r="AS5409" s="18"/>
      <c r="AT5409" s="16"/>
    </row>
    <row r="5410" spans="45:46">
      <c r="AS5410" s="18"/>
      <c r="AT5410" s="16"/>
    </row>
    <row r="5411" spans="45:46">
      <c r="AS5411" s="18"/>
      <c r="AT5411" s="16"/>
    </row>
    <row r="5412" spans="45:46">
      <c r="AS5412" s="18"/>
      <c r="AT5412" s="16"/>
    </row>
    <row r="5413" spans="45:46">
      <c r="AS5413" s="18"/>
      <c r="AT5413" s="16"/>
    </row>
    <row r="5414" spans="45:46">
      <c r="AS5414" s="18"/>
      <c r="AT5414" s="16"/>
    </row>
    <row r="5415" spans="45:46">
      <c r="AS5415" s="18"/>
      <c r="AT5415" s="16"/>
    </row>
    <row r="5416" spans="45:46">
      <c r="AS5416" s="18"/>
      <c r="AT5416" s="16"/>
    </row>
    <row r="5417" spans="45:46">
      <c r="AS5417" s="18"/>
      <c r="AT5417" s="16"/>
    </row>
    <row r="5418" spans="45:46">
      <c r="AS5418" s="18"/>
      <c r="AT5418" s="16"/>
    </row>
    <row r="5419" spans="45:46">
      <c r="AS5419" s="18"/>
      <c r="AT5419" s="16"/>
    </row>
    <row r="5420" spans="45:46">
      <c r="AS5420" s="18"/>
      <c r="AT5420" s="16"/>
    </row>
    <row r="5421" spans="45:46">
      <c r="AS5421" s="18"/>
      <c r="AT5421" s="16"/>
    </row>
    <row r="5422" spans="45:46">
      <c r="AS5422" s="18"/>
      <c r="AT5422" s="16"/>
    </row>
    <row r="5423" spans="45:46">
      <c r="AS5423" s="18"/>
      <c r="AT5423" s="16"/>
    </row>
    <row r="5424" spans="45:46">
      <c r="AS5424" s="18"/>
      <c r="AT5424" s="16"/>
    </row>
    <row r="5425" spans="45:46">
      <c r="AS5425" s="18"/>
      <c r="AT5425" s="16"/>
    </row>
    <row r="5426" spans="45:46">
      <c r="AS5426" s="18"/>
      <c r="AT5426" s="16"/>
    </row>
    <row r="5427" spans="45:46">
      <c r="AS5427" s="18"/>
      <c r="AT5427" s="16"/>
    </row>
    <row r="5428" spans="45:46">
      <c r="AS5428" s="18"/>
      <c r="AT5428" s="16"/>
    </row>
    <row r="5429" spans="45:46">
      <c r="AS5429" s="18"/>
      <c r="AT5429" s="16"/>
    </row>
    <row r="5430" spans="45:46">
      <c r="AS5430" s="18"/>
      <c r="AT5430" s="16"/>
    </row>
    <row r="5431" spans="45:46">
      <c r="AS5431" s="18"/>
      <c r="AT5431" s="16"/>
    </row>
    <row r="5432" spans="45:46">
      <c r="AS5432" s="18"/>
      <c r="AT5432" s="16"/>
    </row>
    <row r="5433" spans="45:46">
      <c r="AS5433" s="18"/>
      <c r="AT5433" s="16"/>
    </row>
    <row r="5434" spans="45:46">
      <c r="AS5434" s="18"/>
      <c r="AT5434" s="16"/>
    </row>
    <row r="5435" spans="45:46">
      <c r="AS5435" s="18"/>
      <c r="AT5435" s="16"/>
    </row>
    <row r="5436" spans="45:46">
      <c r="AS5436" s="18"/>
      <c r="AT5436" s="16"/>
    </row>
    <row r="5437" spans="45:46">
      <c r="AS5437" s="18"/>
      <c r="AT5437" s="16"/>
    </row>
    <row r="5438" spans="45:46">
      <c r="AS5438" s="18"/>
      <c r="AT5438" s="16"/>
    </row>
    <row r="5439" spans="45:46">
      <c r="AS5439" s="18"/>
      <c r="AT5439" s="16"/>
    </row>
    <row r="5440" spans="45:46">
      <c r="AS5440" s="18"/>
      <c r="AT5440" s="16"/>
    </row>
    <row r="5441" spans="45:46">
      <c r="AS5441" s="18"/>
      <c r="AT5441" s="16"/>
    </row>
    <row r="5442" spans="45:46">
      <c r="AS5442" s="18"/>
      <c r="AT5442" s="16"/>
    </row>
    <row r="5443" spans="45:46">
      <c r="AS5443" s="18"/>
      <c r="AT5443" s="16"/>
    </row>
    <row r="5444" spans="45:46">
      <c r="AS5444" s="18"/>
      <c r="AT5444" s="16"/>
    </row>
    <row r="5445" spans="45:46">
      <c r="AS5445" s="18"/>
      <c r="AT5445" s="16"/>
    </row>
    <row r="5446" spans="45:46">
      <c r="AS5446" s="18"/>
      <c r="AT5446" s="16"/>
    </row>
    <row r="5447" spans="45:46">
      <c r="AS5447" s="18"/>
      <c r="AT5447" s="16"/>
    </row>
    <row r="5448" spans="45:46">
      <c r="AS5448" s="18"/>
      <c r="AT5448" s="16"/>
    </row>
    <row r="5449" spans="45:46">
      <c r="AS5449" s="18"/>
      <c r="AT5449" s="16"/>
    </row>
    <row r="5450" spans="45:46">
      <c r="AS5450" s="18"/>
      <c r="AT5450" s="16"/>
    </row>
    <row r="5451" spans="45:46">
      <c r="AS5451" s="18"/>
      <c r="AT5451" s="16"/>
    </row>
    <row r="5452" spans="45:46">
      <c r="AS5452" s="18"/>
      <c r="AT5452" s="16"/>
    </row>
    <row r="5453" spans="45:46">
      <c r="AS5453" s="18"/>
      <c r="AT5453" s="16"/>
    </row>
    <row r="5454" spans="45:46">
      <c r="AS5454" s="18"/>
      <c r="AT5454" s="16"/>
    </row>
    <row r="5455" spans="45:46">
      <c r="AS5455" s="18"/>
      <c r="AT5455" s="16"/>
    </row>
    <row r="5456" spans="45:46">
      <c r="AS5456" s="18"/>
      <c r="AT5456" s="16"/>
    </row>
    <row r="5457" spans="45:46">
      <c r="AS5457" s="18"/>
      <c r="AT5457" s="16"/>
    </row>
    <row r="5458" spans="45:46">
      <c r="AS5458" s="18"/>
      <c r="AT5458" s="16"/>
    </row>
    <row r="5459" spans="45:46">
      <c r="AS5459" s="18"/>
      <c r="AT5459" s="16"/>
    </row>
    <row r="5460" spans="45:46">
      <c r="AS5460" s="18"/>
      <c r="AT5460" s="16"/>
    </row>
    <row r="5461" spans="45:46">
      <c r="AS5461" s="18"/>
      <c r="AT5461" s="16"/>
    </row>
    <row r="5462" spans="45:46">
      <c r="AS5462" s="18"/>
      <c r="AT5462" s="16"/>
    </row>
    <row r="5463" spans="45:46">
      <c r="AS5463" s="18"/>
      <c r="AT5463" s="16"/>
    </row>
    <row r="5464" spans="45:46">
      <c r="AS5464" s="18"/>
      <c r="AT5464" s="16"/>
    </row>
    <row r="5465" spans="45:46">
      <c r="AS5465" s="18"/>
      <c r="AT5465" s="16"/>
    </row>
    <row r="5466" spans="45:46">
      <c r="AS5466" s="18"/>
      <c r="AT5466" s="16"/>
    </row>
    <row r="5467" spans="45:46">
      <c r="AS5467" s="18"/>
      <c r="AT5467" s="16"/>
    </row>
    <row r="5468" spans="45:46">
      <c r="AS5468" s="18"/>
      <c r="AT5468" s="16"/>
    </row>
    <row r="5469" spans="45:46">
      <c r="AS5469" s="18"/>
      <c r="AT5469" s="16"/>
    </row>
    <row r="5470" spans="45:46">
      <c r="AS5470" s="18"/>
      <c r="AT5470" s="16"/>
    </row>
    <row r="5471" spans="45:46">
      <c r="AS5471" s="18"/>
      <c r="AT5471" s="16"/>
    </row>
    <row r="5472" spans="45:46">
      <c r="AS5472" s="18"/>
      <c r="AT5472" s="16"/>
    </row>
    <row r="5473" spans="45:46">
      <c r="AS5473" s="18"/>
      <c r="AT5473" s="16"/>
    </row>
    <row r="5474" spans="45:46">
      <c r="AS5474" s="18"/>
      <c r="AT5474" s="16"/>
    </row>
    <row r="5475" spans="45:46">
      <c r="AS5475" s="18"/>
      <c r="AT5475" s="16"/>
    </row>
    <row r="5476" spans="45:46">
      <c r="AS5476" s="18"/>
      <c r="AT5476" s="16"/>
    </row>
    <row r="5477" spans="45:46">
      <c r="AS5477" s="18"/>
      <c r="AT5477" s="16"/>
    </row>
    <row r="5478" spans="45:46">
      <c r="AS5478" s="18"/>
      <c r="AT5478" s="16"/>
    </row>
    <row r="5479" spans="45:46">
      <c r="AS5479" s="18"/>
      <c r="AT5479" s="16"/>
    </row>
    <row r="5480" spans="45:46">
      <c r="AS5480" s="18"/>
      <c r="AT5480" s="16"/>
    </row>
    <row r="5481" spans="45:46">
      <c r="AS5481" s="18"/>
      <c r="AT5481" s="16"/>
    </row>
    <row r="5482" spans="45:46">
      <c r="AS5482" s="18"/>
      <c r="AT5482" s="16"/>
    </row>
    <row r="5483" spans="45:46">
      <c r="AS5483" s="18"/>
      <c r="AT5483" s="16"/>
    </row>
    <row r="5484" spans="45:46">
      <c r="AS5484" s="18"/>
      <c r="AT5484" s="16"/>
    </row>
    <row r="5485" spans="45:46">
      <c r="AS5485" s="18"/>
      <c r="AT5485" s="16"/>
    </row>
    <row r="5486" spans="45:46">
      <c r="AS5486" s="18"/>
      <c r="AT5486" s="16"/>
    </row>
    <row r="5487" spans="45:46">
      <c r="AS5487" s="18"/>
      <c r="AT5487" s="16"/>
    </row>
    <row r="5488" spans="45:46">
      <c r="AS5488" s="18"/>
      <c r="AT5488" s="16"/>
    </row>
    <row r="5489" spans="45:46">
      <c r="AS5489" s="18"/>
      <c r="AT5489" s="16"/>
    </row>
    <row r="5490" spans="45:46">
      <c r="AS5490" s="18"/>
      <c r="AT5490" s="16"/>
    </row>
    <row r="5491" spans="45:46">
      <c r="AS5491" s="18"/>
      <c r="AT5491" s="16"/>
    </row>
    <row r="5492" spans="45:46">
      <c r="AS5492" s="18"/>
      <c r="AT5492" s="16"/>
    </row>
    <row r="5493" spans="45:46">
      <c r="AS5493" s="18"/>
      <c r="AT5493" s="16"/>
    </row>
    <row r="5494" spans="45:46">
      <c r="AS5494" s="18"/>
      <c r="AT5494" s="16"/>
    </row>
    <row r="5495" spans="45:46">
      <c r="AS5495" s="18"/>
      <c r="AT5495" s="16"/>
    </row>
    <row r="5496" spans="45:46">
      <c r="AS5496" s="18"/>
      <c r="AT5496" s="16"/>
    </row>
    <row r="5497" spans="45:46">
      <c r="AS5497" s="18"/>
      <c r="AT5497" s="16"/>
    </row>
    <row r="5498" spans="45:46">
      <c r="AS5498" s="18"/>
      <c r="AT5498" s="16"/>
    </row>
    <row r="5499" spans="45:46">
      <c r="AS5499" s="18"/>
      <c r="AT5499" s="16"/>
    </row>
    <row r="5500" spans="45:46">
      <c r="AS5500" s="18"/>
      <c r="AT5500" s="16"/>
    </row>
    <row r="5501" spans="45:46">
      <c r="AS5501" s="18"/>
      <c r="AT5501" s="16"/>
    </row>
    <row r="5502" spans="45:46">
      <c r="AS5502" s="18"/>
      <c r="AT5502" s="16"/>
    </row>
    <row r="5503" spans="45:46">
      <c r="AS5503" s="18"/>
      <c r="AT5503" s="16"/>
    </row>
    <row r="5504" spans="45:46">
      <c r="AS5504" s="18"/>
      <c r="AT5504" s="16"/>
    </row>
    <row r="5505" spans="45:46">
      <c r="AS5505" s="18"/>
      <c r="AT5505" s="16"/>
    </row>
    <row r="5506" spans="45:46">
      <c r="AS5506" s="18"/>
      <c r="AT5506" s="16"/>
    </row>
    <row r="5507" spans="45:46">
      <c r="AS5507" s="18"/>
      <c r="AT5507" s="16"/>
    </row>
    <row r="5508" spans="45:46">
      <c r="AS5508" s="18"/>
      <c r="AT5508" s="16"/>
    </row>
    <row r="5509" spans="45:46">
      <c r="AS5509" s="18"/>
      <c r="AT5509" s="16"/>
    </row>
    <row r="5510" spans="45:46">
      <c r="AS5510" s="18"/>
      <c r="AT5510" s="16"/>
    </row>
    <row r="5511" spans="45:46">
      <c r="AS5511" s="18"/>
      <c r="AT5511" s="16"/>
    </row>
    <row r="5512" spans="45:46">
      <c r="AS5512" s="18"/>
      <c r="AT5512" s="16"/>
    </row>
    <row r="5513" spans="45:46">
      <c r="AS5513" s="18"/>
      <c r="AT5513" s="16"/>
    </row>
    <row r="5514" spans="45:46">
      <c r="AS5514" s="18"/>
      <c r="AT5514" s="16"/>
    </row>
    <row r="5515" spans="45:46">
      <c r="AS5515" s="18"/>
      <c r="AT5515" s="16"/>
    </row>
    <row r="5516" spans="45:46">
      <c r="AS5516" s="18"/>
      <c r="AT5516" s="16"/>
    </row>
    <row r="5517" spans="45:46">
      <c r="AS5517" s="18"/>
      <c r="AT5517" s="16"/>
    </row>
    <row r="5518" spans="45:46">
      <c r="AS5518" s="18"/>
      <c r="AT5518" s="16"/>
    </row>
    <row r="5519" spans="45:46">
      <c r="AS5519" s="18"/>
      <c r="AT5519" s="16"/>
    </row>
    <row r="5520" spans="45:46">
      <c r="AS5520" s="18"/>
      <c r="AT5520" s="16"/>
    </row>
    <row r="5521" spans="45:46">
      <c r="AS5521" s="18"/>
      <c r="AT5521" s="16"/>
    </row>
    <row r="5522" spans="45:46">
      <c r="AS5522" s="18"/>
      <c r="AT5522" s="16"/>
    </row>
    <row r="5523" spans="45:46">
      <c r="AS5523" s="18"/>
      <c r="AT5523" s="16"/>
    </row>
    <row r="5524" spans="45:46">
      <c r="AS5524" s="18"/>
      <c r="AT5524" s="16"/>
    </row>
    <row r="5525" spans="45:46">
      <c r="AS5525" s="18"/>
      <c r="AT5525" s="16"/>
    </row>
    <row r="5526" spans="45:46">
      <c r="AS5526" s="18"/>
      <c r="AT5526" s="16"/>
    </row>
    <row r="5527" spans="45:46">
      <c r="AS5527" s="18"/>
      <c r="AT5527" s="16"/>
    </row>
    <row r="5528" spans="45:46">
      <c r="AS5528" s="18"/>
      <c r="AT5528" s="16"/>
    </row>
    <row r="5529" spans="45:46">
      <c r="AS5529" s="18"/>
      <c r="AT5529" s="16"/>
    </row>
    <row r="5530" spans="45:46">
      <c r="AS5530" s="18"/>
      <c r="AT5530" s="16"/>
    </row>
    <row r="5531" spans="45:46">
      <c r="AS5531" s="18"/>
      <c r="AT5531" s="16"/>
    </row>
    <row r="5532" spans="45:46">
      <c r="AS5532" s="18"/>
      <c r="AT5532" s="16"/>
    </row>
    <row r="5533" spans="45:46">
      <c r="AS5533" s="18"/>
      <c r="AT5533" s="16"/>
    </row>
    <row r="5534" spans="45:46">
      <c r="AS5534" s="18"/>
      <c r="AT5534" s="16"/>
    </row>
    <row r="5535" spans="45:46">
      <c r="AS5535" s="18"/>
      <c r="AT5535" s="16"/>
    </row>
    <row r="5536" spans="45:46">
      <c r="AS5536" s="18"/>
      <c r="AT5536" s="16"/>
    </row>
    <row r="5537" spans="45:46">
      <c r="AS5537" s="18"/>
      <c r="AT5537" s="16"/>
    </row>
    <row r="5538" spans="45:46">
      <c r="AS5538" s="18"/>
      <c r="AT5538" s="16"/>
    </row>
    <row r="5539" spans="45:46">
      <c r="AS5539" s="18"/>
      <c r="AT5539" s="16"/>
    </row>
    <row r="5540" spans="45:46">
      <c r="AS5540" s="18"/>
      <c r="AT5540" s="16"/>
    </row>
    <row r="5541" spans="45:46">
      <c r="AS5541" s="18"/>
      <c r="AT5541" s="16"/>
    </row>
    <row r="5542" spans="45:46">
      <c r="AS5542" s="18"/>
      <c r="AT5542" s="16"/>
    </row>
    <row r="5543" spans="45:46">
      <c r="AS5543" s="18"/>
      <c r="AT5543" s="16"/>
    </row>
    <row r="5544" spans="45:46">
      <c r="AS5544" s="18"/>
      <c r="AT5544" s="16"/>
    </row>
    <row r="5545" spans="45:46">
      <c r="AS5545" s="18"/>
      <c r="AT5545" s="16"/>
    </row>
    <row r="5546" spans="45:46">
      <c r="AS5546" s="18"/>
      <c r="AT5546" s="16"/>
    </row>
    <row r="5547" spans="45:46">
      <c r="AS5547" s="18"/>
      <c r="AT5547" s="16"/>
    </row>
    <row r="5548" spans="45:46">
      <c r="AS5548" s="18"/>
      <c r="AT5548" s="16"/>
    </row>
    <row r="5549" spans="45:46">
      <c r="AS5549" s="18"/>
      <c r="AT5549" s="16"/>
    </row>
    <row r="5550" spans="45:46">
      <c r="AS5550" s="18"/>
      <c r="AT5550" s="16"/>
    </row>
    <row r="5551" spans="45:46">
      <c r="AS5551" s="18"/>
      <c r="AT5551" s="16"/>
    </row>
    <row r="5552" spans="45:46">
      <c r="AS5552" s="18"/>
      <c r="AT5552" s="16"/>
    </row>
    <row r="5553" spans="45:46">
      <c r="AS5553" s="18"/>
      <c r="AT5553" s="16"/>
    </row>
    <row r="5554" spans="45:46">
      <c r="AS5554" s="18"/>
      <c r="AT5554" s="16"/>
    </row>
    <row r="5555" spans="45:46">
      <c r="AS5555" s="18"/>
      <c r="AT5555" s="16"/>
    </row>
    <row r="5556" spans="45:46">
      <c r="AS5556" s="18"/>
      <c r="AT5556" s="16"/>
    </row>
    <row r="5557" spans="45:46">
      <c r="AS5557" s="18"/>
      <c r="AT5557" s="16"/>
    </row>
    <row r="5558" spans="45:46">
      <c r="AS5558" s="18"/>
      <c r="AT5558" s="16"/>
    </row>
    <row r="5559" spans="45:46">
      <c r="AS5559" s="18"/>
      <c r="AT5559" s="16"/>
    </row>
    <row r="5560" spans="45:46">
      <c r="AS5560" s="18"/>
      <c r="AT5560" s="16"/>
    </row>
    <row r="5561" spans="45:46">
      <c r="AS5561" s="18"/>
      <c r="AT5561" s="16"/>
    </row>
    <row r="5562" spans="45:46">
      <c r="AS5562" s="18"/>
      <c r="AT5562" s="16"/>
    </row>
    <row r="5563" spans="45:46">
      <c r="AS5563" s="18"/>
      <c r="AT5563" s="16"/>
    </row>
    <row r="5564" spans="45:46">
      <c r="AS5564" s="18"/>
      <c r="AT5564" s="16"/>
    </row>
    <row r="5565" spans="45:46">
      <c r="AS5565" s="18"/>
      <c r="AT5565" s="16"/>
    </row>
    <row r="5566" spans="45:46">
      <c r="AS5566" s="18"/>
      <c r="AT5566" s="16"/>
    </row>
    <row r="5567" spans="45:46">
      <c r="AS5567" s="18"/>
      <c r="AT5567" s="16"/>
    </row>
    <row r="5568" spans="45:46">
      <c r="AS5568" s="18"/>
      <c r="AT5568" s="16"/>
    </row>
    <row r="5569" spans="45:46">
      <c r="AS5569" s="18"/>
      <c r="AT5569" s="16"/>
    </row>
    <row r="5570" spans="45:46">
      <c r="AS5570" s="18"/>
      <c r="AT5570" s="16"/>
    </row>
    <row r="5571" spans="45:46">
      <c r="AS5571" s="18"/>
      <c r="AT5571" s="16"/>
    </row>
    <row r="5572" spans="45:46">
      <c r="AS5572" s="18"/>
      <c r="AT5572" s="16"/>
    </row>
    <row r="5573" spans="45:46">
      <c r="AS5573" s="18"/>
      <c r="AT5573" s="16"/>
    </row>
    <row r="5574" spans="45:46">
      <c r="AS5574" s="18"/>
      <c r="AT5574" s="16"/>
    </row>
    <row r="5575" spans="45:46">
      <c r="AS5575" s="18"/>
      <c r="AT5575" s="16"/>
    </row>
    <row r="5576" spans="45:46">
      <c r="AS5576" s="18"/>
      <c r="AT5576" s="16"/>
    </row>
    <row r="5577" spans="45:46">
      <c r="AS5577" s="18"/>
      <c r="AT5577" s="16"/>
    </row>
    <row r="5578" spans="45:46">
      <c r="AS5578" s="18"/>
      <c r="AT5578" s="16"/>
    </row>
    <row r="5579" spans="45:46">
      <c r="AS5579" s="18"/>
      <c r="AT5579" s="16"/>
    </row>
    <row r="5580" spans="45:46">
      <c r="AS5580" s="18"/>
      <c r="AT5580" s="16"/>
    </row>
    <row r="5581" spans="45:46">
      <c r="AS5581" s="18"/>
      <c r="AT5581" s="16"/>
    </row>
    <row r="5582" spans="45:46">
      <c r="AS5582" s="18"/>
      <c r="AT5582" s="16"/>
    </row>
    <row r="5583" spans="45:46">
      <c r="AS5583" s="18"/>
      <c r="AT5583" s="16"/>
    </row>
    <row r="5584" spans="45:46">
      <c r="AS5584" s="18"/>
      <c r="AT5584" s="16"/>
    </row>
    <row r="5585" spans="45:46">
      <c r="AS5585" s="18"/>
      <c r="AT5585" s="16"/>
    </row>
    <row r="5586" spans="45:46">
      <c r="AS5586" s="18"/>
      <c r="AT5586" s="16"/>
    </row>
    <row r="5587" spans="45:46">
      <c r="AS5587" s="18"/>
      <c r="AT5587" s="16"/>
    </row>
    <row r="5588" spans="45:46">
      <c r="AS5588" s="18"/>
      <c r="AT5588" s="16"/>
    </row>
    <row r="5589" spans="45:46">
      <c r="AS5589" s="18"/>
      <c r="AT5589" s="16"/>
    </row>
    <row r="5590" spans="45:46">
      <c r="AS5590" s="18"/>
      <c r="AT5590" s="16"/>
    </row>
    <row r="5591" spans="45:46">
      <c r="AS5591" s="18"/>
      <c r="AT5591" s="16"/>
    </row>
    <row r="5592" spans="45:46">
      <c r="AS5592" s="18"/>
      <c r="AT5592" s="16"/>
    </row>
    <row r="5593" spans="45:46">
      <c r="AS5593" s="18"/>
      <c r="AT5593" s="16"/>
    </row>
    <row r="5594" spans="45:46">
      <c r="AS5594" s="18"/>
      <c r="AT5594" s="16"/>
    </row>
    <row r="5595" spans="45:46">
      <c r="AS5595" s="18"/>
      <c r="AT5595" s="16"/>
    </row>
    <row r="5596" spans="45:46">
      <c r="AS5596" s="18"/>
      <c r="AT5596" s="16"/>
    </row>
    <row r="5597" spans="45:46">
      <c r="AS5597" s="18"/>
      <c r="AT5597" s="16"/>
    </row>
    <row r="5598" spans="45:46">
      <c r="AS5598" s="18"/>
      <c r="AT5598" s="16"/>
    </row>
    <row r="5599" spans="45:46">
      <c r="AS5599" s="18"/>
      <c r="AT5599" s="16"/>
    </row>
    <row r="5600" spans="45:46">
      <c r="AS5600" s="18"/>
      <c r="AT5600" s="16"/>
    </row>
    <row r="5601" spans="45:46">
      <c r="AS5601" s="18"/>
      <c r="AT5601" s="16"/>
    </row>
    <row r="5602" spans="45:46">
      <c r="AS5602" s="18"/>
      <c r="AT5602" s="16"/>
    </row>
    <row r="5603" spans="45:46">
      <c r="AS5603" s="18"/>
      <c r="AT5603" s="16"/>
    </row>
    <row r="5604" spans="45:46">
      <c r="AS5604" s="18"/>
      <c r="AT5604" s="16"/>
    </row>
    <row r="5605" spans="45:46">
      <c r="AS5605" s="18"/>
      <c r="AT5605" s="16"/>
    </row>
    <row r="5606" spans="45:46">
      <c r="AS5606" s="18"/>
      <c r="AT5606" s="16"/>
    </row>
    <row r="5607" spans="45:46">
      <c r="AS5607" s="18"/>
      <c r="AT5607" s="16"/>
    </row>
    <row r="5608" spans="45:46">
      <c r="AS5608" s="18"/>
      <c r="AT5608" s="16"/>
    </row>
    <row r="5609" spans="45:46">
      <c r="AS5609" s="18"/>
      <c r="AT5609" s="16"/>
    </row>
    <row r="5610" spans="45:46">
      <c r="AS5610" s="18"/>
      <c r="AT5610" s="16"/>
    </row>
    <row r="5611" spans="45:46">
      <c r="AS5611" s="18"/>
      <c r="AT5611" s="16"/>
    </row>
    <row r="5612" spans="45:46">
      <c r="AS5612" s="18"/>
      <c r="AT5612" s="16"/>
    </row>
    <row r="5613" spans="45:46">
      <c r="AS5613" s="18"/>
      <c r="AT5613" s="16"/>
    </row>
    <row r="5614" spans="45:46">
      <c r="AS5614" s="18"/>
      <c r="AT5614" s="16"/>
    </row>
    <row r="5615" spans="45:46">
      <c r="AS5615" s="18"/>
      <c r="AT5615" s="16"/>
    </row>
    <row r="5616" spans="45:46">
      <c r="AS5616" s="18"/>
      <c r="AT5616" s="16"/>
    </row>
    <row r="5617" spans="45:46">
      <c r="AS5617" s="18"/>
      <c r="AT5617" s="16"/>
    </row>
    <row r="5618" spans="45:46">
      <c r="AS5618" s="18"/>
      <c r="AT5618" s="16"/>
    </row>
    <row r="5619" spans="45:46">
      <c r="AS5619" s="18"/>
      <c r="AT5619" s="16"/>
    </row>
    <row r="5620" spans="45:46">
      <c r="AS5620" s="18"/>
      <c r="AT5620" s="16"/>
    </row>
    <row r="5621" spans="45:46">
      <c r="AS5621" s="18"/>
      <c r="AT5621" s="16"/>
    </row>
    <row r="5622" spans="45:46">
      <c r="AS5622" s="18"/>
      <c r="AT5622" s="16"/>
    </row>
    <row r="5623" spans="45:46">
      <c r="AS5623" s="18"/>
      <c r="AT5623" s="16"/>
    </row>
    <row r="5624" spans="45:46">
      <c r="AS5624" s="18"/>
      <c r="AT5624" s="16"/>
    </row>
    <row r="5625" spans="45:46">
      <c r="AS5625" s="18"/>
      <c r="AT5625" s="16"/>
    </row>
    <row r="5626" spans="45:46">
      <c r="AS5626" s="18"/>
      <c r="AT5626" s="16"/>
    </row>
    <row r="5627" spans="45:46">
      <c r="AS5627" s="18"/>
      <c r="AT5627" s="16"/>
    </row>
    <row r="5628" spans="45:46">
      <c r="AS5628" s="18"/>
      <c r="AT5628" s="16"/>
    </row>
    <row r="5629" spans="45:46">
      <c r="AS5629" s="18"/>
      <c r="AT5629" s="16"/>
    </row>
    <row r="5630" spans="45:46">
      <c r="AS5630" s="18"/>
      <c r="AT5630" s="16"/>
    </row>
    <row r="5631" spans="45:46">
      <c r="AS5631" s="18"/>
      <c r="AT5631" s="16"/>
    </row>
    <row r="5632" spans="45:46">
      <c r="AS5632" s="18"/>
      <c r="AT5632" s="16"/>
    </row>
    <row r="5633" spans="45:46">
      <c r="AS5633" s="18"/>
      <c r="AT5633" s="16"/>
    </row>
    <row r="5634" spans="45:46">
      <c r="AS5634" s="18"/>
      <c r="AT5634" s="16"/>
    </row>
    <row r="5635" spans="45:46">
      <c r="AS5635" s="18"/>
      <c r="AT5635" s="16"/>
    </row>
    <row r="5636" spans="45:46">
      <c r="AS5636" s="18"/>
      <c r="AT5636" s="16"/>
    </row>
    <row r="5637" spans="45:46">
      <c r="AS5637" s="18"/>
      <c r="AT5637" s="16"/>
    </row>
    <row r="5638" spans="45:46">
      <c r="AS5638" s="18"/>
      <c r="AT5638" s="16"/>
    </row>
    <row r="5639" spans="45:46">
      <c r="AS5639" s="18"/>
      <c r="AT5639" s="16"/>
    </row>
    <row r="5640" spans="45:46">
      <c r="AS5640" s="18"/>
      <c r="AT5640" s="16"/>
    </row>
    <row r="5641" spans="45:46">
      <c r="AS5641" s="18"/>
      <c r="AT5641" s="16"/>
    </row>
    <row r="5642" spans="45:46">
      <c r="AS5642" s="18"/>
      <c r="AT5642" s="16"/>
    </row>
    <row r="5643" spans="45:46">
      <c r="AS5643" s="18"/>
      <c r="AT5643" s="16"/>
    </row>
    <row r="5644" spans="45:46">
      <c r="AS5644" s="18"/>
      <c r="AT5644" s="16"/>
    </row>
    <row r="5645" spans="45:46">
      <c r="AS5645" s="18"/>
      <c r="AT5645" s="16"/>
    </row>
    <row r="5646" spans="45:46">
      <c r="AS5646" s="18"/>
      <c r="AT5646" s="16"/>
    </row>
    <row r="5647" spans="45:46">
      <c r="AS5647" s="18"/>
      <c r="AT5647" s="16"/>
    </row>
    <row r="5648" spans="45:46">
      <c r="AS5648" s="18"/>
      <c r="AT5648" s="16"/>
    </row>
    <row r="5649" spans="45:46">
      <c r="AS5649" s="18"/>
      <c r="AT5649" s="16"/>
    </row>
    <row r="5650" spans="45:46">
      <c r="AS5650" s="18"/>
      <c r="AT5650" s="16"/>
    </row>
    <row r="5651" spans="45:46">
      <c r="AS5651" s="18"/>
      <c r="AT5651" s="16"/>
    </row>
    <row r="5652" spans="45:46">
      <c r="AS5652" s="18"/>
      <c r="AT5652" s="16"/>
    </row>
    <row r="5653" spans="45:46">
      <c r="AS5653" s="18"/>
      <c r="AT5653" s="16"/>
    </row>
    <row r="5654" spans="45:46">
      <c r="AS5654" s="18"/>
      <c r="AT5654" s="16"/>
    </row>
    <row r="5655" spans="45:46">
      <c r="AS5655" s="18"/>
      <c r="AT5655" s="16"/>
    </row>
    <row r="5656" spans="45:46">
      <c r="AS5656" s="18"/>
      <c r="AT5656" s="16"/>
    </row>
    <row r="5657" spans="45:46">
      <c r="AS5657" s="18"/>
      <c r="AT5657" s="16"/>
    </row>
    <row r="5658" spans="45:46">
      <c r="AS5658" s="18"/>
      <c r="AT5658" s="16"/>
    </row>
    <row r="5659" spans="45:46">
      <c r="AS5659" s="18"/>
      <c r="AT5659" s="16"/>
    </row>
    <row r="5660" spans="45:46">
      <c r="AS5660" s="18"/>
      <c r="AT5660" s="16"/>
    </row>
    <row r="5661" spans="45:46">
      <c r="AS5661" s="18"/>
      <c r="AT5661" s="16"/>
    </row>
    <row r="5662" spans="45:46">
      <c r="AS5662" s="18"/>
      <c r="AT5662" s="16"/>
    </row>
    <row r="5663" spans="45:46">
      <c r="AS5663" s="18"/>
      <c r="AT5663" s="16"/>
    </row>
    <row r="5664" spans="45:46">
      <c r="AS5664" s="18"/>
      <c r="AT5664" s="16"/>
    </row>
    <row r="5665" spans="45:46">
      <c r="AS5665" s="18"/>
      <c r="AT5665" s="16"/>
    </row>
    <row r="5666" spans="45:46">
      <c r="AS5666" s="18"/>
      <c r="AT5666" s="16"/>
    </row>
    <row r="5667" spans="45:46">
      <c r="AS5667" s="18"/>
      <c r="AT5667" s="16"/>
    </row>
    <row r="5668" spans="45:46">
      <c r="AS5668" s="18"/>
      <c r="AT5668" s="16"/>
    </row>
    <row r="5669" spans="45:46">
      <c r="AS5669" s="18"/>
      <c r="AT5669" s="16"/>
    </row>
    <row r="5670" spans="45:46">
      <c r="AS5670" s="18"/>
      <c r="AT5670" s="16"/>
    </row>
    <row r="5671" spans="45:46">
      <c r="AS5671" s="18"/>
      <c r="AT5671" s="16"/>
    </row>
    <row r="5672" spans="45:46">
      <c r="AS5672" s="18"/>
      <c r="AT5672" s="16"/>
    </row>
    <row r="5673" spans="45:46">
      <c r="AS5673" s="18"/>
      <c r="AT5673" s="16"/>
    </row>
    <row r="5674" spans="45:46">
      <c r="AS5674" s="18"/>
      <c r="AT5674" s="16"/>
    </row>
    <row r="5675" spans="45:46">
      <c r="AS5675" s="18"/>
      <c r="AT5675" s="16"/>
    </row>
    <row r="5676" spans="45:46">
      <c r="AS5676" s="18"/>
      <c r="AT5676" s="16"/>
    </row>
    <row r="5677" spans="45:46">
      <c r="AS5677" s="18"/>
      <c r="AT5677" s="16"/>
    </row>
    <row r="5678" spans="45:46">
      <c r="AS5678" s="18"/>
      <c r="AT5678" s="16"/>
    </row>
    <row r="5679" spans="45:46">
      <c r="AS5679" s="18"/>
      <c r="AT5679" s="16"/>
    </row>
    <row r="5680" spans="45:46">
      <c r="AS5680" s="18"/>
      <c r="AT5680" s="16"/>
    </row>
    <row r="5681" spans="45:46">
      <c r="AS5681" s="18"/>
      <c r="AT5681" s="16"/>
    </row>
    <row r="5682" spans="45:46">
      <c r="AS5682" s="18"/>
      <c r="AT5682" s="16"/>
    </row>
    <row r="5683" spans="45:46">
      <c r="AS5683" s="18"/>
      <c r="AT5683" s="16"/>
    </row>
    <row r="5684" spans="45:46">
      <c r="AS5684" s="18"/>
      <c r="AT5684" s="16"/>
    </row>
    <row r="5685" spans="45:46">
      <c r="AS5685" s="18"/>
      <c r="AT5685" s="16"/>
    </row>
    <row r="5686" spans="45:46">
      <c r="AS5686" s="18"/>
      <c r="AT5686" s="16"/>
    </row>
    <row r="5687" spans="45:46">
      <c r="AS5687" s="18"/>
      <c r="AT5687" s="16"/>
    </row>
    <row r="5688" spans="45:46">
      <c r="AS5688" s="18"/>
      <c r="AT5688" s="16"/>
    </row>
    <row r="5689" spans="45:46">
      <c r="AS5689" s="18"/>
      <c r="AT5689" s="16"/>
    </row>
    <row r="5690" spans="45:46">
      <c r="AS5690" s="18"/>
      <c r="AT5690" s="16"/>
    </row>
    <row r="5691" spans="45:46">
      <c r="AS5691" s="18"/>
      <c r="AT5691" s="16"/>
    </row>
    <row r="5692" spans="45:46">
      <c r="AS5692" s="18"/>
      <c r="AT5692" s="16"/>
    </row>
    <row r="5693" spans="45:46">
      <c r="AS5693" s="18"/>
      <c r="AT5693" s="16"/>
    </row>
    <row r="5694" spans="45:46">
      <c r="AS5694" s="18"/>
      <c r="AT5694" s="16"/>
    </row>
    <row r="5695" spans="45:46">
      <c r="AS5695" s="18"/>
      <c r="AT5695" s="16"/>
    </row>
    <row r="5696" spans="45:46">
      <c r="AS5696" s="18"/>
      <c r="AT5696" s="16"/>
    </row>
    <row r="5697" spans="45:46">
      <c r="AS5697" s="18"/>
      <c r="AT5697" s="16"/>
    </row>
    <row r="5698" spans="45:46">
      <c r="AS5698" s="18"/>
      <c r="AT5698" s="16"/>
    </row>
    <row r="5699" spans="45:46">
      <c r="AS5699" s="18"/>
      <c r="AT5699" s="16"/>
    </row>
    <row r="5700" spans="45:46">
      <c r="AS5700" s="18"/>
      <c r="AT5700" s="16"/>
    </row>
    <row r="5701" spans="45:46">
      <c r="AS5701" s="18"/>
      <c r="AT5701" s="16"/>
    </row>
    <row r="5702" spans="45:46">
      <c r="AS5702" s="18"/>
      <c r="AT5702" s="16"/>
    </row>
    <row r="5703" spans="45:46">
      <c r="AS5703" s="18"/>
      <c r="AT5703" s="16"/>
    </row>
    <row r="5704" spans="45:46">
      <c r="AS5704" s="18"/>
      <c r="AT5704" s="16"/>
    </row>
    <row r="5705" spans="45:46">
      <c r="AS5705" s="18"/>
      <c r="AT5705" s="16"/>
    </row>
    <row r="5706" spans="45:46">
      <c r="AS5706" s="18"/>
      <c r="AT5706" s="16"/>
    </row>
    <row r="5707" spans="45:46">
      <c r="AS5707" s="18"/>
      <c r="AT5707" s="16"/>
    </row>
    <row r="5708" spans="45:46">
      <c r="AS5708" s="18"/>
      <c r="AT5708" s="16"/>
    </row>
    <row r="5709" spans="45:46">
      <c r="AS5709" s="18"/>
      <c r="AT5709" s="16"/>
    </row>
    <row r="5710" spans="45:46">
      <c r="AS5710" s="18"/>
      <c r="AT5710" s="16"/>
    </row>
    <row r="5711" spans="45:46">
      <c r="AS5711" s="18"/>
      <c r="AT5711" s="16"/>
    </row>
    <row r="5712" spans="45:46">
      <c r="AS5712" s="18"/>
      <c r="AT5712" s="16"/>
    </row>
    <row r="5713" spans="45:46">
      <c r="AS5713" s="18"/>
      <c r="AT5713" s="16"/>
    </row>
    <row r="5714" spans="45:46">
      <c r="AS5714" s="18"/>
      <c r="AT5714" s="16"/>
    </row>
    <row r="5715" spans="45:46">
      <c r="AS5715" s="18"/>
      <c r="AT5715" s="16"/>
    </row>
    <row r="5716" spans="45:46">
      <c r="AS5716" s="18"/>
      <c r="AT5716" s="16"/>
    </row>
    <row r="5717" spans="45:46">
      <c r="AS5717" s="18"/>
      <c r="AT5717" s="16"/>
    </row>
    <row r="5718" spans="45:46">
      <c r="AS5718" s="18"/>
      <c r="AT5718" s="16"/>
    </row>
    <row r="5719" spans="45:46">
      <c r="AS5719" s="18"/>
      <c r="AT5719" s="16"/>
    </row>
    <row r="5720" spans="45:46">
      <c r="AS5720" s="18"/>
      <c r="AT5720" s="16"/>
    </row>
    <row r="5721" spans="45:46">
      <c r="AS5721" s="18"/>
      <c r="AT5721" s="16"/>
    </row>
    <row r="5722" spans="45:46">
      <c r="AS5722" s="18"/>
      <c r="AT5722" s="16"/>
    </row>
    <row r="5723" spans="45:46">
      <c r="AS5723" s="18"/>
      <c r="AT5723" s="16"/>
    </row>
    <row r="5724" spans="45:46">
      <c r="AS5724" s="18"/>
      <c r="AT5724" s="16"/>
    </row>
    <row r="5725" spans="45:46">
      <c r="AS5725" s="18"/>
      <c r="AT5725" s="16"/>
    </row>
    <row r="5726" spans="45:46">
      <c r="AS5726" s="18"/>
      <c r="AT5726" s="16"/>
    </row>
    <row r="5727" spans="45:46">
      <c r="AS5727" s="18"/>
      <c r="AT5727" s="16"/>
    </row>
    <row r="5728" spans="45:46">
      <c r="AS5728" s="18"/>
      <c r="AT5728" s="16"/>
    </row>
    <row r="5729" spans="45:46">
      <c r="AS5729" s="18"/>
      <c r="AT5729" s="16"/>
    </row>
    <row r="5730" spans="45:46">
      <c r="AS5730" s="18"/>
      <c r="AT5730" s="16"/>
    </row>
    <row r="5731" spans="45:46">
      <c r="AS5731" s="18"/>
      <c r="AT5731" s="16"/>
    </row>
    <row r="5732" spans="45:46">
      <c r="AS5732" s="18"/>
      <c r="AT5732" s="16"/>
    </row>
    <row r="5733" spans="45:46">
      <c r="AS5733" s="18"/>
      <c r="AT5733" s="16"/>
    </row>
    <row r="5734" spans="45:46">
      <c r="AS5734" s="18"/>
      <c r="AT5734" s="16"/>
    </row>
    <row r="5735" spans="45:46">
      <c r="AS5735" s="18"/>
      <c r="AT5735" s="16"/>
    </row>
    <row r="5736" spans="45:46">
      <c r="AS5736" s="18"/>
      <c r="AT5736" s="16"/>
    </row>
    <row r="5737" spans="45:46">
      <c r="AS5737" s="18"/>
      <c r="AT5737" s="16"/>
    </row>
    <row r="5738" spans="45:46">
      <c r="AS5738" s="18"/>
      <c r="AT5738" s="16"/>
    </row>
    <row r="5739" spans="45:46">
      <c r="AS5739" s="18"/>
      <c r="AT5739" s="16"/>
    </row>
    <row r="5740" spans="45:46">
      <c r="AS5740" s="18"/>
      <c r="AT5740" s="16"/>
    </row>
    <row r="5741" spans="45:46">
      <c r="AS5741" s="18"/>
      <c r="AT5741" s="16"/>
    </row>
    <row r="5742" spans="45:46">
      <c r="AS5742" s="18"/>
      <c r="AT5742" s="16"/>
    </row>
    <row r="5743" spans="45:46">
      <c r="AS5743" s="18"/>
      <c r="AT5743" s="16"/>
    </row>
    <row r="5744" spans="45:46">
      <c r="AS5744" s="18"/>
      <c r="AT5744" s="16"/>
    </row>
    <row r="5745" spans="45:46">
      <c r="AS5745" s="18"/>
      <c r="AT5745" s="16"/>
    </row>
    <row r="5746" spans="45:46">
      <c r="AS5746" s="18"/>
      <c r="AT5746" s="16"/>
    </row>
    <row r="5747" spans="45:46">
      <c r="AS5747" s="18"/>
      <c r="AT5747" s="16"/>
    </row>
    <row r="5748" spans="45:46">
      <c r="AS5748" s="18"/>
      <c r="AT5748" s="16"/>
    </row>
    <row r="5749" spans="45:46">
      <c r="AS5749" s="18"/>
      <c r="AT5749" s="16"/>
    </row>
    <row r="5750" spans="45:46">
      <c r="AS5750" s="18"/>
      <c r="AT5750" s="16"/>
    </row>
    <row r="5751" spans="45:46">
      <c r="AS5751" s="18"/>
      <c r="AT5751" s="16"/>
    </row>
    <row r="5752" spans="45:46">
      <c r="AS5752" s="18"/>
      <c r="AT5752" s="16"/>
    </row>
    <row r="5753" spans="45:46">
      <c r="AS5753" s="18"/>
      <c r="AT5753" s="16"/>
    </row>
    <row r="5754" spans="45:46">
      <c r="AS5754" s="18"/>
      <c r="AT5754" s="16"/>
    </row>
    <row r="5755" spans="45:46">
      <c r="AS5755" s="18"/>
      <c r="AT5755" s="16"/>
    </row>
    <row r="5756" spans="45:46">
      <c r="AS5756" s="18"/>
      <c r="AT5756" s="16"/>
    </row>
    <row r="5757" spans="45:46">
      <c r="AS5757" s="18"/>
      <c r="AT5757" s="16"/>
    </row>
    <row r="5758" spans="45:46">
      <c r="AS5758" s="18"/>
      <c r="AT5758" s="16"/>
    </row>
    <row r="5759" spans="45:46">
      <c r="AS5759" s="18"/>
      <c r="AT5759" s="16"/>
    </row>
    <row r="5760" spans="45:46">
      <c r="AS5760" s="18"/>
      <c r="AT5760" s="16"/>
    </row>
    <row r="5761" spans="45:46">
      <c r="AS5761" s="18"/>
      <c r="AT5761" s="16"/>
    </row>
    <row r="5762" spans="45:46">
      <c r="AS5762" s="18"/>
      <c r="AT5762" s="16"/>
    </row>
    <row r="5763" spans="45:46">
      <c r="AS5763" s="18"/>
      <c r="AT5763" s="16"/>
    </row>
    <row r="5764" spans="45:46">
      <c r="AS5764" s="18"/>
      <c r="AT5764" s="16"/>
    </row>
    <row r="5765" spans="45:46">
      <c r="AS5765" s="18"/>
      <c r="AT5765" s="16"/>
    </row>
    <row r="5766" spans="45:46">
      <c r="AS5766" s="18"/>
      <c r="AT5766" s="16"/>
    </row>
    <row r="5767" spans="45:46">
      <c r="AS5767" s="18"/>
      <c r="AT5767" s="16"/>
    </row>
    <row r="5768" spans="45:46">
      <c r="AS5768" s="18"/>
      <c r="AT5768" s="16"/>
    </row>
    <row r="5769" spans="45:46">
      <c r="AS5769" s="18"/>
      <c r="AT5769" s="16"/>
    </row>
    <row r="5770" spans="45:46">
      <c r="AS5770" s="18"/>
      <c r="AT5770" s="16"/>
    </row>
    <row r="5771" spans="45:46">
      <c r="AS5771" s="18"/>
      <c r="AT5771" s="16"/>
    </row>
    <row r="5772" spans="45:46">
      <c r="AS5772" s="18"/>
      <c r="AT5772" s="16"/>
    </row>
    <row r="5773" spans="45:46">
      <c r="AS5773" s="18"/>
      <c r="AT5773" s="16"/>
    </row>
    <row r="5774" spans="45:46">
      <c r="AS5774" s="18"/>
      <c r="AT5774" s="16"/>
    </row>
    <row r="5775" spans="45:46">
      <c r="AS5775" s="18"/>
      <c r="AT5775" s="16"/>
    </row>
    <row r="5776" spans="45:46">
      <c r="AS5776" s="18"/>
      <c r="AT5776" s="16"/>
    </row>
    <row r="5777" spans="45:46">
      <c r="AS5777" s="18"/>
      <c r="AT5777" s="16"/>
    </row>
    <row r="5778" spans="45:46">
      <c r="AS5778" s="18"/>
      <c r="AT5778" s="16"/>
    </row>
    <row r="5779" spans="45:46">
      <c r="AS5779" s="18"/>
      <c r="AT5779" s="16"/>
    </row>
    <row r="5780" spans="45:46">
      <c r="AS5780" s="18"/>
      <c r="AT5780" s="16"/>
    </row>
    <row r="5781" spans="45:46">
      <c r="AS5781" s="18"/>
      <c r="AT5781" s="16"/>
    </row>
    <row r="5782" spans="45:46">
      <c r="AS5782" s="18"/>
      <c r="AT5782" s="16"/>
    </row>
    <row r="5783" spans="45:46">
      <c r="AS5783" s="18"/>
      <c r="AT5783" s="16"/>
    </row>
    <row r="5784" spans="45:46">
      <c r="AS5784" s="18"/>
      <c r="AT5784" s="16"/>
    </row>
    <row r="5785" spans="45:46">
      <c r="AS5785" s="18"/>
      <c r="AT5785" s="16"/>
    </row>
    <row r="5786" spans="45:46">
      <c r="AS5786" s="18"/>
      <c r="AT5786" s="16"/>
    </row>
    <row r="5787" spans="45:46">
      <c r="AS5787" s="18"/>
      <c r="AT5787" s="16"/>
    </row>
    <row r="5788" spans="45:46">
      <c r="AS5788" s="18"/>
      <c r="AT5788" s="16"/>
    </row>
    <row r="5789" spans="45:46">
      <c r="AS5789" s="18"/>
      <c r="AT5789" s="16"/>
    </row>
    <row r="5790" spans="45:46">
      <c r="AS5790" s="18"/>
      <c r="AT5790" s="16"/>
    </row>
    <row r="5791" spans="45:46">
      <c r="AS5791" s="18"/>
      <c r="AT5791" s="16"/>
    </row>
    <row r="5792" spans="45:46">
      <c r="AS5792" s="18"/>
      <c r="AT5792" s="16"/>
    </row>
    <row r="5793" spans="45:46">
      <c r="AS5793" s="18"/>
      <c r="AT5793" s="16"/>
    </row>
    <row r="5794" spans="45:46">
      <c r="AS5794" s="18"/>
      <c r="AT5794" s="16"/>
    </row>
    <row r="5795" spans="45:46">
      <c r="AS5795" s="18"/>
      <c r="AT5795" s="16"/>
    </row>
    <row r="5796" spans="45:46">
      <c r="AS5796" s="18"/>
      <c r="AT5796" s="16"/>
    </row>
    <row r="5797" spans="45:46">
      <c r="AS5797" s="18"/>
      <c r="AT5797" s="16"/>
    </row>
    <row r="5798" spans="45:46">
      <c r="AS5798" s="18"/>
      <c r="AT5798" s="16"/>
    </row>
    <row r="5799" spans="45:46">
      <c r="AS5799" s="18"/>
      <c r="AT5799" s="16"/>
    </row>
    <row r="5800" spans="45:46">
      <c r="AS5800" s="18"/>
      <c r="AT5800" s="16"/>
    </row>
    <row r="5801" spans="45:46">
      <c r="AS5801" s="18"/>
      <c r="AT5801" s="16"/>
    </row>
    <row r="5802" spans="45:46">
      <c r="AS5802" s="18"/>
      <c r="AT5802" s="16"/>
    </row>
    <row r="5803" spans="45:46">
      <c r="AS5803" s="18"/>
      <c r="AT5803" s="16"/>
    </row>
    <row r="5804" spans="45:46">
      <c r="AS5804" s="18"/>
      <c r="AT5804" s="16"/>
    </row>
    <row r="5805" spans="45:46">
      <c r="AS5805" s="18"/>
      <c r="AT5805" s="16"/>
    </row>
    <row r="5806" spans="45:46">
      <c r="AS5806" s="18"/>
      <c r="AT5806" s="16"/>
    </row>
    <row r="5807" spans="45:46">
      <c r="AS5807" s="18"/>
      <c r="AT5807" s="16"/>
    </row>
    <row r="5808" spans="45:46">
      <c r="AS5808" s="18"/>
      <c r="AT5808" s="16"/>
    </row>
    <row r="5809" spans="45:46">
      <c r="AS5809" s="18"/>
      <c r="AT5809" s="16"/>
    </row>
    <row r="5810" spans="45:46">
      <c r="AS5810" s="18"/>
      <c r="AT5810" s="16"/>
    </row>
    <row r="5811" spans="45:46">
      <c r="AS5811" s="18"/>
      <c r="AT5811" s="16"/>
    </row>
    <row r="5812" spans="45:46">
      <c r="AS5812" s="18"/>
      <c r="AT5812" s="16"/>
    </row>
    <row r="5813" spans="45:46">
      <c r="AS5813" s="18"/>
      <c r="AT5813" s="16"/>
    </row>
    <row r="5814" spans="45:46">
      <c r="AS5814" s="18"/>
      <c r="AT5814" s="16"/>
    </row>
    <row r="5815" spans="45:46">
      <c r="AS5815" s="18"/>
      <c r="AT5815" s="16"/>
    </row>
    <row r="5816" spans="45:46">
      <c r="AS5816" s="18"/>
      <c r="AT5816" s="16"/>
    </row>
    <row r="5817" spans="45:46">
      <c r="AS5817" s="18"/>
      <c r="AT5817" s="16"/>
    </row>
    <row r="5818" spans="45:46">
      <c r="AS5818" s="18"/>
      <c r="AT5818" s="16"/>
    </row>
    <row r="5819" spans="45:46">
      <c r="AS5819" s="18"/>
      <c r="AT5819" s="16"/>
    </row>
    <row r="5820" spans="45:46">
      <c r="AS5820" s="18"/>
      <c r="AT5820" s="16"/>
    </row>
    <row r="5821" spans="45:46">
      <c r="AS5821" s="18"/>
      <c r="AT5821" s="16"/>
    </row>
    <row r="5822" spans="45:46">
      <c r="AS5822" s="18"/>
      <c r="AT5822" s="16"/>
    </row>
    <row r="5823" spans="45:46">
      <c r="AS5823" s="18"/>
      <c r="AT5823" s="16"/>
    </row>
    <row r="5824" spans="45:46">
      <c r="AS5824" s="18"/>
      <c r="AT5824" s="16"/>
    </row>
    <row r="5825" spans="45:46">
      <c r="AS5825" s="18"/>
      <c r="AT5825" s="16"/>
    </row>
    <row r="5826" spans="45:46">
      <c r="AS5826" s="18"/>
      <c r="AT5826" s="16"/>
    </row>
    <row r="5827" spans="45:46">
      <c r="AS5827" s="18"/>
      <c r="AT5827" s="16"/>
    </row>
    <row r="5828" spans="45:46">
      <c r="AS5828" s="18"/>
      <c r="AT5828" s="16"/>
    </row>
    <row r="5829" spans="45:46">
      <c r="AS5829" s="18"/>
      <c r="AT5829" s="16"/>
    </row>
    <row r="5830" spans="45:46">
      <c r="AS5830" s="18"/>
      <c r="AT5830" s="16"/>
    </row>
    <row r="5831" spans="45:46">
      <c r="AS5831" s="18"/>
      <c r="AT5831" s="16"/>
    </row>
    <row r="5832" spans="45:46">
      <c r="AS5832" s="18"/>
      <c r="AT5832" s="16"/>
    </row>
    <row r="5833" spans="45:46">
      <c r="AS5833" s="18"/>
      <c r="AT5833" s="16"/>
    </row>
    <row r="5834" spans="45:46">
      <c r="AS5834" s="18"/>
      <c r="AT5834" s="16"/>
    </row>
    <row r="5835" spans="45:46">
      <c r="AS5835" s="18"/>
      <c r="AT5835" s="16"/>
    </row>
    <row r="5836" spans="45:46">
      <c r="AS5836" s="18"/>
      <c r="AT5836" s="16"/>
    </row>
    <row r="5837" spans="45:46">
      <c r="AS5837" s="18"/>
      <c r="AT5837" s="16"/>
    </row>
    <row r="5838" spans="45:46">
      <c r="AS5838" s="18"/>
      <c r="AT5838" s="16"/>
    </row>
    <row r="5839" spans="45:46">
      <c r="AS5839" s="18"/>
      <c r="AT5839" s="16"/>
    </row>
    <row r="5840" spans="45:46">
      <c r="AS5840" s="18"/>
      <c r="AT5840" s="16"/>
    </row>
    <row r="5841" spans="45:46">
      <c r="AS5841" s="18"/>
      <c r="AT5841" s="16"/>
    </row>
    <row r="5842" spans="45:46">
      <c r="AS5842" s="18"/>
      <c r="AT5842" s="16"/>
    </row>
    <row r="5843" spans="45:46">
      <c r="AS5843" s="18"/>
      <c r="AT5843" s="16"/>
    </row>
    <row r="5844" spans="45:46">
      <c r="AS5844" s="18"/>
      <c r="AT5844" s="16"/>
    </row>
    <row r="5845" spans="45:46">
      <c r="AS5845" s="18"/>
      <c r="AT5845" s="16"/>
    </row>
    <row r="5846" spans="45:46">
      <c r="AS5846" s="18"/>
      <c r="AT5846" s="16"/>
    </row>
    <row r="5847" spans="45:46">
      <c r="AS5847" s="18"/>
      <c r="AT5847" s="16"/>
    </row>
    <row r="5848" spans="45:46">
      <c r="AS5848" s="18"/>
      <c r="AT5848" s="16"/>
    </row>
    <row r="5849" spans="45:46">
      <c r="AS5849" s="18"/>
      <c r="AT5849" s="16"/>
    </row>
    <row r="5850" spans="45:46">
      <c r="AS5850" s="18"/>
      <c r="AT5850" s="16"/>
    </row>
    <row r="5851" spans="45:46">
      <c r="AS5851" s="18"/>
      <c r="AT5851" s="16"/>
    </row>
    <row r="5852" spans="45:46">
      <c r="AS5852" s="18"/>
      <c r="AT5852" s="16"/>
    </row>
    <row r="5853" spans="45:46">
      <c r="AS5853" s="18"/>
      <c r="AT5853" s="16"/>
    </row>
    <row r="5854" spans="45:46">
      <c r="AS5854" s="18"/>
      <c r="AT5854" s="16"/>
    </row>
    <row r="5855" spans="45:46">
      <c r="AS5855" s="18"/>
      <c r="AT5855" s="16"/>
    </row>
    <row r="5856" spans="45:46">
      <c r="AS5856" s="18"/>
      <c r="AT5856" s="16"/>
    </row>
    <row r="5857" spans="45:46">
      <c r="AS5857" s="18"/>
      <c r="AT5857" s="16"/>
    </row>
    <row r="5858" spans="45:46">
      <c r="AS5858" s="18"/>
      <c r="AT5858" s="16"/>
    </row>
    <row r="5859" spans="45:46">
      <c r="AS5859" s="18"/>
      <c r="AT5859" s="16"/>
    </row>
    <row r="5860" spans="45:46">
      <c r="AS5860" s="18"/>
      <c r="AT5860" s="16"/>
    </row>
    <row r="5861" spans="45:46">
      <c r="AS5861" s="18"/>
      <c r="AT5861" s="16"/>
    </row>
    <row r="5862" spans="45:46">
      <c r="AS5862" s="18"/>
      <c r="AT5862" s="16"/>
    </row>
    <row r="5863" spans="45:46">
      <c r="AS5863" s="18"/>
      <c r="AT5863" s="16"/>
    </row>
    <row r="5864" spans="45:46">
      <c r="AS5864" s="18"/>
      <c r="AT5864" s="16"/>
    </row>
    <row r="5865" spans="45:46">
      <c r="AS5865" s="18"/>
      <c r="AT5865" s="16"/>
    </row>
    <row r="5866" spans="45:46">
      <c r="AS5866" s="18"/>
      <c r="AT5866" s="16"/>
    </row>
    <row r="5867" spans="45:46">
      <c r="AS5867" s="18"/>
      <c r="AT5867" s="16"/>
    </row>
    <row r="5868" spans="45:46">
      <c r="AS5868" s="18"/>
      <c r="AT5868" s="16"/>
    </row>
    <row r="5869" spans="45:46">
      <c r="AS5869" s="18"/>
      <c r="AT5869" s="16"/>
    </row>
    <row r="5870" spans="45:46">
      <c r="AS5870" s="18"/>
      <c r="AT5870" s="16"/>
    </row>
    <row r="5871" spans="45:46">
      <c r="AS5871" s="18"/>
      <c r="AT5871" s="16"/>
    </row>
    <row r="5872" spans="45:46">
      <c r="AS5872" s="18"/>
      <c r="AT5872" s="16"/>
    </row>
    <row r="5873" spans="45:46">
      <c r="AS5873" s="18"/>
      <c r="AT5873" s="16"/>
    </row>
    <row r="5874" spans="45:46">
      <c r="AS5874" s="18"/>
      <c r="AT5874" s="16"/>
    </row>
    <row r="5875" spans="45:46">
      <c r="AS5875" s="18"/>
      <c r="AT5875" s="16"/>
    </row>
    <row r="5876" spans="45:46">
      <c r="AS5876" s="18"/>
      <c r="AT5876" s="16"/>
    </row>
    <row r="5877" spans="45:46">
      <c r="AS5877" s="18"/>
      <c r="AT5877" s="16"/>
    </row>
    <row r="5878" spans="45:46">
      <c r="AS5878" s="18"/>
      <c r="AT5878" s="16"/>
    </row>
    <row r="5879" spans="45:46">
      <c r="AS5879" s="18"/>
      <c r="AT5879" s="16"/>
    </row>
    <row r="5880" spans="45:46">
      <c r="AS5880" s="18"/>
      <c r="AT5880" s="16"/>
    </row>
    <row r="5881" spans="45:46">
      <c r="AS5881" s="18"/>
      <c r="AT5881" s="16"/>
    </row>
    <row r="5882" spans="45:46">
      <c r="AS5882" s="18"/>
      <c r="AT5882" s="16"/>
    </row>
    <row r="5883" spans="45:46">
      <c r="AS5883" s="18"/>
      <c r="AT5883" s="16"/>
    </row>
    <row r="5884" spans="45:46">
      <c r="AS5884" s="18"/>
      <c r="AT5884" s="16"/>
    </row>
    <row r="5885" spans="45:46">
      <c r="AS5885" s="18"/>
      <c r="AT5885" s="16"/>
    </row>
    <row r="5886" spans="45:46">
      <c r="AS5886" s="18"/>
      <c r="AT5886" s="16"/>
    </row>
    <row r="5887" spans="45:46">
      <c r="AS5887" s="18"/>
      <c r="AT5887" s="16"/>
    </row>
    <row r="5888" spans="45:46">
      <c r="AS5888" s="18"/>
      <c r="AT5888" s="16"/>
    </row>
    <row r="5889" spans="45:46">
      <c r="AS5889" s="18"/>
      <c r="AT5889" s="16"/>
    </row>
    <row r="5890" spans="45:46">
      <c r="AS5890" s="18"/>
      <c r="AT5890" s="16"/>
    </row>
    <row r="5891" spans="45:46">
      <c r="AS5891" s="18"/>
      <c r="AT5891" s="16"/>
    </row>
    <row r="5892" spans="45:46">
      <c r="AS5892" s="18"/>
      <c r="AT5892" s="16"/>
    </row>
    <row r="5893" spans="45:46">
      <c r="AS5893" s="18"/>
      <c r="AT5893" s="16"/>
    </row>
    <row r="5894" spans="45:46">
      <c r="AS5894" s="18"/>
      <c r="AT5894" s="16"/>
    </row>
    <row r="5895" spans="45:46">
      <c r="AS5895" s="18"/>
      <c r="AT5895" s="16"/>
    </row>
    <row r="5896" spans="45:46">
      <c r="AS5896" s="18"/>
      <c r="AT5896" s="16"/>
    </row>
    <row r="5897" spans="45:46">
      <c r="AS5897" s="18"/>
      <c r="AT5897" s="16"/>
    </row>
    <row r="5898" spans="45:46">
      <c r="AS5898" s="18"/>
      <c r="AT5898" s="16"/>
    </row>
    <row r="5899" spans="45:46">
      <c r="AS5899" s="18"/>
      <c r="AT5899" s="16"/>
    </row>
    <row r="5900" spans="45:46">
      <c r="AS5900" s="18"/>
      <c r="AT5900" s="16"/>
    </row>
    <row r="5901" spans="45:46">
      <c r="AS5901" s="18"/>
      <c r="AT5901" s="16"/>
    </row>
    <row r="5902" spans="45:46">
      <c r="AS5902" s="18"/>
      <c r="AT5902" s="16"/>
    </row>
    <row r="5903" spans="45:46">
      <c r="AS5903" s="18"/>
      <c r="AT5903" s="16"/>
    </row>
    <row r="5904" spans="45:46">
      <c r="AS5904" s="18"/>
      <c r="AT5904" s="16"/>
    </row>
    <row r="5905" spans="45:46">
      <c r="AS5905" s="18"/>
      <c r="AT5905" s="16"/>
    </row>
    <row r="5906" spans="45:46">
      <c r="AS5906" s="18"/>
      <c r="AT5906" s="16"/>
    </row>
    <row r="5907" spans="45:46">
      <c r="AS5907" s="18"/>
      <c r="AT5907" s="16"/>
    </row>
    <row r="5908" spans="45:46">
      <c r="AS5908" s="18"/>
      <c r="AT5908" s="16"/>
    </row>
    <row r="5909" spans="45:46">
      <c r="AS5909" s="18"/>
      <c r="AT5909" s="16"/>
    </row>
    <row r="5910" spans="45:46">
      <c r="AS5910" s="18"/>
      <c r="AT5910" s="16"/>
    </row>
    <row r="5911" spans="45:46">
      <c r="AS5911" s="18"/>
      <c r="AT5911" s="16"/>
    </row>
    <row r="5912" spans="45:46">
      <c r="AS5912" s="18"/>
      <c r="AT5912" s="16"/>
    </row>
    <row r="5913" spans="45:46">
      <c r="AS5913" s="18"/>
      <c r="AT5913" s="16"/>
    </row>
    <row r="5914" spans="45:46">
      <c r="AS5914" s="18"/>
      <c r="AT5914" s="16"/>
    </row>
    <row r="5915" spans="45:46">
      <c r="AS5915" s="18"/>
      <c r="AT5915" s="16"/>
    </row>
    <row r="5916" spans="45:46">
      <c r="AS5916" s="18"/>
      <c r="AT5916" s="16"/>
    </row>
    <row r="5917" spans="45:46">
      <c r="AS5917" s="18"/>
      <c r="AT5917" s="16"/>
    </row>
    <row r="5918" spans="45:46">
      <c r="AS5918" s="18"/>
      <c r="AT5918" s="16"/>
    </row>
    <row r="5919" spans="45:46">
      <c r="AS5919" s="18"/>
      <c r="AT5919" s="16"/>
    </row>
    <row r="5920" spans="45:46">
      <c r="AS5920" s="18"/>
      <c r="AT5920" s="16"/>
    </row>
    <row r="5921" spans="45:46">
      <c r="AS5921" s="18"/>
      <c r="AT5921" s="16"/>
    </row>
    <row r="5922" spans="45:46">
      <c r="AS5922" s="18"/>
      <c r="AT5922" s="16"/>
    </row>
    <row r="5923" spans="45:46">
      <c r="AS5923" s="18"/>
      <c r="AT5923" s="16"/>
    </row>
    <row r="5924" spans="45:46">
      <c r="AS5924" s="18"/>
      <c r="AT5924" s="16"/>
    </row>
    <row r="5925" spans="45:46">
      <c r="AS5925" s="18"/>
      <c r="AT5925" s="16"/>
    </row>
    <row r="5926" spans="45:46">
      <c r="AS5926" s="18"/>
      <c r="AT5926" s="16"/>
    </row>
    <row r="5927" spans="45:46">
      <c r="AS5927" s="18"/>
      <c r="AT5927" s="16"/>
    </row>
    <row r="5928" spans="45:46">
      <c r="AS5928" s="18"/>
      <c r="AT5928" s="16"/>
    </row>
    <row r="5929" spans="45:46">
      <c r="AS5929" s="18"/>
      <c r="AT5929" s="16"/>
    </row>
    <row r="5930" spans="45:46">
      <c r="AS5930" s="18"/>
      <c r="AT5930" s="16"/>
    </row>
    <row r="5931" spans="45:46">
      <c r="AS5931" s="18"/>
      <c r="AT5931" s="16"/>
    </row>
    <row r="5932" spans="45:46">
      <c r="AS5932" s="18"/>
      <c r="AT5932" s="16"/>
    </row>
    <row r="5933" spans="45:46">
      <c r="AS5933" s="18"/>
      <c r="AT5933" s="16"/>
    </row>
    <row r="5934" spans="45:46">
      <c r="AS5934" s="18"/>
      <c r="AT5934" s="16"/>
    </row>
    <row r="5935" spans="45:46">
      <c r="AS5935" s="18"/>
      <c r="AT5935" s="16"/>
    </row>
    <row r="5936" spans="45:46">
      <c r="AS5936" s="18"/>
      <c r="AT5936" s="16"/>
    </row>
    <row r="5937" spans="45:46">
      <c r="AS5937" s="18"/>
      <c r="AT5937" s="16"/>
    </row>
    <row r="5938" spans="45:46">
      <c r="AS5938" s="18"/>
      <c r="AT5938" s="16"/>
    </row>
    <row r="5939" spans="45:46">
      <c r="AS5939" s="18"/>
      <c r="AT5939" s="16"/>
    </row>
    <row r="5940" spans="45:46">
      <c r="AS5940" s="18"/>
      <c r="AT5940" s="16"/>
    </row>
    <row r="5941" spans="45:46">
      <c r="AS5941" s="18"/>
      <c r="AT5941" s="16"/>
    </row>
    <row r="5942" spans="45:46">
      <c r="AS5942" s="18"/>
      <c r="AT5942" s="16"/>
    </row>
    <row r="5943" spans="45:46">
      <c r="AS5943" s="18"/>
      <c r="AT5943" s="16"/>
    </row>
    <row r="5944" spans="45:46">
      <c r="AS5944" s="18"/>
      <c r="AT5944" s="16"/>
    </row>
    <row r="5945" spans="45:46">
      <c r="AS5945" s="18"/>
      <c r="AT5945" s="16"/>
    </row>
    <row r="5946" spans="45:46">
      <c r="AS5946" s="18"/>
      <c r="AT5946" s="16"/>
    </row>
    <row r="5947" spans="45:46">
      <c r="AS5947" s="18"/>
      <c r="AT5947" s="16"/>
    </row>
    <row r="5948" spans="45:46">
      <c r="AS5948" s="18"/>
      <c r="AT5948" s="16"/>
    </row>
    <row r="5949" spans="45:46">
      <c r="AS5949" s="18"/>
      <c r="AT5949" s="16"/>
    </row>
    <row r="5950" spans="45:46">
      <c r="AS5950" s="18"/>
      <c r="AT5950" s="16"/>
    </row>
    <row r="5951" spans="45:46">
      <c r="AS5951" s="18"/>
      <c r="AT5951" s="16"/>
    </row>
    <row r="5952" spans="45:46">
      <c r="AS5952" s="18"/>
      <c r="AT5952" s="16"/>
    </row>
    <row r="5953" spans="45:46">
      <c r="AS5953" s="18"/>
      <c r="AT5953" s="16"/>
    </row>
    <row r="5954" spans="45:46">
      <c r="AS5954" s="18"/>
      <c r="AT5954" s="16"/>
    </row>
    <row r="5955" spans="45:46">
      <c r="AS5955" s="18"/>
      <c r="AT5955" s="16"/>
    </row>
    <row r="5956" spans="45:46">
      <c r="AS5956" s="18"/>
      <c r="AT5956" s="16"/>
    </row>
    <row r="5957" spans="45:46">
      <c r="AS5957" s="18"/>
      <c r="AT5957" s="16"/>
    </row>
    <row r="5958" spans="45:46">
      <c r="AS5958" s="18"/>
      <c r="AT5958" s="16"/>
    </row>
    <row r="5959" spans="45:46">
      <c r="AS5959" s="18"/>
      <c r="AT5959" s="16"/>
    </row>
    <row r="5960" spans="45:46">
      <c r="AS5960" s="18"/>
      <c r="AT5960" s="16"/>
    </row>
    <row r="5961" spans="45:46">
      <c r="AS5961" s="18"/>
      <c r="AT5961" s="16"/>
    </row>
    <row r="5962" spans="45:46">
      <c r="AS5962" s="18"/>
      <c r="AT5962" s="16"/>
    </row>
    <row r="5963" spans="45:46">
      <c r="AS5963" s="18"/>
      <c r="AT5963" s="16"/>
    </row>
    <row r="5964" spans="45:46">
      <c r="AS5964" s="18"/>
      <c r="AT5964" s="16"/>
    </row>
    <row r="5965" spans="45:46">
      <c r="AS5965" s="18"/>
      <c r="AT5965" s="16"/>
    </row>
    <row r="5966" spans="45:46">
      <c r="AS5966" s="18"/>
      <c r="AT5966" s="16"/>
    </row>
    <row r="5967" spans="45:46">
      <c r="AS5967" s="18"/>
      <c r="AT5967" s="16"/>
    </row>
    <row r="5968" spans="45:46">
      <c r="AS5968" s="18"/>
      <c r="AT5968" s="16"/>
    </row>
    <row r="5969" spans="45:46">
      <c r="AS5969" s="18"/>
      <c r="AT5969" s="16"/>
    </row>
    <row r="5970" spans="45:46">
      <c r="AS5970" s="18"/>
      <c r="AT5970" s="16"/>
    </row>
    <row r="5971" spans="45:46">
      <c r="AS5971" s="18"/>
      <c r="AT5971" s="16"/>
    </row>
    <row r="5972" spans="45:46">
      <c r="AS5972" s="18"/>
      <c r="AT5972" s="16"/>
    </row>
    <row r="5973" spans="45:46">
      <c r="AS5973" s="18"/>
      <c r="AT5973" s="16"/>
    </row>
    <row r="5974" spans="45:46">
      <c r="AS5974" s="18"/>
      <c r="AT5974" s="16"/>
    </row>
    <row r="5975" spans="45:46">
      <c r="AS5975" s="18"/>
      <c r="AT5975" s="16"/>
    </row>
    <row r="5976" spans="45:46">
      <c r="AS5976" s="18"/>
      <c r="AT5976" s="16"/>
    </row>
    <row r="5977" spans="45:46">
      <c r="AS5977" s="18"/>
      <c r="AT5977" s="16"/>
    </row>
    <row r="5978" spans="45:46">
      <c r="AS5978" s="18"/>
      <c r="AT5978" s="16"/>
    </row>
    <row r="5979" spans="45:46">
      <c r="AS5979" s="18"/>
      <c r="AT5979" s="16"/>
    </row>
    <row r="5980" spans="45:46">
      <c r="AS5980" s="18"/>
      <c r="AT5980" s="16"/>
    </row>
    <row r="5981" spans="45:46">
      <c r="AS5981" s="18"/>
      <c r="AT5981" s="16"/>
    </row>
    <row r="5982" spans="45:46">
      <c r="AS5982" s="18"/>
      <c r="AT5982" s="16"/>
    </row>
    <row r="5983" spans="45:46">
      <c r="AS5983" s="18"/>
      <c r="AT5983" s="16"/>
    </row>
    <row r="5984" spans="45:46">
      <c r="AS5984" s="18"/>
      <c r="AT5984" s="16"/>
    </row>
    <row r="5985" spans="45:46">
      <c r="AS5985" s="18"/>
      <c r="AT5985" s="16"/>
    </row>
    <row r="5986" spans="45:46">
      <c r="AS5986" s="18"/>
      <c r="AT5986" s="16"/>
    </row>
    <row r="5987" spans="45:46">
      <c r="AS5987" s="18"/>
      <c r="AT5987" s="16"/>
    </row>
    <row r="5988" spans="45:46">
      <c r="AS5988" s="18"/>
      <c r="AT5988" s="16"/>
    </row>
    <row r="5989" spans="45:46">
      <c r="AS5989" s="18"/>
      <c r="AT5989" s="16"/>
    </row>
    <row r="5990" spans="45:46">
      <c r="AS5990" s="18"/>
      <c r="AT5990" s="16"/>
    </row>
    <row r="5991" spans="45:46">
      <c r="AS5991" s="18"/>
      <c r="AT5991" s="16"/>
    </row>
    <row r="5992" spans="45:46">
      <c r="AS5992" s="18"/>
      <c r="AT5992" s="16"/>
    </row>
    <row r="5993" spans="45:46">
      <c r="AS5993" s="18"/>
      <c r="AT5993" s="16"/>
    </row>
    <row r="5994" spans="45:46">
      <c r="AS5994" s="18"/>
      <c r="AT5994" s="16"/>
    </row>
    <row r="5995" spans="45:46">
      <c r="AS5995" s="18"/>
      <c r="AT5995" s="16"/>
    </row>
    <row r="5996" spans="45:46">
      <c r="AS5996" s="18"/>
      <c r="AT5996" s="16"/>
    </row>
    <row r="5997" spans="45:46">
      <c r="AS5997" s="18"/>
      <c r="AT5997" s="16"/>
    </row>
    <row r="5998" spans="45:46">
      <c r="AS5998" s="18"/>
      <c r="AT5998" s="16"/>
    </row>
    <row r="5999" spans="45:46">
      <c r="AS5999" s="18"/>
      <c r="AT5999" s="16"/>
    </row>
    <row r="6000" spans="45:46">
      <c r="AS6000" s="18"/>
      <c r="AT6000" s="16"/>
    </row>
    <row r="6001" spans="45:46">
      <c r="AS6001" s="18"/>
      <c r="AT6001" s="16"/>
    </row>
    <row r="6002" spans="45:46">
      <c r="AS6002" s="18"/>
      <c r="AT6002" s="16"/>
    </row>
    <row r="6003" spans="45:46">
      <c r="AS6003" s="18"/>
      <c r="AT6003" s="16"/>
    </row>
    <row r="6004" spans="45:46">
      <c r="AS6004" s="18"/>
      <c r="AT6004" s="16"/>
    </row>
    <row r="6005" spans="45:46">
      <c r="AS6005" s="18"/>
      <c r="AT6005" s="16"/>
    </row>
    <row r="6006" spans="45:46">
      <c r="AS6006" s="18"/>
      <c r="AT6006" s="16"/>
    </row>
    <row r="6007" spans="45:46">
      <c r="AS6007" s="18"/>
      <c r="AT6007" s="16"/>
    </row>
    <row r="6008" spans="45:46">
      <c r="AS6008" s="18"/>
      <c r="AT6008" s="16"/>
    </row>
    <row r="6009" spans="45:46">
      <c r="AS6009" s="18"/>
      <c r="AT6009" s="16"/>
    </row>
    <row r="6010" spans="45:46">
      <c r="AS6010" s="18"/>
      <c r="AT6010" s="16"/>
    </row>
    <row r="6011" spans="45:46">
      <c r="AS6011" s="18"/>
      <c r="AT6011" s="16"/>
    </row>
    <row r="6012" spans="45:46">
      <c r="AS6012" s="18"/>
      <c r="AT6012" s="16"/>
    </row>
    <row r="6013" spans="45:46">
      <c r="AS6013" s="18"/>
      <c r="AT6013" s="16"/>
    </row>
    <row r="6014" spans="45:46">
      <c r="AS6014" s="18"/>
      <c r="AT6014" s="16"/>
    </row>
    <row r="6015" spans="45:46">
      <c r="AS6015" s="18"/>
      <c r="AT6015" s="16"/>
    </row>
    <row r="6016" spans="45:46">
      <c r="AS6016" s="18"/>
      <c r="AT6016" s="16"/>
    </row>
    <row r="6017" spans="45:46">
      <c r="AS6017" s="18"/>
      <c r="AT6017" s="16"/>
    </row>
    <row r="6018" spans="45:46">
      <c r="AS6018" s="18"/>
      <c r="AT6018" s="16"/>
    </row>
    <row r="6019" spans="45:46">
      <c r="AS6019" s="18"/>
      <c r="AT6019" s="16"/>
    </row>
    <row r="6020" spans="45:46">
      <c r="AS6020" s="18"/>
      <c r="AT6020" s="16"/>
    </row>
    <row r="6021" spans="45:46">
      <c r="AS6021" s="18"/>
      <c r="AT6021" s="16"/>
    </row>
    <row r="6022" spans="45:46">
      <c r="AS6022" s="18"/>
      <c r="AT6022" s="16"/>
    </row>
    <row r="6023" spans="45:46">
      <c r="AS6023" s="18"/>
      <c r="AT6023" s="16"/>
    </row>
    <row r="6024" spans="45:46">
      <c r="AS6024" s="18"/>
      <c r="AT6024" s="16"/>
    </row>
    <row r="6025" spans="45:46">
      <c r="AS6025" s="18"/>
      <c r="AT6025" s="16"/>
    </row>
    <row r="6026" spans="45:46">
      <c r="AS6026" s="18"/>
      <c r="AT6026" s="16"/>
    </row>
    <row r="6027" spans="45:46">
      <c r="AS6027" s="18"/>
      <c r="AT6027" s="16"/>
    </row>
    <row r="6028" spans="45:46">
      <c r="AS6028" s="18"/>
      <c r="AT6028" s="16"/>
    </row>
    <row r="6029" spans="45:46">
      <c r="AS6029" s="18"/>
      <c r="AT6029" s="16"/>
    </row>
    <row r="6030" spans="45:46">
      <c r="AS6030" s="18"/>
      <c r="AT6030" s="16"/>
    </row>
    <row r="6031" spans="45:46">
      <c r="AS6031" s="18"/>
      <c r="AT6031" s="16"/>
    </row>
    <row r="6032" spans="45:46">
      <c r="AS6032" s="18"/>
      <c r="AT6032" s="16"/>
    </row>
    <row r="6033" spans="45:46">
      <c r="AS6033" s="18"/>
      <c r="AT6033" s="16"/>
    </row>
    <row r="6034" spans="45:46">
      <c r="AS6034" s="18"/>
      <c r="AT6034" s="16"/>
    </row>
    <row r="6035" spans="45:46">
      <c r="AS6035" s="18"/>
      <c r="AT6035" s="16"/>
    </row>
    <row r="6036" spans="45:46">
      <c r="AS6036" s="18"/>
      <c r="AT6036" s="16"/>
    </row>
    <row r="6037" spans="45:46">
      <c r="AS6037" s="18"/>
      <c r="AT6037" s="16"/>
    </row>
    <row r="6038" spans="45:46">
      <c r="AS6038" s="18"/>
      <c r="AT6038" s="16"/>
    </row>
    <row r="6039" spans="45:46">
      <c r="AS6039" s="18"/>
      <c r="AT6039" s="16"/>
    </row>
    <row r="6040" spans="45:46">
      <c r="AS6040" s="18"/>
      <c r="AT6040" s="16"/>
    </row>
    <row r="6041" spans="45:46">
      <c r="AS6041" s="18"/>
      <c r="AT6041" s="16"/>
    </row>
    <row r="6042" spans="45:46">
      <c r="AS6042" s="18"/>
      <c r="AT6042" s="16"/>
    </row>
    <row r="6043" spans="45:46">
      <c r="AS6043" s="18"/>
      <c r="AT6043" s="16"/>
    </row>
    <row r="6044" spans="45:46">
      <c r="AS6044" s="18"/>
      <c r="AT6044" s="16"/>
    </row>
    <row r="6045" spans="45:46">
      <c r="AS6045" s="18"/>
      <c r="AT6045" s="16"/>
    </row>
    <row r="6046" spans="45:46">
      <c r="AS6046" s="18"/>
      <c r="AT6046" s="16"/>
    </row>
    <row r="6047" spans="45:46">
      <c r="AS6047" s="18"/>
      <c r="AT6047" s="16"/>
    </row>
    <row r="6048" spans="45:46">
      <c r="AS6048" s="18"/>
      <c r="AT6048" s="16"/>
    </row>
    <row r="6049" spans="45:46">
      <c r="AS6049" s="18"/>
      <c r="AT6049" s="16"/>
    </row>
    <row r="6050" spans="45:46">
      <c r="AS6050" s="18"/>
      <c r="AT6050" s="16"/>
    </row>
    <row r="6051" spans="45:46">
      <c r="AS6051" s="18"/>
      <c r="AT6051" s="16"/>
    </row>
    <row r="6052" spans="45:46">
      <c r="AS6052" s="18"/>
      <c r="AT6052" s="16"/>
    </row>
    <row r="6053" spans="45:46">
      <c r="AS6053" s="18"/>
      <c r="AT6053" s="16"/>
    </row>
    <row r="6054" spans="45:46">
      <c r="AS6054" s="18"/>
      <c r="AT6054" s="16"/>
    </row>
    <row r="6055" spans="45:46">
      <c r="AS6055" s="18"/>
      <c r="AT6055" s="16"/>
    </row>
    <row r="6056" spans="45:46">
      <c r="AS6056" s="18"/>
      <c r="AT6056" s="16"/>
    </row>
    <row r="6057" spans="45:46">
      <c r="AS6057" s="18"/>
      <c r="AT6057" s="16"/>
    </row>
    <row r="6058" spans="45:46">
      <c r="AS6058" s="18"/>
      <c r="AT6058" s="16"/>
    </row>
    <row r="6059" spans="45:46">
      <c r="AS6059" s="18"/>
      <c r="AT6059" s="16"/>
    </row>
    <row r="6060" spans="45:46">
      <c r="AS6060" s="18"/>
      <c r="AT6060" s="16"/>
    </row>
    <row r="6061" spans="45:46">
      <c r="AS6061" s="18"/>
      <c r="AT6061" s="16"/>
    </row>
    <row r="6062" spans="45:46">
      <c r="AS6062" s="18"/>
      <c r="AT6062" s="16"/>
    </row>
    <row r="6063" spans="45:46">
      <c r="AS6063" s="18"/>
      <c r="AT6063" s="16"/>
    </row>
    <row r="6064" spans="45:46">
      <c r="AS6064" s="18"/>
      <c r="AT6064" s="16"/>
    </row>
    <row r="6065" spans="45:46">
      <c r="AS6065" s="18"/>
      <c r="AT6065" s="16"/>
    </row>
    <row r="6066" spans="45:46">
      <c r="AS6066" s="18"/>
      <c r="AT6066" s="16"/>
    </row>
    <row r="6067" spans="45:46">
      <c r="AS6067" s="18"/>
      <c r="AT6067" s="16"/>
    </row>
    <row r="6068" spans="45:46">
      <c r="AS6068" s="18"/>
      <c r="AT6068" s="16"/>
    </row>
    <row r="6069" spans="45:46">
      <c r="AS6069" s="18"/>
      <c r="AT6069" s="16"/>
    </row>
    <row r="6070" spans="45:46">
      <c r="AS6070" s="18"/>
      <c r="AT6070" s="16"/>
    </row>
    <row r="6071" spans="45:46">
      <c r="AS6071" s="18"/>
      <c r="AT6071" s="16"/>
    </row>
    <row r="6072" spans="45:46">
      <c r="AS6072" s="18"/>
      <c r="AT6072" s="16"/>
    </row>
    <row r="6073" spans="45:46">
      <c r="AS6073" s="18"/>
      <c r="AT6073" s="16"/>
    </row>
    <row r="6074" spans="45:46">
      <c r="AS6074" s="18"/>
      <c r="AT6074" s="16"/>
    </row>
    <row r="6075" spans="45:46">
      <c r="AS6075" s="18"/>
      <c r="AT6075" s="16"/>
    </row>
    <row r="6076" spans="45:46">
      <c r="AS6076" s="18"/>
      <c r="AT6076" s="16"/>
    </row>
    <row r="6077" spans="45:46">
      <c r="AS6077" s="18"/>
      <c r="AT6077" s="16"/>
    </row>
    <row r="6078" spans="45:46">
      <c r="AS6078" s="18"/>
      <c r="AT6078" s="16"/>
    </row>
    <row r="6079" spans="45:46">
      <c r="AS6079" s="18"/>
      <c r="AT6079" s="16"/>
    </row>
    <row r="6080" spans="45:46">
      <c r="AS6080" s="18"/>
      <c r="AT6080" s="16"/>
    </row>
    <row r="6081" spans="45:46">
      <c r="AS6081" s="18"/>
      <c r="AT6081" s="16"/>
    </row>
    <row r="6082" spans="45:46">
      <c r="AS6082" s="18"/>
      <c r="AT6082" s="16"/>
    </row>
    <row r="6083" spans="45:46">
      <c r="AS6083" s="18"/>
      <c r="AT6083" s="16"/>
    </row>
    <row r="6084" spans="45:46">
      <c r="AS6084" s="18"/>
      <c r="AT6084" s="16"/>
    </row>
    <row r="6085" spans="45:46">
      <c r="AS6085" s="18"/>
      <c r="AT6085" s="16"/>
    </row>
    <row r="6086" spans="45:46">
      <c r="AS6086" s="18"/>
      <c r="AT6086" s="16"/>
    </row>
    <row r="6087" spans="45:46">
      <c r="AS6087" s="18"/>
      <c r="AT6087" s="16"/>
    </row>
    <row r="6088" spans="45:46">
      <c r="AS6088" s="18"/>
      <c r="AT6088" s="16"/>
    </row>
    <row r="6089" spans="45:46">
      <c r="AS6089" s="18"/>
      <c r="AT6089" s="16"/>
    </row>
    <row r="6090" spans="45:46">
      <c r="AS6090" s="18"/>
      <c r="AT6090" s="16"/>
    </row>
    <row r="6091" spans="45:46">
      <c r="AS6091" s="18"/>
      <c r="AT6091" s="16"/>
    </row>
    <row r="6092" spans="45:46">
      <c r="AS6092" s="18"/>
      <c r="AT6092" s="16"/>
    </row>
    <row r="6093" spans="45:46">
      <c r="AS6093" s="18"/>
      <c r="AT6093" s="16"/>
    </row>
    <row r="6094" spans="45:46">
      <c r="AS6094" s="18"/>
      <c r="AT6094" s="16"/>
    </row>
    <row r="6095" spans="45:46">
      <c r="AS6095" s="18"/>
      <c r="AT6095" s="16"/>
    </row>
    <row r="6096" spans="45:46">
      <c r="AS6096" s="18"/>
      <c r="AT6096" s="16"/>
    </row>
    <row r="6097" spans="45:46">
      <c r="AS6097" s="18"/>
      <c r="AT6097" s="16"/>
    </row>
    <row r="6098" spans="45:46">
      <c r="AS6098" s="18"/>
      <c r="AT6098" s="16"/>
    </row>
    <row r="6099" spans="45:46">
      <c r="AS6099" s="18"/>
      <c r="AT6099" s="16"/>
    </row>
    <row r="6100" spans="45:46">
      <c r="AS6100" s="18"/>
      <c r="AT6100" s="16"/>
    </row>
    <row r="6101" spans="45:46">
      <c r="AS6101" s="18"/>
      <c r="AT6101" s="16"/>
    </row>
    <row r="6102" spans="45:46">
      <c r="AS6102" s="18"/>
      <c r="AT6102" s="16"/>
    </row>
    <row r="6103" spans="45:46">
      <c r="AS6103" s="18"/>
      <c r="AT6103" s="16"/>
    </row>
    <row r="6104" spans="45:46">
      <c r="AS6104" s="18"/>
      <c r="AT6104" s="16"/>
    </row>
    <row r="6105" spans="45:46">
      <c r="AS6105" s="18"/>
      <c r="AT6105" s="16"/>
    </row>
    <row r="6106" spans="45:46">
      <c r="AS6106" s="18"/>
      <c r="AT6106" s="16"/>
    </row>
    <row r="6107" spans="45:46">
      <c r="AS6107" s="18"/>
      <c r="AT6107" s="16"/>
    </row>
    <row r="6108" spans="45:46">
      <c r="AS6108" s="18"/>
      <c r="AT6108" s="16"/>
    </row>
    <row r="6109" spans="45:46">
      <c r="AS6109" s="18"/>
      <c r="AT6109" s="16"/>
    </row>
    <row r="6110" spans="45:46">
      <c r="AS6110" s="18"/>
      <c r="AT6110" s="16"/>
    </row>
    <row r="6111" spans="45:46">
      <c r="AS6111" s="18"/>
      <c r="AT6111" s="16"/>
    </row>
    <row r="6112" spans="45:46">
      <c r="AS6112" s="18"/>
      <c r="AT6112" s="16"/>
    </row>
    <row r="6113" spans="45:46">
      <c r="AS6113" s="18"/>
      <c r="AT6113" s="16"/>
    </row>
    <row r="6114" spans="45:46">
      <c r="AS6114" s="18"/>
      <c r="AT6114" s="16"/>
    </row>
    <row r="6115" spans="45:46">
      <c r="AS6115" s="18"/>
      <c r="AT6115" s="16"/>
    </row>
    <row r="6116" spans="45:46">
      <c r="AS6116" s="18"/>
      <c r="AT6116" s="16"/>
    </row>
    <row r="6117" spans="45:46">
      <c r="AS6117" s="18"/>
      <c r="AT6117" s="16"/>
    </row>
    <row r="6118" spans="45:46">
      <c r="AS6118" s="18"/>
      <c r="AT6118" s="16"/>
    </row>
    <row r="6119" spans="45:46">
      <c r="AS6119" s="18"/>
      <c r="AT6119" s="16"/>
    </row>
    <row r="6120" spans="45:46">
      <c r="AS6120" s="18"/>
      <c r="AT6120" s="16"/>
    </row>
    <row r="6121" spans="45:46">
      <c r="AS6121" s="18"/>
      <c r="AT6121" s="16"/>
    </row>
    <row r="6122" spans="45:46">
      <c r="AS6122" s="18"/>
      <c r="AT6122" s="16"/>
    </row>
    <row r="6123" spans="45:46">
      <c r="AS6123" s="18"/>
      <c r="AT6123" s="16"/>
    </row>
    <row r="6124" spans="45:46">
      <c r="AS6124" s="18"/>
      <c r="AT6124" s="16"/>
    </row>
    <row r="6125" spans="45:46">
      <c r="AS6125" s="18"/>
      <c r="AT6125" s="16"/>
    </row>
    <row r="6126" spans="45:46">
      <c r="AS6126" s="18"/>
      <c r="AT6126" s="16"/>
    </row>
    <row r="6127" spans="45:46">
      <c r="AS6127" s="18"/>
      <c r="AT6127" s="16"/>
    </row>
    <row r="6128" spans="45:46">
      <c r="AS6128" s="18"/>
      <c r="AT6128" s="16"/>
    </row>
    <row r="6129" spans="45:46">
      <c r="AS6129" s="18"/>
      <c r="AT6129" s="16"/>
    </row>
    <row r="6130" spans="45:46">
      <c r="AS6130" s="18"/>
      <c r="AT6130" s="16"/>
    </row>
    <row r="6131" spans="45:46">
      <c r="AS6131" s="18"/>
      <c r="AT6131" s="16"/>
    </row>
    <row r="6132" spans="45:46">
      <c r="AS6132" s="18"/>
      <c r="AT6132" s="16"/>
    </row>
    <row r="6133" spans="45:46">
      <c r="AS6133" s="18"/>
      <c r="AT6133" s="16"/>
    </row>
    <row r="6134" spans="45:46">
      <c r="AS6134" s="18"/>
      <c r="AT6134" s="16"/>
    </row>
    <row r="6135" spans="45:46">
      <c r="AS6135" s="18"/>
      <c r="AT6135" s="16"/>
    </row>
    <row r="6136" spans="45:46">
      <c r="AS6136" s="18"/>
      <c r="AT6136" s="16"/>
    </row>
    <row r="6137" spans="45:46">
      <c r="AS6137" s="18"/>
      <c r="AT6137" s="16"/>
    </row>
    <row r="6138" spans="45:46">
      <c r="AS6138" s="18"/>
      <c r="AT6138" s="16"/>
    </row>
    <row r="6139" spans="45:46">
      <c r="AS6139" s="18"/>
      <c r="AT6139" s="16"/>
    </row>
    <row r="6140" spans="45:46">
      <c r="AS6140" s="18"/>
      <c r="AT6140" s="16"/>
    </row>
    <row r="6141" spans="45:46">
      <c r="AS6141" s="18"/>
      <c r="AT6141" s="16"/>
    </row>
    <row r="6142" spans="45:46">
      <c r="AS6142" s="18"/>
      <c r="AT6142" s="16"/>
    </row>
    <row r="6143" spans="45:46">
      <c r="AS6143" s="18"/>
      <c r="AT6143" s="16"/>
    </row>
    <row r="6144" spans="45:46">
      <c r="AS6144" s="18"/>
      <c r="AT6144" s="16"/>
    </row>
    <row r="6145" spans="45:46">
      <c r="AS6145" s="18"/>
      <c r="AT6145" s="16"/>
    </row>
    <row r="6146" spans="45:46">
      <c r="AS6146" s="18"/>
      <c r="AT6146" s="16"/>
    </row>
    <row r="6147" spans="45:46">
      <c r="AS6147" s="18"/>
      <c r="AT6147" s="16"/>
    </row>
    <row r="6148" spans="45:46">
      <c r="AS6148" s="18"/>
      <c r="AT6148" s="16"/>
    </row>
    <row r="6149" spans="45:46">
      <c r="AS6149" s="18"/>
      <c r="AT6149" s="16"/>
    </row>
    <row r="6150" spans="45:46">
      <c r="AS6150" s="18"/>
      <c r="AT6150" s="16"/>
    </row>
    <row r="6151" spans="45:46">
      <c r="AS6151" s="18"/>
      <c r="AT6151" s="16"/>
    </row>
    <row r="6152" spans="45:46">
      <c r="AS6152" s="18"/>
      <c r="AT6152" s="16"/>
    </row>
    <row r="6153" spans="45:46">
      <c r="AS6153" s="18"/>
      <c r="AT6153" s="16"/>
    </row>
    <row r="6154" spans="45:46">
      <c r="AS6154" s="18"/>
      <c r="AT6154" s="16"/>
    </row>
    <row r="6155" spans="45:46">
      <c r="AS6155" s="18"/>
      <c r="AT6155" s="16"/>
    </row>
    <row r="6156" spans="45:46">
      <c r="AS6156" s="18"/>
      <c r="AT6156" s="16"/>
    </row>
    <row r="6157" spans="45:46">
      <c r="AS6157" s="18"/>
      <c r="AT6157" s="16"/>
    </row>
    <row r="6158" spans="45:46">
      <c r="AS6158" s="18"/>
      <c r="AT6158" s="16"/>
    </row>
    <row r="6159" spans="45:46">
      <c r="AS6159" s="18"/>
      <c r="AT6159" s="16"/>
    </row>
    <row r="6160" spans="45:46">
      <c r="AS6160" s="18"/>
      <c r="AT6160" s="16"/>
    </row>
    <row r="6161" spans="45:46">
      <c r="AS6161" s="18"/>
      <c r="AT6161" s="16"/>
    </row>
    <row r="6162" spans="45:46">
      <c r="AS6162" s="18"/>
      <c r="AT6162" s="16"/>
    </row>
    <row r="6163" spans="45:46">
      <c r="AS6163" s="18"/>
      <c r="AT6163" s="16"/>
    </row>
    <row r="6164" spans="45:46">
      <c r="AS6164" s="18"/>
      <c r="AT6164" s="16"/>
    </row>
    <row r="6165" spans="45:46">
      <c r="AS6165" s="18"/>
      <c r="AT6165" s="16"/>
    </row>
    <row r="6166" spans="45:46">
      <c r="AS6166" s="18"/>
      <c r="AT6166" s="16"/>
    </row>
    <row r="6167" spans="45:46">
      <c r="AS6167" s="18"/>
      <c r="AT6167" s="16"/>
    </row>
    <row r="6168" spans="45:46">
      <c r="AS6168" s="18"/>
      <c r="AT6168" s="16"/>
    </row>
    <row r="6169" spans="45:46">
      <c r="AS6169" s="18"/>
      <c r="AT6169" s="16"/>
    </row>
    <row r="6170" spans="45:46">
      <c r="AS6170" s="18"/>
      <c r="AT6170" s="16"/>
    </row>
    <row r="6171" spans="45:46">
      <c r="AS6171" s="18"/>
      <c r="AT6171" s="16"/>
    </row>
    <row r="6172" spans="45:46">
      <c r="AS6172" s="18"/>
      <c r="AT6172" s="16"/>
    </row>
    <row r="6173" spans="45:46">
      <c r="AS6173" s="18"/>
      <c r="AT6173" s="16"/>
    </row>
    <row r="6174" spans="45:46">
      <c r="AS6174" s="18"/>
      <c r="AT6174" s="16"/>
    </row>
    <row r="6175" spans="45:46">
      <c r="AS6175" s="18"/>
      <c r="AT6175" s="16"/>
    </row>
    <row r="6176" spans="45:46">
      <c r="AS6176" s="18"/>
      <c r="AT6176" s="16"/>
    </row>
    <row r="6177" spans="45:46">
      <c r="AS6177" s="18"/>
      <c r="AT6177" s="16"/>
    </row>
    <row r="6178" spans="45:46">
      <c r="AS6178" s="18"/>
      <c r="AT6178" s="16"/>
    </row>
    <row r="6179" spans="45:46">
      <c r="AS6179" s="18"/>
      <c r="AT6179" s="16"/>
    </row>
    <row r="6180" spans="45:46">
      <c r="AS6180" s="18"/>
      <c r="AT6180" s="16"/>
    </row>
    <row r="6181" spans="45:46">
      <c r="AS6181" s="18"/>
      <c r="AT6181" s="16"/>
    </row>
    <row r="6182" spans="45:46">
      <c r="AS6182" s="18"/>
      <c r="AT6182" s="16"/>
    </row>
    <row r="6183" spans="45:46">
      <c r="AS6183" s="18"/>
      <c r="AT6183" s="16"/>
    </row>
    <row r="6184" spans="45:46">
      <c r="AS6184" s="18"/>
      <c r="AT6184" s="16"/>
    </row>
    <row r="6185" spans="45:46">
      <c r="AS6185" s="18"/>
      <c r="AT6185" s="16"/>
    </row>
    <row r="6186" spans="45:46">
      <c r="AS6186" s="18"/>
      <c r="AT6186" s="16"/>
    </row>
    <row r="6187" spans="45:46">
      <c r="AS6187" s="18"/>
      <c r="AT6187" s="16"/>
    </row>
    <row r="6188" spans="45:46">
      <c r="AS6188" s="18"/>
      <c r="AT6188" s="16"/>
    </row>
    <row r="6189" spans="45:46">
      <c r="AS6189" s="18"/>
      <c r="AT6189" s="16"/>
    </row>
    <row r="6190" spans="45:46">
      <c r="AS6190" s="18"/>
      <c r="AT6190" s="16"/>
    </row>
    <row r="6191" spans="45:46">
      <c r="AS6191" s="18"/>
      <c r="AT6191" s="16"/>
    </row>
    <row r="6192" spans="45:46">
      <c r="AS6192" s="18"/>
      <c r="AT6192" s="16"/>
    </row>
    <row r="6193" spans="45:46">
      <c r="AS6193" s="18"/>
      <c r="AT6193" s="16"/>
    </row>
    <row r="6194" spans="45:46">
      <c r="AS6194" s="18"/>
      <c r="AT6194" s="16"/>
    </row>
    <row r="6195" spans="45:46">
      <c r="AS6195" s="18"/>
      <c r="AT6195" s="16"/>
    </row>
    <row r="6196" spans="45:46">
      <c r="AS6196" s="18"/>
      <c r="AT6196" s="16"/>
    </row>
    <row r="6197" spans="45:46">
      <c r="AS6197" s="18"/>
      <c r="AT6197" s="16"/>
    </row>
    <row r="6198" spans="45:46">
      <c r="AS6198" s="18"/>
      <c r="AT6198" s="16"/>
    </row>
    <row r="6199" spans="45:46">
      <c r="AS6199" s="18"/>
      <c r="AT6199" s="16"/>
    </row>
    <row r="6200" spans="45:46">
      <c r="AS6200" s="18"/>
      <c r="AT6200" s="16"/>
    </row>
    <row r="6201" spans="45:46">
      <c r="AS6201" s="18"/>
      <c r="AT6201" s="16"/>
    </row>
    <row r="6202" spans="45:46">
      <c r="AS6202" s="18"/>
      <c r="AT6202" s="16"/>
    </row>
    <row r="6203" spans="45:46">
      <c r="AS6203" s="18"/>
      <c r="AT6203" s="16"/>
    </row>
    <row r="6204" spans="45:46">
      <c r="AS6204" s="18"/>
      <c r="AT6204" s="16"/>
    </row>
    <row r="6205" spans="45:46">
      <c r="AS6205" s="18"/>
      <c r="AT6205" s="16"/>
    </row>
    <row r="6206" spans="45:46">
      <c r="AS6206" s="18"/>
      <c r="AT6206" s="16"/>
    </row>
    <row r="6207" spans="45:46">
      <c r="AS6207" s="18"/>
      <c r="AT6207" s="16"/>
    </row>
    <row r="6208" spans="45:46">
      <c r="AS6208" s="18"/>
      <c r="AT6208" s="16"/>
    </row>
    <row r="6209" spans="45:46">
      <c r="AS6209" s="18"/>
      <c r="AT6209" s="16"/>
    </row>
    <row r="6210" spans="45:46">
      <c r="AS6210" s="18"/>
      <c r="AT6210" s="16"/>
    </row>
    <row r="6211" spans="45:46">
      <c r="AS6211" s="18"/>
      <c r="AT6211" s="16"/>
    </row>
    <row r="6212" spans="45:46">
      <c r="AS6212" s="18"/>
      <c r="AT6212" s="16"/>
    </row>
    <row r="6213" spans="45:46">
      <c r="AS6213" s="18"/>
      <c r="AT6213" s="16"/>
    </row>
    <row r="6214" spans="45:46">
      <c r="AS6214" s="18"/>
      <c r="AT6214" s="16"/>
    </row>
    <row r="6215" spans="45:46">
      <c r="AS6215" s="18"/>
      <c r="AT6215" s="16"/>
    </row>
    <row r="6216" spans="45:46">
      <c r="AS6216" s="18"/>
      <c r="AT6216" s="16"/>
    </row>
    <row r="6217" spans="45:46">
      <c r="AS6217" s="18"/>
      <c r="AT6217" s="16"/>
    </row>
    <row r="6218" spans="45:46">
      <c r="AS6218" s="18"/>
      <c r="AT6218" s="16"/>
    </row>
    <row r="6219" spans="45:46">
      <c r="AS6219" s="18"/>
      <c r="AT6219" s="16"/>
    </row>
    <row r="6220" spans="45:46">
      <c r="AS6220" s="18"/>
      <c r="AT6220" s="16"/>
    </row>
    <row r="6221" spans="45:46">
      <c r="AS6221" s="18"/>
      <c r="AT6221" s="16"/>
    </row>
    <row r="6222" spans="45:46">
      <c r="AS6222" s="18"/>
      <c r="AT6222" s="16"/>
    </row>
    <row r="6223" spans="45:46">
      <c r="AS6223" s="18"/>
      <c r="AT6223" s="16"/>
    </row>
    <row r="6224" spans="45:46">
      <c r="AS6224" s="18"/>
      <c r="AT6224" s="16"/>
    </row>
    <row r="6225" spans="45:46">
      <c r="AS6225" s="18"/>
      <c r="AT6225" s="16"/>
    </row>
    <row r="6226" spans="45:46">
      <c r="AS6226" s="18"/>
      <c r="AT6226" s="16"/>
    </row>
    <row r="6227" spans="45:46">
      <c r="AS6227" s="18"/>
      <c r="AT6227" s="16"/>
    </row>
    <row r="6228" spans="45:46">
      <c r="AS6228" s="18"/>
      <c r="AT6228" s="16"/>
    </row>
    <row r="6229" spans="45:46">
      <c r="AS6229" s="18"/>
      <c r="AT6229" s="16"/>
    </row>
    <row r="6230" spans="45:46">
      <c r="AS6230" s="18"/>
      <c r="AT6230" s="16"/>
    </row>
    <row r="6231" spans="45:46">
      <c r="AS6231" s="18"/>
      <c r="AT6231" s="16"/>
    </row>
    <row r="6232" spans="45:46">
      <c r="AS6232" s="18"/>
      <c r="AT6232" s="16"/>
    </row>
    <row r="6233" spans="45:46">
      <c r="AS6233" s="18"/>
      <c r="AT6233" s="16"/>
    </row>
    <row r="6234" spans="45:46">
      <c r="AS6234" s="18"/>
      <c r="AT6234" s="16"/>
    </row>
    <row r="6235" spans="45:46">
      <c r="AS6235" s="18"/>
      <c r="AT6235" s="16"/>
    </row>
    <row r="6236" spans="45:46">
      <c r="AS6236" s="18"/>
      <c r="AT6236" s="16"/>
    </row>
    <row r="6237" spans="45:46">
      <c r="AS6237" s="18"/>
      <c r="AT6237" s="16"/>
    </row>
    <row r="6238" spans="45:46">
      <c r="AS6238" s="18"/>
      <c r="AT6238" s="16"/>
    </row>
    <row r="6239" spans="45:46">
      <c r="AS6239" s="18"/>
      <c r="AT6239" s="16"/>
    </row>
    <row r="6240" spans="45:46">
      <c r="AS6240" s="18"/>
      <c r="AT6240" s="16"/>
    </row>
    <row r="6241" spans="45:46">
      <c r="AS6241" s="18"/>
      <c r="AT6241" s="16"/>
    </row>
    <row r="6242" spans="45:46">
      <c r="AS6242" s="18"/>
      <c r="AT6242" s="16"/>
    </row>
    <row r="6243" spans="45:46">
      <c r="AS6243" s="18"/>
      <c r="AT6243" s="16"/>
    </row>
    <row r="6244" spans="45:46">
      <c r="AS6244" s="18"/>
      <c r="AT6244" s="16"/>
    </row>
    <row r="6245" spans="45:46">
      <c r="AS6245" s="18"/>
      <c r="AT6245" s="16"/>
    </row>
    <row r="6246" spans="45:46">
      <c r="AS6246" s="18"/>
      <c r="AT6246" s="16"/>
    </row>
    <row r="6247" spans="45:46">
      <c r="AS6247" s="18"/>
      <c r="AT6247" s="16"/>
    </row>
    <row r="6248" spans="45:46">
      <c r="AS6248" s="18"/>
      <c r="AT6248" s="16"/>
    </row>
    <row r="6249" spans="45:46">
      <c r="AS6249" s="18"/>
      <c r="AT6249" s="16"/>
    </row>
    <row r="6250" spans="45:46">
      <c r="AS6250" s="18"/>
      <c r="AT6250" s="16"/>
    </row>
    <row r="6251" spans="45:46">
      <c r="AS6251" s="18"/>
      <c r="AT6251" s="16"/>
    </row>
    <row r="6252" spans="45:46">
      <c r="AS6252" s="18"/>
      <c r="AT6252" s="16"/>
    </row>
    <row r="6253" spans="45:46">
      <c r="AS6253" s="18"/>
      <c r="AT6253" s="16"/>
    </row>
    <row r="6254" spans="45:46">
      <c r="AS6254" s="18"/>
      <c r="AT6254" s="16"/>
    </row>
    <row r="6255" spans="45:46">
      <c r="AS6255" s="18"/>
      <c r="AT6255" s="16"/>
    </row>
    <row r="6256" spans="45:46">
      <c r="AS6256" s="18"/>
      <c r="AT6256" s="16"/>
    </row>
    <row r="6257" spans="45:46">
      <c r="AS6257" s="18"/>
      <c r="AT6257" s="16"/>
    </row>
    <row r="6258" spans="45:46">
      <c r="AS6258" s="18"/>
      <c r="AT6258" s="16"/>
    </row>
    <row r="6259" spans="45:46">
      <c r="AS6259" s="18"/>
      <c r="AT6259" s="16"/>
    </row>
    <row r="6260" spans="45:46">
      <c r="AS6260" s="18"/>
      <c r="AT6260" s="16"/>
    </row>
    <row r="6261" spans="45:46">
      <c r="AS6261" s="18"/>
      <c r="AT6261" s="16"/>
    </row>
    <row r="6262" spans="45:46">
      <c r="AS6262" s="18"/>
      <c r="AT6262" s="16"/>
    </row>
    <row r="6263" spans="45:46">
      <c r="AS6263" s="18"/>
      <c r="AT6263" s="16"/>
    </row>
    <row r="6264" spans="45:46">
      <c r="AS6264" s="18"/>
      <c r="AT6264" s="16"/>
    </row>
    <row r="6265" spans="45:46">
      <c r="AS6265" s="18"/>
      <c r="AT6265" s="16"/>
    </row>
    <row r="6266" spans="45:46">
      <c r="AS6266" s="18"/>
      <c r="AT6266" s="16"/>
    </row>
    <row r="6267" spans="45:46">
      <c r="AS6267" s="18"/>
      <c r="AT6267" s="16"/>
    </row>
    <row r="6268" spans="45:46">
      <c r="AS6268" s="18"/>
      <c r="AT6268" s="16"/>
    </row>
    <row r="6269" spans="45:46">
      <c r="AS6269" s="18"/>
      <c r="AT6269" s="16"/>
    </row>
    <row r="6270" spans="45:46">
      <c r="AS6270" s="18"/>
      <c r="AT6270" s="16"/>
    </row>
    <row r="6271" spans="45:46">
      <c r="AS6271" s="18"/>
      <c r="AT6271" s="16"/>
    </row>
    <row r="6272" spans="45:46">
      <c r="AS6272" s="18"/>
      <c r="AT6272" s="16"/>
    </row>
    <row r="6273" spans="45:46">
      <c r="AS6273" s="18"/>
      <c r="AT6273" s="16"/>
    </row>
    <row r="6274" spans="45:46">
      <c r="AS6274" s="18"/>
      <c r="AT6274" s="16"/>
    </row>
    <row r="6275" spans="45:46">
      <c r="AS6275" s="18"/>
      <c r="AT6275" s="16"/>
    </row>
    <row r="6276" spans="45:46">
      <c r="AS6276" s="18"/>
      <c r="AT6276" s="16"/>
    </row>
    <row r="6277" spans="45:46">
      <c r="AS6277" s="18"/>
      <c r="AT6277" s="16"/>
    </row>
    <row r="6278" spans="45:46">
      <c r="AS6278" s="18"/>
      <c r="AT6278" s="16"/>
    </row>
    <row r="6279" spans="45:46">
      <c r="AS6279" s="18"/>
      <c r="AT6279" s="16"/>
    </row>
    <row r="6280" spans="45:46">
      <c r="AS6280" s="18"/>
      <c r="AT6280" s="16"/>
    </row>
    <row r="6281" spans="45:46">
      <c r="AS6281" s="18"/>
      <c r="AT6281" s="16"/>
    </row>
    <row r="6282" spans="45:46">
      <c r="AS6282" s="18"/>
      <c r="AT6282" s="16"/>
    </row>
    <row r="6283" spans="45:46">
      <c r="AS6283" s="18"/>
      <c r="AT6283" s="16"/>
    </row>
    <row r="6284" spans="45:46">
      <c r="AS6284" s="18"/>
      <c r="AT6284" s="16"/>
    </row>
    <row r="6285" spans="45:46">
      <c r="AS6285" s="18"/>
      <c r="AT6285" s="16"/>
    </row>
    <row r="6286" spans="45:46">
      <c r="AS6286" s="18"/>
      <c r="AT6286" s="16"/>
    </row>
    <row r="6287" spans="45:46">
      <c r="AS6287" s="18"/>
      <c r="AT6287" s="16"/>
    </row>
    <row r="6288" spans="45:46">
      <c r="AS6288" s="18"/>
      <c r="AT6288" s="16"/>
    </row>
    <row r="6289" spans="45:46">
      <c r="AS6289" s="18"/>
      <c r="AT6289" s="16"/>
    </row>
    <row r="6290" spans="45:46">
      <c r="AS6290" s="18"/>
      <c r="AT6290" s="16"/>
    </row>
    <row r="6291" spans="45:46">
      <c r="AS6291" s="18"/>
      <c r="AT6291" s="16"/>
    </row>
    <row r="6292" spans="45:46">
      <c r="AS6292" s="18"/>
      <c r="AT6292" s="16"/>
    </row>
    <row r="6293" spans="45:46">
      <c r="AS6293" s="18"/>
      <c r="AT6293" s="16"/>
    </row>
    <row r="6294" spans="45:46">
      <c r="AS6294" s="18"/>
      <c r="AT6294" s="16"/>
    </row>
    <row r="6295" spans="45:46">
      <c r="AS6295" s="18"/>
      <c r="AT6295" s="16"/>
    </row>
    <row r="6296" spans="45:46">
      <c r="AS6296" s="18"/>
      <c r="AT6296" s="16"/>
    </row>
    <row r="6297" spans="45:46">
      <c r="AS6297" s="18"/>
      <c r="AT6297" s="16"/>
    </row>
    <row r="6298" spans="45:46">
      <c r="AS6298" s="18"/>
      <c r="AT6298" s="16"/>
    </row>
    <row r="6299" spans="45:46">
      <c r="AS6299" s="18"/>
      <c r="AT6299" s="16"/>
    </row>
    <row r="6300" spans="45:46">
      <c r="AS6300" s="18"/>
      <c r="AT6300" s="16"/>
    </row>
    <row r="6301" spans="45:46">
      <c r="AS6301" s="18"/>
      <c r="AT6301" s="16"/>
    </row>
    <row r="6302" spans="45:46">
      <c r="AS6302" s="18"/>
      <c r="AT6302" s="16"/>
    </row>
    <row r="6303" spans="45:46">
      <c r="AS6303" s="18"/>
      <c r="AT6303" s="16"/>
    </row>
    <row r="6304" spans="45:46">
      <c r="AS6304" s="18"/>
      <c r="AT6304" s="16"/>
    </row>
    <row r="6305" spans="45:46">
      <c r="AS6305" s="18"/>
      <c r="AT6305" s="16"/>
    </row>
    <row r="6306" spans="45:46">
      <c r="AS6306" s="18"/>
      <c r="AT6306" s="16"/>
    </row>
    <row r="6307" spans="45:46">
      <c r="AS6307" s="18"/>
      <c r="AT6307" s="16"/>
    </row>
    <row r="6308" spans="45:46">
      <c r="AS6308" s="18"/>
      <c r="AT6308" s="16"/>
    </row>
    <row r="6309" spans="45:46">
      <c r="AS6309" s="18"/>
      <c r="AT6309" s="16"/>
    </row>
    <row r="6310" spans="45:46">
      <c r="AS6310" s="18"/>
      <c r="AT6310" s="16"/>
    </row>
    <row r="6311" spans="45:46">
      <c r="AS6311" s="18"/>
      <c r="AT6311" s="16"/>
    </row>
    <row r="6312" spans="45:46">
      <c r="AS6312" s="18"/>
      <c r="AT6312" s="16"/>
    </row>
    <row r="6313" spans="45:46">
      <c r="AS6313" s="18"/>
      <c r="AT6313" s="16"/>
    </row>
    <row r="6314" spans="45:46">
      <c r="AS6314" s="18"/>
      <c r="AT6314" s="16"/>
    </row>
    <row r="6315" spans="45:46">
      <c r="AS6315" s="18"/>
      <c r="AT6315" s="16"/>
    </row>
    <row r="6316" spans="45:46">
      <c r="AS6316" s="18"/>
      <c r="AT6316" s="16"/>
    </row>
    <row r="6317" spans="45:46">
      <c r="AS6317" s="18"/>
      <c r="AT6317" s="16"/>
    </row>
    <row r="6318" spans="45:46">
      <c r="AS6318" s="18"/>
      <c r="AT6318" s="16"/>
    </row>
    <row r="6319" spans="45:46">
      <c r="AS6319" s="18"/>
      <c r="AT6319" s="16"/>
    </row>
    <row r="6320" spans="45:46">
      <c r="AS6320" s="18"/>
      <c r="AT6320" s="16"/>
    </row>
    <row r="6321" spans="45:46">
      <c r="AS6321" s="18"/>
      <c r="AT6321" s="16"/>
    </row>
    <row r="6322" spans="45:46">
      <c r="AS6322" s="18"/>
      <c r="AT6322" s="16"/>
    </row>
    <row r="6323" spans="45:46">
      <c r="AS6323" s="18"/>
      <c r="AT6323" s="16"/>
    </row>
    <row r="6324" spans="45:46">
      <c r="AS6324" s="18"/>
      <c r="AT6324" s="16"/>
    </row>
    <row r="6325" spans="45:46">
      <c r="AS6325" s="18"/>
      <c r="AT6325" s="16"/>
    </row>
    <row r="6326" spans="45:46">
      <c r="AS6326" s="18"/>
      <c r="AT6326" s="16"/>
    </row>
    <row r="6327" spans="45:46">
      <c r="AS6327" s="18"/>
      <c r="AT6327" s="16"/>
    </row>
    <row r="6328" spans="45:46">
      <c r="AS6328" s="18"/>
      <c r="AT6328" s="16"/>
    </row>
    <row r="6329" spans="45:46">
      <c r="AS6329" s="18"/>
      <c r="AT6329" s="16"/>
    </row>
    <row r="6330" spans="45:46">
      <c r="AS6330" s="18"/>
      <c r="AT6330" s="16"/>
    </row>
    <row r="6331" spans="45:46">
      <c r="AS6331" s="18"/>
      <c r="AT6331" s="16"/>
    </row>
    <row r="6332" spans="45:46">
      <c r="AS6332" s="18"/>
      <c r="AT6332" s="16"/>
    </row>
    <row r="6333" spans="45:46">
      <c r="AS6333" s="18"/>
      <c r="AT6333" s="16"/>
    </row>
    <row r="6334" spans="45:46">
      <c r="AS6334" s="18"/>
      <c r="AT6334" s="16"/>
    </row>
    <row r="6335" spans="45:46">
      <c r="AS6335" s="18"/>
      <c r="AT6335" s="16"/>
    </row>
    <row r="6336" spans="45:46">
      <c r="AS6336" s="18"/>
      <c r="AT6336" s="16"/>
    </row>
    <row r="6337" spans="45:46">
      <c r="AS6337" s="18"/>
      <c r="AT6337" s="16"/>
    </row>
    <row r="6338" spans="45:46">
      <c r="AS6338" s="18"/>
      <c r="AT6338" s="16"/>
    </row>
    <row r="6339" spans="45:46">
      <c r="AS6339" s="18"/>
      <c r="AT6339" s="16"/>
    </row>
    <row r="6340" spans="45:46">
      <c r="AS6340" s="18"/>
      <c r="AT6340" s="16"/>
    </row>
    <row r="6341" spans="45:46">
      <c r="AS6341" s="18"/>
      <c r="AT6341" s="16"/>
    </row>
    <row r="6342" spans="45:46">
      <c r="AS6342" s="18"/>
      <c r="AT6342" s="16"/>
    </row>
    <row r="6343" spans="45:46">
      <c r="AS6343" s="18"/>
      <c r="AT6343" s="16"/>
    </row>
    <row r="6344" spans="45:46">
      <c r="AS6344" s="18"/>
      <c r="AT6344" s="16"/>
    </row>
    <row r="6345" spans="45:46">
      <c r="AS6345" s="18"/>
      <c r="AT6345" s="16"/>
    </row>
    <row r="6346" spans="45:46">
      <c r="AS6346" s="18"/>
      <c r="AT6346" s="16"/>
    </row>
    <row r="6347" spans="45:46">
      <c r="AS6347" s="18"/>
      <c r="AT6347" s="16"/>
    </row>
    <row r="6348" spans="45:46">
      <c r="AS6348" s="18"/>
      <c r="AT6348" s="16"/>
    </row>
    <row r="6349" spans="45:46">
      <c r="AS6349" s="18"/>
      <c r="AT6349" s="16"/>
    </row>
    <row r="6350" spans="45:46">
      <c r="AS6350" s="18"/>
      <c r="AT6350" s="16"/>
    </row>
    <row r="6351" spans="45:46">
      <c r="AS6351" s="18"/>
      <c r="AT6351" s="16"/>
    </row>
    <row r="6352" spans="45:46">
      <c r="AS6352" s="18"/>
      <c r="AT6352" s="16"/>
    </row>
    <row r="6353" spans="45:46">
      <c r="AS6353" s="18"/>
      <c r="AT6353" s="16"/>
    </row>
    <row r="6354" spans="45:46">
      <c r="AS6354" s="18"/>
      <c r="AT6354" s="16"/>
    </row>
    <row r="6355" spans="45:46">
      <c r="AS6355" s="18"/>
      <c r="AT6355" s="16"/>
    </row>
    <row r="6356" spans="45:46">
      <c r="AS6356" s="18"/>
      <c r="AT6356" s="16"/>
    </row>
    <row r="6357" spans="45:46">
      <c r="AS6357" s="18"/>
      <c r="AT6357" s="16"/>
    </row>
    <row r="6358" spans="45:46">
      <c r="AS6358" s="18"/>
      <c r="AT6358" s="16"/>
    </row>
    <row r="6359" spans="45:46">
      <c r="AS6359" s="18"/>
      <c r="AT6359" s="16"/>
    </row>
    <row r="6360" spans="45:46">
      <c r="AS6360" s="18"/>
      <c r="AT6360" s="16"/>
    </row>
    <row r="6361" spans="45:46">
      <c r="AS6361" s="18"/>
      <c r="AT6361" s="16"/>
    </row>
    <row r="6362" spans="45:46">
      <c r="AS6362" s="18"/>
      <c r="AT6362" s="16"/>
    </row>
    <row r="6363" spans="45:46">
      <c r="AS6363" s="18"/>
      <c r="AT6363" s="16"/>
    </row>
    <row r="6364" spans="45:46">
      <c r="AS6364" s="18"/>
      <c r="AT6364" s="16"/>
    </row>
    <row r="6365" spans="45:46">
      <c r="AS6365" s="18"/>
      <c r="AT6365" s="16"/>
    </row>
    <row r="6366" spans="45:46">
      <c r="AS6366" s="18"/>
      <c r="AT6366" s="16"/>
    </row>
    <row r="6367" spans="45:46">
      <c r="AS6367" s="18"/>
      <c r="AT6367" s="16"/>
    </row>
    <row r="6368" spans="45:46">
      <c r="AS6368" s="18"/>
      <c r="AT6368" s="16"/>
    </row>
    <row r="6369" spans="45:46">
      <c r="AS6369" s="18"/>
      <c r="AT6369" s="16"/>
    </row>
    <row r="6370" spans="45:46">
      <c r="AS6370" s="18"/>
      <c r="AT6370" s="16"/>
    </row>
    <row r="6371" spans="45:46">
      <c r="AS6371" s="18"/>
      <c r="AT6371" s="16"/>
    </row>
    <row r="6372" spans="45:46">
      <c r="AS6372" s="18"/>
      <c r="AT6372" s="16"/>
    </row>
    <row r="6373" spans="45:46">
      <c r="AS6373" s="18"/>
      <c r="AT6373" s="16"/>
    </row>
    <row r="6374" spans="45:46">
      <c r="AS6374" s="18"/>
      <c r="AT6374" s="16"/>
    </row>
    <row r="6375" spans="45:46">
      <c r="AS6375" s="18"/>
      <c r="AT6375" s="16"/>
    </row>
    <row r="6376" spans="45:46">
      <c r="AS6376" s="18"/>
      <c r="AT6376" s="16"/>
    </row>
    <row r="6377" spans="45:46">
      <c r="AS6377" s="18"/>
      <c r="AT6377" s="16"/>
    </row>
    <row r="6378" spans="45:46">
      <c r="AS6378" s="18"/>
      <c r="AT6378" s="16"/>
    </row>
    <row r="6379" spans="45:46">
      <c r="AS6379" s="18"/>
      <c r="AT6379" s="16"/>
    </row>
    <row r="6380" spans="45:46">
      <c r="AS6380" s="18"/>
      <c r="AT6380" s="16"/>
    </row>
    <row r="6381" spans="45:46">
      <c r="AS6381" s="18"/>
      <c r="AT6381" s="16"/>
    </row>
    <row r="6382" spans="45:46">
      <c r="AS6382" s="18"/>
      <c r="AT6382" s="16"/>
    </row>
    <row r="6383" spans="45:46">
      <c r="AS6383" s="18"/>
      <c r="AT6383" s="16"/>
    </row>
    <row r="6384" spans="45:46">
      <c r="AS6384" s="18"/>
      <c r="AT6384" s="16"/>
    </row>
    <row r="6385" spans="45:46">
      <c r="AS6385" s="18"/>
      <c r="AT6385" s="16"/>
    </row>
    <row r="6386" spans="45:46">
      <c r="AS6386" s="18"/>
      <c r="AT6386" s="16"/>
    </row>
    <row r="6387" spans="45:46">
      <c r="AS6387" s="18"/>
      <c r="AT6387" s="16"/>
    </row>
    <row r="6388" spans="45:46">
      <c r="AS6388" s="18"/>
      <c r="AT6388" s="16"/>
    </row>
    <row r="6389" spans="45:46">
      <c r="AS6389" s="18"/>
      <c r="AT6389" s="16"/>
    </row>
    <row r="6390" spans="45:46">
      <c r="AS6390" s="18"/>
      <c r="AT6390" s="16"/>
    </row>
    <row r="6391" spans="45:46">
      <c r="AS6391" s="18"/>
      <c r="AT6391" s="16"/>
    </row>
    <row r="6392" spans="45:46">
      <c r="AS6392" s="18"/>
      <c r="AT6392" s="16"/>
    </row>
    <row r="6393" spans="45:46">
      <c r="AS6393" s="18"/>
      <c r="AT6393" s="16"/>
    </row>
    <row r="6394" spans="45:46">
      <c r="AS6394" s="18"/>
      <c r="AT6394" s="16"/>
    </row>
    <row r="6395" spans="45:46">
      <c r="AS6395" s="18"/>
      <c r="AT6395" s="16"/>
    </row>
    <row r="6396" spans="45:46">
      <c r="AS6396" s="18"/>
      <c r="AT6396" s="16"/>
    </row>
    <row r="6397" spans="45:46">
      <c r="AS6397" s="18"/>
      <c r="AT6397" s="16"/>
    </row>
    <row r="6398" spans="45:46">
      <c r="AS6398" s="18"/>
      <c r="AT6398" s="16"/>
    </row>
    <row r="6399" spans="45:46">
      <c r="AS6399" s="18"/>
      <c r="AT6399" s="16"/>
    </row>
    <row r="6400" spans="45:46">
      <c r="AS6400" s="18"/>
      <c r="AT6400" s="16"/>
    </row>
    <row r="6401" spans="45:46">
      <c r="AS6401" s="18"/>
      <c r="AT6401" s="16"/>
    </row>
    <row r="6402" spans="45:46">
      <c r="AS6402" s="18"/>
      <c r="AT6402" s="16"/>
    </row>
    <row r="6403" spans="45:46">
      <c r="AS6403" s="18"/>
      <c r="AT6403" s="16"/>
    </row>
    <row r="6404" spans="45:46">
      <c r="AS6404" s="18"/>
      <c r="AT6404" s="16"/>
    </row>
    <row r="6405" spans="45:46">
      <c r="AS6405" s="18"/>
      <c r="AT6405" s="16"/>
    </row>
    <row r="6406" spans="45:46">
      <c r="AS6406" s="18"/>
      <c r="AT6406" s="16"/>
    </row>
    <row r="6407" spans="45:46">
      <c r="AS6407" s="18"/>
      <c r="AT6407" s="16"/>
    </row>
    <row r="6408" spans="45:46">
      <c r="AS6408" s="18"/>
      <c r="AT6408" s="16"/>
    </row>
    <row r="6409" spans="45:46">
      <c r="AS6409" s="18"/>
      <c r="AT6409" s="16"/>
    </row>
    <row r="6410" spans="45:46">
      <c r="AS6410" s="18"/>
      <c r="AT6410" s="16"/>
    </row>
    <row r="6411" spans="45:46">
      <c r="AS6411" s="18"/>
      <c r="AT6411" s="16"/>
    </row>
    <row r="6412" spans="45:46">
      <c r="AS6412" s="18"/>
      <c r="AT6412" s="16"/>
    </row>
    <row r="6413" spans="45:46">
      <c r="AS6413" s="9"/>
    </row>
    <row r="6414" spans="45:46">
      <c r="AS6414" s="9"/>
    </row>
    <row r="6415" spans="45:46">
      <c r="AS6415" s="9"/>
    </row>
    <row r="6416" spans="45:46">
      <c r="AS6416" s="9"/>
    </row>
    <row r="6417" spans="45:45">
      <c r="AS6417" s="9"/>
    </row>
    <row r="6418" spans="45:45">
      <c r="AS6418" s="9"/>
    </row>
    <row r="6419" spans="45:45">
      <c r="AS6419" s="9"/>
    </row>
    <row r="6420" spans="45:45">
      <c r="AS6420" s="9"/>
    </row>
    <row r="6421" spans="45:45">
      <c r="AS6421" s="9"/>
    </row>
    <row r="6422" spans="45:45">
      <c r="AS6422" s="9"/>
    </row>
    <row r="6423" spans="45:45">
      <c r="AS6423" s="9"/>
    </row>
    <row r="6424" spans="45:45">
      <c r="AS6424" s="9"/>
    </row>
    <row r="6425" spans="45:45">
      <c r="AS6425" s="9"/>
    </row>
    <row r="6426" spans="45:45">
      <c r="AS6426" s="9"/>
    </row>
    <row r="6427" spans="45:45">
      <c r="AS6427" s="9"/>
    </row>
    <row r="6428" spans="45:45">
      <c r="AS6428" s="9"/>
    </row>
    <row r="6429" spans="45:45">
      <c r="AS6429" s="9"/>
    </row>
    <row r="6430" spans="45:45">
      <c r="AS6430" s="9"/>
    </row>
    <row r="6431" spans="45:45">
      <c r="AS6431" s="9"/>
    </row>
    <row r="6432" spans="45:45">
      <c r="AS6432" s="9"/>
    </row>
    <row r="6433" spans="45:45">
      <c r="AS6433" s="9"/>
    </row>
    <row r="6434" spans="45:45">
      <c r="AS6434" s="9"/>
    </row>
    <row r="6435" spans="45:45">
      <c r="AS6435" s="9"/>
    </row>
    <row r="6436" spans="45:45">
      <c r="AS6436" s="9"/>
    </row>
    <row r="6437" spans="45:45">
      <c r="AS6437" s="9"/>
    </row>
    <row r="6438" spans="45:45">
      <c r="AS6438" s="9"/>
    </row>
    <row r="6439" spans="45:45">
      <c r="AS6439" s="9"/>
    </row>
    <row r="6440" spans="45:45">
      <c r="AS6440" s="9"/>
    </row>
    <row r="6441" spans="45:45">
      <c r="AS6441" s="9"/>
    </row>
    <row r="6442" spans="45:45">
      <c r="AS6442" s="9"/>
    </row>
    <row r="6443" spans="45:45">
      <c r="AS6443" s="9"/>
    </row>
    <row r="6444" spans="45:45">
      <c r="AS6444" s="9"/>
    </row>
    <row r="6445" spans="45:45">
      <c r="AS6445" s="9"/>
    </row>
    <row r="6446" spans="45:45">
      <c r="AS6446" s="9"/>
    </row>
    <row r="6447" spans="45:45">
      <c r="AS6447" s="9"/>
    </row>
    <row r="6448" spans="45:45">
      <c r="AS6448" s="9"/>
    </row>
    <row r="6449" spans="45:45">
      <c r="AS6449" s="9"/>
    </row>
    <row r="6450" spans="45:45">
      <c r="AS6450" s="9"/>
    </row>
    <row r="6451" spans="45:45">
      <c r="AS6451" s="9"/>
    </row>
    <row r="6452" spans="45:45">
      <c r="AS6452" s="9"/>
    </row>
    <row r="6453" spans="45:45">
      <c r="AS6453" s="9"/>
    </row>
    <row r="6454" spans="45:45">
      <c r="AS6454" s="9"/>
    </row>
    <row r="6455" spans="45:45">
      <c r="AS6455" s="9"/>
    </row>
    <row r="6456" spans="45:45">
      <c r="AS6456" s="9"/>
    </row>
    <row r="6457" spans="45:45">
      <c r="AS6457" s="9"/>
    </row>
    <row r="6458" spans="45:45">
      <c r="AS6458" s="9"/>
    </row>
    <row r="6459" spans="45:45">
      <c r="AS6459" s="9"/>
    </row>
    <row r="6460" spans="45:45">
      <c r="AS6460" s="9"/>
    </row>
    <row r="6461" spans="45:45">
      <c r="AS6461" s="9"/>
    </row>
    <row r="6462" spans="45:45">
      <c r="AS6462" s="9"/>
    </row>
    <row r="6463" spans="45:45">
      <c r="AS6463" s="9"/>
    </row>
    <row r="6464" spans="45:45">
      <c r="AS6464" s="9"/>
    </row>
    <row r="6465" spans="45:45">
      <c r="AS6465" s="9"/>
    </row>
    <row r="6466" spans="45:45">
      <c r="AS6466" s="9"/>
    </row>
    <row r="6467" spans="45:45">
      <c r="AS6467" s="9"/>
    </row>
    <row r="6468" spans="45:45">
      <c r="AS6468" s="9"/>
    </row>
    <row r="6469" spans="45:45">
      <c r="AS6469" s="9"/>
    </row>
    <row r="6470" spans="45:45">
      <c r="AS6470" s="9"/>
    </row>
    <row r="6471" spans="45:45">
      <c r="AS6471" s="9"/>
    </row>
    <row r="6472" spans="45:45">
      <c r="AS6472" s="9"/>
    </row>
    <row r="6473" spans="45:45">
      <c r="AS6473" s="9"/>
    </row>
    <row r="6474" spans="45:45">
      <c r="AS6474" s="9"/>
    </row>
    <row r="6475" spans="45:45">
      <c r="AS6475" s="9"/>
    </row>
    <row r="6476" spans="45:45">
      <c r="AS6476" s="9"/>
    </row>
    <row r="6477" spans="45:45">
      <c r="AS6477" s="9"/>
    </row>
    <row r="6478" spans="45:45">
      <c r="AS6478" s="9"/>
    </row>
    <row r="6479" spans="45:45">
      <c r="AS6479" s="9"/>
    </row>
    <row r="6480" spans="45:45">
      <c r="AS6480" s="9"/>
    </row>
    <row r="6481" spans="45:45">
      <c r="AS6481" s="9"/>
    </row>
    <row r="6482" spans="45:45">
      <c r="AS6482" s="9"/>
    </row>
    <row r="6483" spans="45:45">
      <c r="AS6483" s="9"/>
    </row>
    <row r="6484" spans="45:45">
      <c r="AS6484" s="9"/>
    </row>
    <row r="6485" spans="45:45">
      <c r="AS6485" s="9"/>
    </row>
    <row r="6486" spans="45:45">
      <c r="AS6486" s="9"/>
    </row>
    <row r="6487" spans="45:45">
      <c r="AS6487" s="9"/>
    </row>
  </sheetData>
  <mergeCells count="11">
    <mergeCell ref="X2:AA2"/>
    <mergeCell ref="AB2:AF2"/>
    <mergeCell ref="X1:AF1"/>
    <mergeCell ref="H1:V1"/>
    <mergeCell ref="A1:F1"/>
    <mergeCell ref="A2:B2"/>
    <mergeCell ref="C2:D2"/>
    <mergeCell ref="E2:F2"/>
    <mergeCell ref="H2:L2"/>
    <mergeCell ref="M2:Q2"/>
    <mergeCell ref="R2:V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S263"/>
  <sheetViews>
    <sheetView zoomScale="85" zoomScaleNormal="85" workbookViewId="0">
      <pane ySplit="2" topLeftCell="A228" activePane="bottomLeft" state="frozen"/>
      <selection pane="bottomLeft" activeCell="N262" sqref="N262:N263"/>
    </sheetView>
  </sheetViews>
  <sheetFormatPr defaultRowHeight="12.75"/>
  <cols>
    <col min="1" max="1" width="10.140625" style="12" bestFit="1" customWidth="1"/>
    <col min="5" max="5" width="2.7109375" customWidth="1"/>
    <col min="6" max="6" width="10.140625" style="12" bestFit="1" customWidth="1"/>
    <col min="10" max="10" width="2.7109375" customWidth="1"/>
    <col min="11" max="11" width="10.140625" style="12" bestFit="1" customWidth="1"/>
    <col min="15" max="15" width="2.7109375" customWidth="1"/>
    <col min="16" max="16" width="10.140625" style="12" bestFit="1" customWidth="1"/>
  </cols>
  <sheetData>
    <row r="1" spans="1:19">
      <c r="A1" s="173" t="s">
        <v>1</v>
      </c>
      <c r="B1" s="173"/>
      <c r="C1" s="173"/>
      <c r="D1" s="173"/>
      <c r="F1" s="173" t="s">
        <v>7</v>
      </c>
      <c r="G1" s="173"/>
      <c r="H1" s="173"/>
      <c r="I1" s="173"/>
      <c r="K1" s="173" t="s">
        <v>8</v>
      </c>
      <c r="L1" s="173"/>
      <c r="M1" s="173"/>
      <c r="N1" s="173"/>
      <c r="P1" s="173" t="s">
        <v>99</v>
      </c>
      <c r="Q1" s="173"/>
      <c r="R1" s="173"/>
      <c r="S1" s="173"/>
    </row>
    <row r="2" spans="1:19">
      <c r="A2" s="98" t="s">
        <v>82</v>
      </c>
      <c r="B2" s="99" t="s">
        <v>83</v>
      </c>
      <c r="C2" s="100" t="s">
        <v>84</v>
      </c>
      <c r="D2" s="100" t="s">
        <v>85</v>
      </c>
      <c r="F2" s="98" t="s">
        <v>82</v>
      </c>
      <c r="G2" s="108" t="s">
        <v>83</v>
      </c>
      <c r="H2" s="100" t="s">
        <v>84</v>
      </c>
      <c r="I2" s="100" t="s">
        <v>90</v>
      </c>
      <c r="K2" s="98" t="s">
        <v>82</v>
      </c>
      <c r="L2" s="100" t="s">
        <v>83</v>
      </c>
      <c r="M2" s="100" t="s">
        <v>84</v>
      </c>
      <c r="N2" s="100" t="s">
        <v>91</v>
      </c>
      <c r="P2" s="98" t="s">
        <v>82</v>
      </c>
      <c r="Q2" s="124" t="s">
        <v>98</v>
      </c>
      <c r="R2" s="99" t="s">
        <v>84</v>
      </c>
      <c r="S2" s="100" t="s">
        <v>85</v>
      </c>
    </row>
    <row r="3" spans="1:19">
      <c r="A3" s="12">
        <v>35826</v>
      </c>
      <c r="B3">
        <v>11</v>
      </c>
      <c r="C3">
        <v>515</v>
      </c>
      <c r="D3" s="101">
        <f t="shared" ref="D3:D66" si="0">B3/C3*100</f>
        <v>2.1359223300970873</v>
      </c>
      <c r="F3" s="12">
        <v>35826</v>
      </c>
      <c r="H3">
        <v>14</v>
      </c>
      <c r="I3" s="101">
        <f t="shared" ref="I3:I66" si="1">G3/H3*100</f>
        <v>0</v>
      </c>
      <c r="N3" s="101"/>
      <c r="P3" s="12">
        <v>35826</v>
      </c>
      <c r="Q3" s="125">
        <v>2916.0099792480469</v>
      </c>
      <c r="R3" s="125">
        <v>172643.40009307861</v>
      </c>
      <c r="S3" s="126">
        <f t="shared" ref="S3:S66" si="2">Q3/R3*100</f>
        <v>1.6890364634129744</v>
      </c>
    </row>
    <row r="4" spans="1:19">
      <c r="A4" s="12">
        <v>35854</v>
      </c>
      <c r="B4">
        <v>15</v>
      </c>
      <c r="C4">
        <v>530</v>
      </c>
      <c r="D4" s="101">
        <f t="shared" si="0"/>
        <v>2.8301886792452833</v>
      </c>
      <c r="F4" s="12">
        <v>35854</v>
      </c>
      <c r="H4">
        <v>15</v>
      </c>
      <c r="I4" s="101">
        <f t="shared" si="1"/>
        <v>0</v>
      </c>
      <c r="N4" s="101"/>
      <c r="P4" s="12">
        <v>35854</v>
      </c>
      <c r="Q4" s="125">
        <v>4168.6899566650391</v>
      </c>
      <c r="R4" s="125">
        <v>178308.40010070801</v>
      </c>
      <c r="S4" s="126">
        <f t="shared" si="2"/>
        <v>2.3379100223604588</v>
      </c>
    </row>
    <row r="5" spans="1:19">
      <c r="A5" s="12">
        <v>35885</v>
      </c>
      <c r="B5">
        <v>15</v>
      </c>
      <c r="C5">
        <v>532</v>
      </c>
      <c r="D5" s="101">
        <f t="shared" si="0"/>
        <v>2.8195488721804511</v>
      </c>
      <c r="F5" s="12">
        <v>35885</v>
      </c>
      <c r="H5">
        <v>15</v>
      </c>
      <c r="I5" s="101">
        <f t="shared" si="1"/>
        <v>0</v>
      </c>
      <c r="N5" s="101"/>
      <c r="P5" s="12">
        <v>35885</v>
      </c>
      <c r="Q5">
        <v>2851.1799850463867</v>
      </c>
      <c r="R5">
        <v>179224.80004882813</v>
      </c>
      <c r="S5" s="126">
        <f t="shared" si="2"/>
        <v>1.5908400981725794</v>
      </c>
    </row>
    <row r="6" spans="1:19">
      <c r="A6" s="12">
        <v>35915</v>
      </c>
      <c r="B6">
        <v>16</v>
      </c>
      <c r="C6">
        <v>537</v>
      </c>
      <c r="D6" s="101">
        <f t="shared" si="0"/>
        <v>2.9795158286778398</v>
      </c>
      <c r="F6" s="12">
        <v>35915</v>
      </c>
      <c r="H6">
        <v>16</v>
      </c>
      <c r="I6" s="101">
        <f t="shared" si="1"/>
        <v>0</v>
      </c>
      <c r="N6" s="101"/>
      <c r="P6" s="12">
        <v>35915</v>
      </c>
      <c r="Q6">
        <v>2976.1799850463867</v>
      </c>
      <c r="R6">
        <v>180435.80002593994</v>
      </c>
      <c r="S6" s="126">
        <f t="shared" si="2"/>
        <v>1.6494398476458234</v>
      </c>
    </row>
    <row r="7" spans="1:19">
      <c r="A7" s="12">
        <v>35946</v>
      </c>
      <c r="B7">
        <v>16</v>
      </c>
      <c r="C7">
        <v>532</v>
      </c>
      <c r="D7" s="101">
        <f t="shared" si="0"/>
        <v>3.007518796992481</v>
      </c>
      <c r="F7" s="12">
        <v>35946</v>
      </c>
      <c r="H7">
        <v>16</v>
      </c>
      <c r="I7" s="101">
        <f t="shared" si="1"/>
        <v>0</v>
      </c>
      <c r="N7" s="101"/>
      <c r="P7" s="12">
        <v>35946</v>
      </c>
      <c r="Q7">
        <v>2801.0399856567383</v>
      </c>
      <c r="R7">
        <v>177800.00003051758</v>
      </c>
      <c r="S7" s="126">
        <f t="shared" si="2"/>
        <v>1.5753880681529628</v>
      </c>
    </row>
    <row r="8" spans="1:19">
      <c r="A8" s="12">
        <v>35976</v>
      </c>
      <c r="B8">
        <v>14</v>
      </c>
      <c r="C8">
        <v>531</v>
      </c>
      <c r="D8" s="101">
        <f t="shared" si="0"/>
        <v>2.6365348399246704</v>
      </c>
      <c r="F8" s="12">
        <v>35976</v>
      </c>
      <c r="G8">
        <v>2</v>
      </c>
      <c r="H8">
        <v>17</v>
      </c>
      <c r="I8" s="101">
        <f t="shared" si="1"/>
        <v>11.76470588235294</v>
      </c>
      <c r="N8" s="101"/>
      <c r="P8" s="12">
        <v>35976</v>
      </c>
      <c r="Q8">
        <v>2576.0399856567383</v>
      </c>
      <c r="R8">
        <v>175430.70002746582</v>
      </c>
      <c r="S8" s="126">
        <f t="shared" si="2"/>
        <v>1.4684088846783532</v>
      </c>
    </row>
    <row r="9" spans="1:19">
      <c r="A9" s="12">
        <v>36007</v>
      </c>
      <c r="B9">
        <v>12</v>
      </c>
      <c r="C9">
        <v>534</v>
      </c>
      <c r="D9" s="101">
        <f t="shared" si="0"/>
        <v>2.2471910112359552</v>
      </c>
      <c r="F9" s="12">
        <v>36007</v>
      </c>
      <c r="G9">
        <v>2</v>
      </c>
      <c r="H9">
        <v>17</v>
      </c>
      <c r="I9" s="101">
        <f t="shared" si="1"/>
        <v>11.76470588235294</v>
      </c>
      <c r="N9" s="101"/>
      <c r="P9" s="12">
        <v>36007</v>
      </c>
      <c r="Q9">
        <v>2429.8799819946289</v>
      </c>
      <c r="R9">
        <v>174029.99999237061</v>
      </c>
      <c r="S9" s="126">
        <f t="shared" si="2"/>
        <v>1.3962420169517633</v>
      </c>
    </row>
    <row r="10" spans="1:19">
      <c r="A10" s="12">
        <v>36038</v>
      </c>
      <c r="B10">
        <v>12</v>
      </c>
      <c r="C10">
        <v>529</v>
      </c>
      <c r="D10" s="101">
        <f t="shared" si="0"/>
        <v>2.2684310018903595</v>
      </c>
      <c r="F10" s="12">
        <v>36038</v>
      </c>
      <c r="G10">
        <v>2</v>
      </c>
      <c r="H10">
        <v>14</v>
      </c>
      <c r="I10" s="101">
        <f t="shared" si="1"/>
        <v>14.285714285714285</v>
      </c>
      <c r="N10" s="101"/>
      <c r="P10" s="12">
        <v>36038</v>
      </c>
      <c r="Q10">
        <v>2429.8799819946289</v>
      </c>
      <c r="R10">
        <v>172237.60001373291</v>
      </c>
      <c r="S10" s="126">
        <f t="shared" si="2"/>
        <v>1.4107720856542874</v>
      </c>
    </row>
    <row r="11" spans="1:19">
      <c r="A11" s="12">
        <v>36068</v>
      </c>
      <c r="B11">
        <v>13</v>
      </c>
      <c r="C11">
        <v>536</v>
      </c>
      <c r="D11" s="101">
        <f t="shared" si="0"/>
        <v>2.4253731343283582</v>
      </c>
      <c r="F11" s="12">
        <v>36068</v>
      </c>
      <c r="G11">
        <v>2</v>
      </c>
      <c r="H11">
        <v>14</v>
      </c>
      <c r="I11" s="101">
        <f t="shared" si="1"/>
        <v>14.285714285714285</v>
      </c>
      <c r="N11" s="101"/>
      <c r="P11" s="12">
        <v>36068</v>
      </c>
      <c r="Q11">
        <v>2683.1699828505516</v>
      </c>
      <c r="R11">
        <v>172320.29996490479</v>
      </c>
      <c r="S11" s="126">
        <f t="shared" si="2"/>
        <v>1.5570829341621466</v>
      </c>
    </row>
    <row r="12" spans="1:19">
      <c r="A12" s="12">
        <v>36099</v>
      </c>
      <c r="B12">
        <v>13</v>
      </c>
      <c r="C12">
        <v>548</v>
      </c>
      <c r="D12" s="101">
        <f t="shared" si="0"/>
        <v>2.3722627737226274</v>
      </c>
      <c r="F12" s="12">
        <v>36099</v>
      </c>
      <c r="G12">
        <v>2</v>
      </c>
      <c r="H12">
        <v>14</v>
      </c>
      <c r="I12" s="101">
        <f t="shared" si="1"/>
        <v>14.285714285714285</v>
      </c>
      <c r="N12" s="101"/>
      <c r="P12" s="12">
        <v>36099</v>
      </c>
      <c r="Q12">
        <v>2683.1699828505516</v>
      </c>
      <c r="R12">
        <v>176607.19994354248</v>
      </c>
      <c r="S12" s="126">
        <f t="shared" si="2"/>
        <v>1.5192868601666882</v>
      </c>
    </row>
    <row r="13" spans="1:19">
      <c r="A13" s="12">
        <v>36129</v>
      </c>
      <c r="B13">
        <v>15</v>
      </c>
      <c r="C13">
        <v>556</v>
      </c>
      <c r="D13" s="101">
        <f t="shared" si="0"/>
        <v>2.6978417266187051</v>
      </c>
      <c r="F13" s="12">
        <v>36129</v>
      </c>
      <c r="G13">
        <v>2</v>
      </c>
      <c r="H13">
        <v>15</v>
      </c>
      <c r="I13" s="101">
        <f t="shared" si="1"/>
        <v>13.333333333333334</v>
      </c>
      <c r="N13" s="101"/>
      <c r="P13" s="12">
        <v>36129</v>
      </c>
      <c r="Q13">
        <v>2783.459982842207</v>
      </c>
      <c r="R13">
        <v>181698.49993133545</v>
      </c>
      <c r="S13" s="126">
        <f t="shared" si="2"/>
        <v>1.5319113718022366</v>
      </c>
    </row>
    <row r="14" spans="1:19">
      <c r="A14" s="12">
        <v>36160</v>
      </c>
      <c r="B14">
        <v>19</v>
      </c>
      <c r="C14">
        <v>558</v>
      </c>
      <c r="D14" s="101">
        <f t="shared" si="0"/>
        <v>3.4050179211469538</v>
      </c>
      <c r="F14" s="12">
        <v>36160</v>
      </c>
      <c r="G14">
        <v>2</v>
      </c>
      <c r="H14">
        <v>21</v>
      </c>
      <c r="I14" s="101">
        <f t="shared" si="1"/>
        <v>9.5238095238095237</v>
      </c>
      <c r="N14" s="101"/>
      <c r="P14" s="12">
        <v>36160</v>
      </c>
      <c r="Q14">
        <v>4527.3699789345264</v>
      </c>
      <c r="R14">
        <v>184146.01693725586</v>
      </c>
      <c r="S14" s="126">
        <f t="shared" si="2"/>
        <v>2.4585761094561924</v>
      </c>
    </row>
    <row r="15" spans="1:19">
      <c r="A15" s="12">
        <v>36191</v>
      </c>
      <c r="B15">
        <v>14</v>
      </c>
      <c r="C15">
        <v>568</v>
      </c>
      <c r="D15" s="101">
        <f t="shared" si="0"/>
        <v>2.464788732394366</v>
      </c>
      <c r="F15" s="12">
        <v>36191</v>
      </c>
      <c r="G15">
        <v>2</v>
      </c>
      <c r="H15">
        <v>22</v>
      </c>
      <c r="I15" s="101">
        <f t="shared" si="1"/>
        <v>9.0909090909090917</v>
      </c>
      <c r="N15" s="101"/>
      <c r="P15" s="12">
        <v>36191</v>
      </c>
      <c r="Q15">
        <v>4012.47998046875</v>
      </c>
      <c r="R15">
        <v>191372.18291473389</v>
      </c>
      <c r="S15" s="126">
        <f t="shared" si="2"/>
        <v>2.0966892467629505</v>
      </c>
    </row>
    <row r="16" spans="1:19">
      <c r="A16" s="12">
        <v>36219</v>
      </c>
      <c r="B16">
        <v>14</v>
      </c>
      <c r="C16">
        <v>581</v>
      </c>
      <c r="D16" s="101">
        <f t="shared" si="0"/>
        <v>2.4096385542168677</v>
      </c>
      <c r="F16" s="12">
        <v>36219</v>
      </c>
      <c r="G16">
        <v>3</v>
      </c>
      <c r="H16">
        <v>24</v>
      </c>
      <c r="I16" s="101">
        <f t="shared" si="1"/>
        <v>12.5</v>
      </c>
      <c r="N16" s="101"/>
      <c r="P16" s="12">
        <v>36219</v>
      </c>
      <c r="Q16">
        <v>3354.4300079345703</v>
      </c>
      <c r="R16">
        <v>200036.09886550903</v>
      </c>
      <c r="S16" s="126">
        <f t="shared" si="2"/>
        <v>1.6769123308037845</v>
      </c>
    </row>
    <row r="17" spans="1:19">
      <c r="A17" s="12">
        <v>36250</v>
      </c>
      <c r="B17">
        <v>15</v>
      </c>
      <c r="C17">
        <v>590</v>
      </c>
      <c r="D17" s="101">
        <f t="shared" si="0"/>
        <v>2.5423728813559325</v>
      </c>
      <c r="F17" s="12">
        <v>36250</v>
      </c>
      <c r="G17">
        <v>3</v>
      </c>
      <c r="H17">
        <v>26</v>
      </c>
      <c r="I17" s="101">
        <f t="shared" si="1"/>
        <v>11.538461538461538</v>
      </c>
      <c r="N17" s="101"/>
      <c r="P17" s="12">
        <v>36250</v>
      </c>
      <c r="Q17">
        <v>4104.4300079345703</v>
      </c>
      <c r="R17">
        <v>206486.02992248535</v>
      </c>
      <c r="S17" s="126">
        <f t="shared" si="2"/>
        <v>1.9877519120665785</v>
      </c>
    </row>
    <row r="18" spans="1:19">
      <c r="A18" s="12">
        <v>36280</v>
      </c>
      <c r="B18">
        <v>19</v>
      </c>
      <c r="C18">
        <v>592</v>
      </c>
      <c r="D18" s="101">
        <f t="shared" si="0"/>
        <v>3.2094594594594592</v>
      </c>
      <c r="F18" s="12">
        <v>36280</v>
      </c>
      <c r="G18">
        <v>4</v>
      </c>
      <c r="H18">
        <v>27</v>
      </c>
      <c r="I18" s="101">
        <f t="shared" si="1"/>
        <v>14.814814814814813</v>
      </c>
      <c r="N18" s="101"/>
      <c r="P18" s="12">
        <v>36280</v>
      </c>
      <c r="Q18">
        <v>6400.4300079345703</v>
      </c>
      <c r="R18">
        <v>203100.03594589233</v>
      </c>
      <c r="S18" s="126">
        <f t="shared" si="2"/>
        <v>3.1513682300084387</v>
      </c>
    </row>
    <row r="19" spans="1:19">
      <c r="A19" s="12">
        <v>36311</v>
      </c>
      <c r="B19">
        <v>23</v>
      </c>
      <c r="C19">
        <v>591</v>
      </c>
      <c r="D19" s="101">
        <f t="shared" si="0"/>
        <v>3.8917089678511001</v>
      </c>
      <c r="F19" s="12">
        <v>36311</v>
      </c>
      <c r="G19">
        <v>4</v>
      </c>
      <c r="H19">
        <v>31</v>
      </c>
      <c r="I19" s="101">
        <f t="shared" si="1"/>
        <v>12.903225806451612</v>
      </c>
      <c r="N19" s="101"/>
      <c r="P19" s="12">
        <v>36311</v>
      </c>
      <c r="Q19">
        <v>6662.1300048828125</v>
      </c>
      <c r="R19">
        <v>197179.2618560791</v>
      </c>
      <c r="S19" s="126">
        <f t="shared" si="2"/>
        <v>3.3787173875037086</v>
      </c>
    </row>
    <row r="20" spans="1:19">
      <c r="A20" s="12">
        <v>36341</v>
      </c>
      <c r="B20">
        <v>28</v>
      </c>
      <c r="C20">
        <v>589</v>
      </c>
      <c r="D20" s="101">
        <f t="shared" si="0"/>
        <v>4.7538200339558569</v>
      </c>
      <c r="F20" s="12">
        <v>36341</v>
      </c>
      <c r="G20">
        <v>3</v>
      </c>
      <c r="H20">
        <v>33</v>
      </c>
      <c r="I20" s="101">
        <f t="shared" si="1"/>
        <v>9.0909090909090917</v>
      </c>
      <c r="N20" s="101"/>
      <c r="P20" s="12">
        <v>36341</v>
      </c>
      <c r="Q20">
        <v>8151.8600015640259</v>
      </c>
      <c r="R20">
        <v>199873.96399688721</v>
      </c>
      <c r="S20" s="126">
        <f t="shared" si="2"/>
        <v>4.0785001900952844</v>
      </c>
    </row>
    <row r="21" spans="1:19">
      <c r="A21" s="12">
        <v>36372</v>
      </c>
      <c r="B21">
        <v>30</v>
      </c>
      <c r="C21">
        <v>593</v>
      </c>
      <c r="D21" s="101">
        <f t="shared" si="0"/>
        <v>5.0590219224283306</v>
      </c>
      <c r="F21" s="12">
        <v>36372</v>
      </c>
      <c r="G21">
        <v>3</v>
      </c>
      <c r="H21">
        <v>36</v>
      </c>
      <c r="I21" s="101">
        <f t="shared" si="1"/>
        <v>8.3333333333333321</v>
      </c>
      <c r="N21" s="101"/>
      <c r="P21" s="12">
        <v>36372</v>
      </c>
      <c r="Q21">
        <v>8327.8600015640259</v>
      </c>
      <c r="R21">
        <v>203429.56192398071</v>
      </c>
      <c r="S21" s="126">
        <f t="shared" si="2"/>
        <v>4.093731472850564</v>
      </c>
    </row>
    <row r="22" spans="1:19">
      <c r="A22" s="12">
        <v>36403</v>
      </c>
      <c r="B22">
        <v>31</v>
      </c>
      <c r="C22">
        <v>587</v>
      </c>
      <c r="D22" s="101">
        <f t="shared" si="0"/>
        <v>5.2810902896081773</v>
      </c>
      <c r="F22" s="12">
        <v>36403</v>
      </c>
      <c r="G22">
        <v>3</v>
      </c>
      <c r="H22">
        <v>38</v>
      </c>
      <c r="I22" s="101">
        <f t="shared" si="1"/>
        <v>7.8947368421052628</v>
      </c>
      <c r="N22" s="101"/>
      <c r="P22" s="12">
        <v>36403</v>
      </c>
      <c r="Q22">
        <v>8807.8600015640259</v>
      </c>
      <c r="R22">
        <v>209235.35099411011</v>
      </c>
      <c r="S22" s="126">
        <f t="shared" si="2"/>
        <v>4.2095467901176811</v>
      </c>
    </row>
    <row r="23" spans="1:19">
      <c r="A23" s="12">
        <v>36433</v>
      </c>
      <c r="B23">
        <v>31</v>
      </c>
      <c r="C23">
        <v>601</v>
      </c>
      <c r="D23" s="101">
        <f t="shared" si="0"/>
        <v>5.1580698835274541</v>
      </c>
      <c r="F23" s="12">
        <v>36433</v>
      </c>
      <c r="G23">
        <v>4</v>
      </c>
      <c r="H23">
        <v>41</v>
      </c>
      <c r="I23" s="101">
        <f t="shared" si="1"/>
        <v>9.7560975609756095</v>
      </c>
      <c r="N23" s="101"/>
      <c r="P23" s="12">
        <v>36433</v>
      </c>
      <c r="Q23">
        <v>8951.3600015640259</v>
      </c>
      <c r="R23">
        <v>216320.32796478271</v>
      </c>
      <c r="S23" s="126">
        <f t="shared" si="2"/>
        <v>4.1380114785242572</v>
      </c>
    </row>
    <row r="24" spans="1:19">
      <c r="A24" s="12">
        <v>36464</v>
      </c>
      <c r="B24">
        <v>37</v>
      </c>
      <c r="C24">
        <v>608</v>
      </c>
      <c r="D24" s="101">
        <f t="shared" si="0"/>
        <v>6.0855263157894735</v>
      </c>
      <c r="F24" s="12">
        <v>36464</v>
      </c>
      <c r="G24">
        <v>4</v>
      </c>
      <c r="H24">
        <v>41</v>
      </c>
      <c r="I24" s="101">
        <f t="shared" si="1"/>
        <v>9.7560975609756095</v>
      </c>
      <c r="N24" s="101"/>
      <c r="P24" s="12">
        <v>36464</v>
      </c>
      <c r="Q24">
        <v>10194.860001564026</v>
      </c>
      <c r="R24">
        <v>215992.40497589111</v>
      </c>
      <c r="S24" s="126">
        <f t="shared" si="2"/>
        <v>4.7200085589592691</v>
      </c>
    </row>
    <row r="25" spans="1:19">
      <c r="A25" s="12">
        <v>36494</v>
      </c>
      <c r="B25">
        <v>38</v>
      </c>
      <c r="C25">
        <v>610</v>
      </c>
      <c r="D25" s="101">
        <f t="shared" si="0"/>
        <v>6.2295081967213122</v>
      </c>
      <c r="F25" s="12">
        <v>36494</v>
      </c>
      <c r="G25">
        <v>4</v>
      </c>
      <c r="H25">
        <v>41</v>
      </c>
      <c r="I25" s="101">
        <f t="shared" si="1"/>
        <v>9.7560975609756095</v>
      </c>
      <c r="K25" s="12" t="s">
        <v>2</v>
      </c>
      <c r="L25" s="100" t="s">
        <v>87</v>
      </c>
      <c r="M25" t="s">
        <v>84</v>
      </c>
      <c r="N25" s="101"/>
      <c r="P25" s="12">
        <v>36494</v>
      </c>
      <c r="Q25">
        <v>11744.149994850159</v>
      </c>
      <c r="R25">
        <v>216615.53098297119</v>
      </c>
      <c r="S25" s="126">
        <f t="shared" si="2"/>
        <v>5.4216564904450006</v>
      </c>
    </row>
    <row r="26" spans="1:19">
      <c r="A26" s="12">
        <v>36525</v>
      </c>
      <c r="B26">
        <v>37</v>
      </c>
      <c r="C26">
        <v>605</v>
      </c>
      <c r="D26" s="101">
        <f t="shared" si="0"/>
        <v>6.115702479338843</v>
      </c>
      <c r="F26" s="12">
        <v>36525</v>
      </c>
      <c r="G26">
        <v>3</v>
      </c>
      <c r="H26">
        <v>39</v>
      </c>
      <c r="I26" s="101">
        <f t="shared" si="1"/>
        <v>7.6923076923076925</v>
      </c>
      <c r="K26" s="12">
        <v>36525</v>
      </c>
      <c r="L26">
        <v>7</v>
      </c>
      <c r="M26">
        <v>127</v>
      </c>
      <c r="N26" s="101">
        <f t="shared" ref="N26:N89" si="3">L26/M26*100</f>
        <v>5.5118110236220472</v>
      </c>
      <c r="P26" s="12">
        <v>36525</v>
      </c>
      <c r="Q26">
        <v>11080.949997901917</v>
      </c>
      <c r="R26">
        <v>213912.36792755127</v>
      </c>
      <c r="S26" s="126">
        <f t="shared" si="2"/>
        <v>5.1801352606478828</v>
      </c>
    </row>
    <row r="27" spans="1:19">
      <c r="A27" s="12">
        <v>36556</v>
      </c>
      <c r="B27">
        <v>39</v>
      </c>
      <c r="C27">
        <v>603</v>
      </c>
      <c r="D27" s="101">
        <f t="shared" si="0"/>
        <v>6.467661691542288</v>
      </c>
      <c r="F27" s="12">
        <v>36556</v>
      </c>
      <c r="G27">
        <v>3</v>
      </c>
      <c r="H27">
        <v>41</v>
      </c>
      <c r="I27" s="101">
        <f t="shared" si="1"/>
        <v>7.3170731707317067</v>
      </c>
      <c r="K27" s="12">
        <v>36556</v>
      </c>
      <c r="L27">
        <v>6</v>
      </c>
      <c r="M27">
        <v>129</v>
      </c>
      <c r="N27" s="101">
        <f t="shared" si="3"/>
        <v>4.6511627906976747</v>
      </c>
      <c r="P27" s="12">
        <v>36556</v>
      </c>
      <c r="Q27">
        <v>13113.129990577698</v>
      </c>
      <c r="R27">
        <v>210316.72694015503</v>
      </c>
      <c r="S27" s="126">
        <f t="shared" si="2"/>
        <v>6.2349439254581958</v>
      </c>
    </row>
    <row r="28" spans="1:19">
      <c r="A28" s="12">
        <v>36585</v>
      </c>
      <c r="B28">
        <v>39</v>
      </c>
      <c r="C28">
        <v>601</v>
      </c>
      <c r="D28" s="101">
        <f t="shared" si="0"/>
        <v>6.4891846921797001</v>
      </c>
      <c r="F28" s="12">
        <v>36585</v>
      </c>
      <c r="G28">
        <v>2</v>
      </c>
      <c r="H28">
        <v>41</v>
      </c>
      <c r="I28" s="101">
        <f t="shared" si="1"/>
        <v>4.8780487804878048</v>
      </c>
      <c r="K28" s="12">
        <v>36585</v>
      </c>
      <c r="L28">
        <v>6</v>
      </c>
      <c r="M28">
        <v>132</v>
      </c>
      <c r="N28" s="101">
        <f t="shared" si="3"/>
        <v>4.5454545454545459</v>
      </c>
      <c r="P28" s="12">
        <v>36585</v>
      </c>
      <c r="Q28">
        <v>13275.409989356995</v>
      </c>
      <c r="R28">
        <v>213364.39594268799</v>
      </c>
      <c r="S28" s="126">
        <f t="shared" si="2"/>
        <v>6.2219424804703198</v>
      </c>
    </row>
    <row r="29" spans="1:19">
      <c r="A29" s="12">
        <v>36616</v>
      </c>
      <c r="B29">
        <v>42</v>
      </c>
      <c r="C29">
        <v>597</v>
      </c>
      <c r="D29" s="101">
        <f t="shared" si="0"/>
        <v>7.0351758793969852</v>
      </c>
      <c r="F29" s="12">
        <v>36616</v>
      </c>
      <c r="G29">
        <v>2</v>
      </c>
      <c r="H29">
        <v>44</v>
      </c>
      <c r="I29" s="101">
        <f t="shared" si="1"/>
        <v>4.5454545454545459</v>
      </c>
      <c r="K29" s="12">
        <v>36616</v>
      </c>
      <c r="L29">
        <v>5</v>
      </c>
      <c r="M29">
        <v>135</v>
      </c>
      <c r="N29" s="101">
        <f t="shared" si="3"/>
        <v>3.7037037037037033</v>
      </c>
      <c r="P29" s="12">
        <v>36616</v>
      </c>
      <c r="Q29">
        <v>13750.409989356995</v>
      </c>
      <c r="R29">
        <v>214539.05596542358</v>
      </c>
      <c r="S29" s="126">
        <f t="shared" si="2"/>
        <v>6.4092805514969236</v>
      </c>
    </row>
    <row r="30" spans="1:19">
      <c r="A30" s="12">
        <v>36646</v>
      </c>
      <c r="B30">
        <v>39</v>
      </c>
      <c r="C30">
        <v>607</v>
      </c>
      <c r="D30" s="101">
        <f t="shared" si="0"/>
        <v>6.4250411861614491</v>
      </c>
      <c r="F30" s="12">
        <v>36646</v>
      </c>
      <c r="G30">
        <v>1</v>
      </c>
      <c r="H30">
        <v>50</v>
      </c>
      <c r="I30" s="101">
        <f t="shared" si="1"/>
        <v>2</v>
      </c>
      <c r="K30" s="12">
        <v>36646</v>
      </c>
      <c r="L30">
        <v>4</v>
      </c>
      <c r="M30">
        <v>138</v>
      </c>
      <c r="N30" s="101">
        <f t="shared" si="3"/>
        <v>2.8985507246376812</v>
      </c>
      <c r="P30" s="12">
        <v>36646</v>
      </c>
      <c r="Q30">
        <v>11834.409989356995</v>
      </c>
      <c r="R30">
        <v>217287.24202346802</v>
      </c>
      <c r="S30" s="126">
        <f t="shared" si="2"/>
        <v>5.4464357314079326</v>
      </c>
    </row>
    <row r="31" spans="1:19">
      <c r="A31" s="12">
        <v>36677</v>
      </c>
      <c r="B31">
        <v>36</v>
      </c>
      <c r="C31">
        <v>599</v>
      </c>
      <c r="D31" s="101">
        <f t="shared" si="0"/>
        <v>6.010016694490818</v>
      </c>
      <c r="F31" s="12">
        <v>36677</v>
      </c>
      <c r="G31">
        <v>1</v>
      </c>
      <c r="H31">
        <v>50</v>
      </c>
      <c r="I31" s="101">
        <f t="shared" si="1"/>
        <v>2</v>
      </c>
      <c r="K31" s="12">
        <v>36677</v>
      </c>
      <c r="L31">
        <v>4</v>
      </c>
      <c r="M31">
        <v>137</v>
      </c>
      <c r="N31" s="101">
        <f t="shared" si="3"/>
        <v>2.9197080291970803</v>
      </c>
      <c r="P31" s="12">
        <v>36677</v>
      </c>
      <c r="Q31">
        <v>12412.519989967346</v>
      </c>
      <c r="R31">
        <v>216617.43000030518</v>
      </c>
      <c r="S31" s="126">
        <f t="shared" si="2"/>
        <v>5.7301575362379005</v>
      </c>
    </row>
    <row r="32" spans="1:19">
      <c r="A32" s="12">
        <v>36707</v>
      </c>
      <c r="B32">
        <v>33</v>
      </c>
      <c r="C32">
        <v>591</v>
      </c>
      <c r="D32" s="101">
        <f t="shared" si="0"/>
        <v>5.5837563451776653</v>
      </c>
      <c r="F32" s="12">
        <v>36707</v>
      </c>
      <c r="G32">
        <v>1</v>
      </c>
      <c r="H32">
        <v>56</v>
      </c>
      <c r="I32" s="101">
        <f t="shared" si="1"/>
        <v>1.7857142857142856</v>
      </c>
      <c r="K32" s="12">
        <v>36707</v>
      </c>
      <c r="L32">
        <v>1</v>
      </c>
      <c r="M32">
        <v>133</v>
      </c>
      <c r="N32" s="101">
        <f t="shared" si="3"/>
        <v>0.75187969924812026</v>
      </c>
      <c r="P32" s="12">
        <v>36707</v>
      </c>
      <c r="Q32">
        <v>10647.789993286133</v>
      </c>
      <c r="R32">
        <v>216779.5640335083</v>
      </c>
      <c r="S32" s="126">
        <f t="shared" si="2"/>
        <v>4.9118052436161701</v>
      </c>
    </row>
    <row r="33" spans="1:19">
      <c r="A33" s="12">
        <v>36738</v>
      </c>
      <c r="B33">
        <v>32</v>
      </c>
      <c r="C33">
        <v>601</v>
      </c>
      <c r="D33" s="101">
        <f t="shared" si="0"/>
        <v>5.3244592346089847</v>
      </c>
      <c r="F33" s="12">
        <v>36738</v>
      </c>
      <c r="G33">
        <v>1</v>
      </c>
      <c r="H33">
        <v>61</v>
      </c>
      <c r="I33" s="101">
        <f t="shared" si="1"/>
        <v>1.639344262295082</v>
      </c>
      <c r="K33" s="12">
        <v>36738</v>
      </c>
      <c r="M33">
        <v>132</v>
      </c>
      <c r="N33" s="101">
        <f t="shared" si="3"/>
        <v>0</v>
      </c>
      <c r="P33" s="12">
        <v>36738</v>
      </c>
      <c r="Q33">
        <v>10106.289993286133</v>
      </c>
      <c r="R33">
        <v>224010.20003509521</v>
      </c>
      <c r="S33" s="126">
        <f t="shared" si="2"/>
        <v>4.5115311676445096</v>
      </c>
    </row>
    <row r="34" spans="1:19">
      <c r="A34" s="12">
        <v>36769</v>
      </c>
      <c r="B34">
        <v>36</v>
      </c>
      <c r="C34">
        <v>599</v>
      </c>
      <c r="D34" s="101">
        <f t="shared" si="0"/>
        <v>6.010016694490818</v>
      </c>
      <c r="F34" s="12">
        <v>36769</v>
      </c>
      <c r="G34">
        <v>1</v>
      </c>
      <c r="H34">
        <v>63</v>
      </c>
      <c r="I34" s="101">
        <f t="shared" si="1"/>
        <v>1.5873015873015872</v>
      </c>
      <c r="K34" s="12">
        <v>36769</v>
      </c>
      <c r="M34">
        <v>130</v>
      </c>
      <c r="N34" s="101">
        <f t="shared" si="3"/>
        <v>0</v>
      </c>
      <c r="P34" s="12">
        <v>36769</v>
      </c>
      <c r="Q34">
        <v>11632.789993286133</v>
      </c>
      <c r="R34">
        <v>226904.03196716309</v>
      </c>
      <c r="S34" s="126">
        <f t="shared" si="2"/>
        <v>5.1267445062279</v>
      </c>
    </row>
    <row r="35" spans="1:19">
      <c r="A35" s="12">
        <v>36799</v>
      </c>
      <c r="B35">
        <v>38</v>
      </c>
      <c r="C35">
        <v>604</v>
      </c>
      <c r="D35" s="101">
        <f t="shared" si="0"/>
        <v>6.2913907284768218</v>
      </c>
      <c r="F35" s="12">
        <v>36799</v>
      </c>
      <c r="H35">
        <v>64</v>
      </c>
      <c r="I35" s="101">
        <f t="shared" si="1"/>
        <v>0</v>
      </c>
      <c r="K35" s="12">
        <v>36799</v>
      </c>
      <c r="M35">
        <v>131</v>
      </c>
      <c r="N35" s="101">
        <f t="shared" si="3"/>
        <v>0</v>
      </c>
      <c r="P35" s="12">
        <v>36799</v>
      </c>
      <c r="Q35">
        <v>11894.639991760254</v>
      </c>
      <c r="R35">
        <v>234767.95203018188</v>
      </c>
      <c r="S35" s="126">
        <f t="shared" si="2"/>
        <v>5.0665518393375404</v>
      </c>
    </row>
    <row r="36" spans="1:19">
      <c r="A36" s="12">
        <v>36830</v>
      </c>
      <c r="B36">
        <v>37</v>
      </c>
      <c r="C36">
        <v>618</v>
      </c>
      <c r="D36" s="101">
        <f t="shared" si="0"/>
        <v>5.9870550161812295</v>
      </c>
      <c r="F36" s="12">
        <v>36830</v>
      </c>
      <c r="H36">
        <v>66</v>
      </c>
      <c r="I36" s="101">
        <f t="shared" si="1"/>
        <v>0</v>
      </c>
      <c r="K36" s="12">
        <v>36830</v>
      </c>
      <c r="M36">
        <v>142</v>
      </c>
      <c r="N36" s="101">
        <f t="shared" si="3"/>
        <v>0</v>
      </c>
      <c r="P36" s="12">
        <v>36830</v>
      </c>
      <c r="Q36">
        <v>11496.139991760254</v>
      </c>
      <c r="R36">
        <v>247028.83401870728</v>
      </c>
      <c r="S36" s="126">
        <f t="shared" si="2"/>
        <v>4.6537644228566704</v>
      </c>
    </row>
    <row r="37" spans="1:19">
      <c r="A37" s="12">
        <v>36860</v>
      </c>
      <c r="B37">
        <v>40</v>
      </c>
      <c r="C37">
        <v>611</v>
      </c>
      <c r="D37" s="101">
        <f t="shared" si="0"/>
        <v>6.5466448445171856</v>
      </c>
      <c r="F37" s="12">
        <v>36860</v>
      </c>
      <c r="H37">
        <v>71</v>
      </c>
      <c r="I37" s="101">
        <f t="shared" si="1"/>
        <v>0</v>
      </c>
      <c r="K37" s="12">
        <v>36860</v>
      </c>
      <c r="M37">
        <v>139</v>
      </c>
      <c r="N37" s="101">
        <f t="shared" si="3"/>
        <v>0</v>
      </c>
      <c r="P37" s="12">
        <v>36860</v>
      </c>
      <c r="Q37">
        <v>13151.519966125488</v>
      </c>
      <c r="R37">
        <v>248079.68002319336</v>
      </c>
      <c r="S37" s="126">
        <f t="shared" si="2"/>
        <v>5.3013289782121342</v>
      </c>
    </row>
    <row r="38" spans="1:19">
      <c r="A38" s="12">
        <v>36891</v>
      </c>
      <c r="B38">
        <v>39</v>
      </c>
      <c r="C38">
        <v>606</v>
      </c>
      <c r="D38" s="101">
        <f t="shared" si="0"/>
        <v>6.435643564356436</v>
      </c>
      <c r="F38" s="12">
        <v>36891</v>
      </c>
      <c r="G38">
        <v>1</v>
      </c>
      <c r="H38">
        <v>74</v>
      </c>
      <c r="I38" s="101">
        <f t="shared" si="1"/>
        <v>1.3513513513513513</v>
      </c>
      <c r="K38" s="12">
        <v>36891</v>
      </c>
      <c r="L38">
        <v>1</v>
      </c>
      <c r="M38">
        <v>145</v>
      </c>
      <c r="N38" s="101">
        <f t="shared" si="3"/>
        <v>0.68965517241379315</v>
      </c>
      <c r="P38" s="12">
        <v>36891</v>
      </c>
      <c r="Q38">
        <v>13341.519966125488</v>
      </c>
      <c r="R38">
        <v>246505.10004425049</v>
      </c>
      <c r="S38" s="126">
        <f t="shared" si="2"/>
        <v>5.4122693460421436</v>
      </c>
    </row>
    <row r="39" spans="1:19">
      <c r="A39" s="12">
        <v>36922</v>
      </c>
      <c r="B39">
        <v>43</v>
      </c>
      <c r="C39">
        <v>602</v>
      </c>
      <c r="D39" s="101">
        <f t="shared" si="0"/>
        <v>7.1428571428571423</v>
      </c>
      <c r="F39" s="12">
        <v>36922</v>
      </c>
      <c r="G39">
        <v>1</v>
      </c>
      <c r="H39">
        <v>77</v>
      </c>
      <c r="I39" s="101">
        <f t="shared" si="1"/>
        <v>1.2987012987012987</v>
      </c>
      <c r="K39" s="12">
        <v>36922</v>
      </c>
      <c r="L39">
        <v>2</v>
      </c>
      <c r="M39">
        <v>142</v>
      </c>
      <c r="N39" s="101">
        <f t="shared" si="3"/>
        <v>1.4084507042253522</v>
      </c>
      <c r="P39" s="12">
        <v>36922</v>
      </c>
      <c r="Q39">
        <v>14144.79997253418</v>
      </c>
      <c r="R39">
        <v>246371.84994888306</v>
      </c>
      <c r="S39" s="126">
        <f t="shared" si="2"/>
        <v>5.7412403143739539</v>
      </c>
    </row>
    <row r="40" spans="1:19">
      <c r="A40" s="12">
        <v>36950</v>
      </c>
      <c r="B40">
        <v>46</v>
      </c>
      <c r="C40">
        <v>609</v>
      </c>
      <c r="D40" s="101">
        <f t="shared" si="0"/>
        <v>7.5533661740558298</v>
      </c>
      <c r="F40" s="12">
        <v>36950</v>
      </c>
      <c r="G40">
        <v>1</v>
      </c>
      <c r="H40">
        <v>82</v>
      </c>
      <c r="I40" s="101">
        <f t="shared" si="1"/>
        <v>1.2195121951219512</v>
      </c>
      <c r="K40" s="12">
        <v>36950</v>
      </c>
      <c r="L40">
        <v>4</v>
      </c>
      <c r="M40">
        <v>144</v>
      </c>
      <c r="N40" s="101">
        <f t="shared" si="3"/>
        <v>2.7777777777777777</v>
      </c>
      <c r="P40" s="12">
        <v>36950</v>
      </c>
      <c r="Q40">
        <v>14864.79997253418</v>
      </c>
      <c r="R40">
        <v>251279.13596725464</v>
      </c>
      <c r="S40" s="126">
        <f t="shared" si="2"/>
        <v>5.9156522945348238</v>
      </c>
    </row>
    <row r="41" spans="1:19">
      <c r="A41" s="12">
        <v>36981</v>
      </c>
      <c r="B41">
        <v>45</v>
      </c>
      <c r="C41">
        <v>635</v>
      </c>
      <c r="D41" s="101">
        <f t="shared" si="0"/>
        <v>7.0866141732283463</v>
      </c>
      <c r="F41" s="12">
        <v>36981</v>
      </c>
      <c r="G41">
        <v>3</v>
      </c>
      <c r="H41">
        <v>89</v>
      </c>
      <c r="I41" s="101">
        <f t="shared" si="1"/>
        <v>3.3707865168539324</v>
      </c>
      <c r="K41" s="12">
        <v>36981</v>
      </c>
      <c r="L41">
        <v>9</v>
      </c>
      <c r="M41">
        <v>141</v>
      </c>
      <c r="N41" s="101">
        <f t="shared" si="3"/>
        <v>6.3829787234042552</v>
      </c>
      <c r="P41" s="12">
        <v>36981</v>
      </c>
      <c r="Q41">
        <v>14712.79997253418</v>
      </c>
      <c r="R41">
        <v>263250.36694335938</v>
      </c>
      <c r="S41" s="126">
        <f t="shared" si="2"/>
        <v>5.5889000814573482</v>
      </c>
    </row>
    <row r="42" spans="1:19">
      <c r="A42" s="12">
        <v>37011</v>
      </c>
      <c r="B42">
        <v>46</v>
      </c>
      <c r="C42">
        <v>629</v>
      </c>
      <c r="D42" s="101">
        <f t="shared" si="0"/>
        <v>7.3131955484896665</v>
      </c>
      <c r="F42" s="12">
        <v>37011</v>
      </c>
      <c r="G42">
        <v>4</v>
      </c>
      <c r="H42">
        <v>89</v>
      </c>
      <c r="I42" s="101">
        <f t="shared" si="1"/>
        <v>4.4943820224719104</v>
      </c>
      <c r="K42" s="12">
        <v>37011</v>
      </c>
      <c r="L42">
        <v>9</v>
      </c>
      <c r="M42">
        <v>139</v>
      </c>
      <c r="N42" s="101">
        <f t="shared" si="3"/>
        <v>6.4748201438848918</v>
      </c>
      <c r="P42" s="12">
        <v>37011</v>
      </c>
      <c r="Q42">
        <v>16154.700004577637</v>
      </c>
      <c r="R42">
        <v>265343.19488143921</v>
      </c>
      <c r="S42" s="126">
        <f t="shared" si="2"/>
        <v>6.0882284966064004</v>
      </c>
    </row>
    <row r="43" spans="1:19">
      <c r="A43" s="12">
        <v>37042</v>
      </c>
      <c r="B43">
        <v>49</v>
      </c>
      <c r="C43">
        <v>633</v>
      </c>
      <c r="D43" s="101">
        <f t="shared" si="0"/>
        <v>7.7409162717219591</v>
      </c>
      <c r="F43" s="12">
        <v>37042</v>
      </c>
      <c r="G43">
        <v>4</v>
      </c>
      <c r="H43">
        <v>90</v>
      </c>
      <c r="I43" s="101">
        <f t="shared" si="1"/>
        <v>4.4444444444444446</v>
      </c>
      <c r="K43" s="12">
        <v>37042</v>
      </c>
      <c r="L43">
        <v>9</v>
      </c>
      <c r="M43">
        <v>137</v>
      </c>
      <c r="N43" s="101">
        <f t="shared" si="3"/>
        <v>6.5693430656934311</v>
      </c>
      <c r="P43" s="12">
        <v>37042</v>
      </c>
      <c r="Q43">
        <v>18618.010009765625</v>
      </c>
      <c r="R43">
        <v>266465.01195526123</v>
      </c>
      <c r="S43" s="126">
        <f t="shared" si="2"/>
        <v>6.9870373874418981</v>
      </c>
    </row>
    <row r="44" spans="1:19">
      <c r="A44" s="12">
        <v>37072</v>
      </c>
      <c r="B44">
        <v>52</v>
      </c>
      <c r="C44">
        <v>617</v>
      </c>
      <c r="D44" s="101">
        <f t="shared" si="0"/>
        <v>8.4278768233387353</v>
      </c>
      <c r="F44" s="12">
        <v>37072</v>
      </c>
      <c r="G44">
        <v>5</v>
      </c>
      <c r="H44">
        <v>92</v>
      </c>
      <c r="I44" s="101">
        <f t="shared" si="1"/>
        <v>5.4347826086956523</v>
      </c>
      <c r="K44" s="12">
        <v>37072</v>
      </c>
      <c r="L44">
        <v>9</v>
      </c>
      <c r="M44">
        <v>131</v>
      </c>
      <c r="N44" s="101">
        <f t="shared" si="3"/>
        <v>6.8702290076335881</v>
      </c>
      <c r="P44" s="12">
        <v>37072</v>
      </c>
      <c r="Q44">
        <v>20511.620010375977</v>
      </c>
      <c r="R44">
        <v>268150.76490783691</v>
      </c>
      <c r="S44" s="126">
        <f t="shared" si="2"/>
        <v>7.6492864070053264</v>
      </c>
    </row>
    <row r="45" spans="1:19">
      <c r="A45" s="12">
        <v>37103</v>
      </c>
      <c r="B45">
        <v>61</v>
      </c>
      <c r="C45">
        <v>627</v>
      </c>
      <c r="D45" s="101">
        <f t="shared" si="0"/>
        <v>9.7288676236044669</v>
      </c>
      <c r="F45" s="12">
        <v>37103</v>
      </c>
      <c r="G45">
        <v>7</v>
      </c>
      <c r="H45">
        <v>97</v>
      </c>
      <c r="I45" s="101">
        <f t="shared" si="1"/>
        <v>7.216494845360824</v>
      </c>
      <c r="K45" s="12">
        <v>37103</v>
      </c>
      <c r="L45">
        <v>9</v>
      </c>
      <c r="M45">
        <v>129</v>
      </c>
      <c r="N45" s="101">
        <f t="shared" si="3"/>
        <v>6.9767441860465116</v>
      </c>
      <c r="P45" s="12">
        <v>37103</v>
      </c>
      <c r="Q45">
        <v>23488.830001831055</v>
      </c>
      <c r="R45">
        <v>272159.68898391724</v>
      </c>
      <c r="S45" s="126">
        <f t="shared" si="2"/>
        <v>8.6305323501523699</v>
      </c>
    </row>
    <row r="46" spans="1:19">
      <c r="A46" s="12">
        <v>37134</v>
      </c>
      <c r="B46">
        <v>65</v>
      </c>
      <c r="C46">
        <v>633</v>
      </c>
      <c r="D46" s="101">
        <f t="shared" si="0"/>
        <v>10.268562401263823</v>
      </c>
      <c r="F46" s="12">
        <v>37134</v>
      </c>
      <c r="G46">
        <v>8</v>
      </c>
      <c r="H46">
        <v>99</v>
      </c>
      <c r="I46" s="101">
        <f t="shared" si="1"/>
        <v>8.0808080808080813</v>
      </c>
      <c r="K46" s="12">
        <v>37134</v>
      </c>
      <c r="L46">
        <v>9</v>
      </c>
      <c r="M46">
        <v>131</v>
      </c>
      <c r="N46" s="101">
        <f t="shared" si="3"/>
        <v>6.8702290076335881</v>
      </c>
      <c r="P46" s="12">
        <v>37134</v>
      </c>
      <c r="Q46">
        <v>24406.490005493164</v>
      </c>
      <c r="R46">
        <v>275333.45696640015</v>
      </c>
      <c r="S46" s="126">
        <f t="shared" si="2"/>
        <v>8.8643386366487125</v>
      </c>
    </row>
    <row r="47" spans="1:19">
      <c r="A47" s="12">
        <v>37164</v>
      </c>
      <c r="B47">
        <v>68</v>
      </c>
      <c r="C47">
        <v>645</v>
      </c>
      <c r="D47" s="101">
        <f t="shared" si="0"/>
        <v>10.542635658914728</v>
      </c>
      <c r="F47" s="12">
        <v>37164</v>
      </c>
      <c r="G47">
        <v>8</v>
      </c>
      <c r="H47">
        <v>99</v>
      </c>
      <c r="I47" s="101">
        <f t="shared" si="1"/>
        <v>8.0808080808080813</v>
      </c>
      <c r="K47" s="12">
        <v>37164</v>
      </c>
      <c r="L47">
        <v>9</v>
      </c>
      <c r="M47">
        <v>129</v>
      </c>
      <c r="N47" s="101">
        <f t="shared" si="3"/>
        <v>6.9767441860465116</v>
      </c>
      <c r="P47" s="12">
        <v>37164</v>
      </c>
      <c r="Q47">
        <v>25590.030006408691</v>
      </c>
      <c r="R47">
        <v>278590.39292144775</v>
      </c>
      <c r="S47" s="126">
        <f t="shared" si="2"/>
        <v>9.1855392923129759</v>
      </c>
    </row>
    <row r="48" spans="1:19">
      <c r="A48" s="12">
        <v>37195</v>
      </c>
      <c r="B48">
        <v>83</v>
      </c>
      <c r="C48">
        <v>740</v>
      </c>
      <c r="D48" s="101">
        <f t="shared" si="0"/>
        <v>11.216216216216218</v>
      </c>
      <c r="F48" s="12">
        <v>37195</v>
      </c>
      <c r="G48">
        <v>11</v>
      </c>
      <c r="H48">
        <v>108</v>
      </c>
      <c r="I48" s="101">
        <f t="shared" si="1"/>
        <v>10.185185185185185</v>
      </c>
      <c r="K48" s="12">
        <v>37195</v>
      </c>
      <c r="L48">
        <v>9</v>
      </c>
      <c r="M48">
        <v>129</v>
      </c>
      <c r="N48" s="101">
        <f t="shared" si="3"/>
        <v>6.9767441860465116</v>
      </c>
      <c r="P48" s="12">
        <v>37195</v>
      </c>
      <c r="Q48">
        <v>28680.100006103516</v>
      </c>
      <c r="R48">
        <v>293745.38991165161</v>
      </c>
      <c r="S48" s="126">
        <f t="shared" si="2"/>
        <v>9.7635915289528441</v>
      </c>
    </row>
    <row r="49" spans="1:19">
      <c r="A49" s="12">
        <v>37225</v>
      </c>
      <c r="B49">
        <v>87</v>
      </c>
      <c r="C49">
        <v>746</v>
      </c>
      <c r="D49" s="101">
        <f t="shared" si="0"/>
        <v>11.662198391420912</v>
      </c>
      <c r="F49" s="12">
        <v>37225</v>
      </c>
      <c r="G49">
        <v>13</v>
      </c>
      <c r="H49">
        <v>114</v>
      </c>
      <c r="I49" s="101">
        <f t="shared" si="1"/>
        <v>11.403508771929824</v>
      </c>
      <c r="K49" s="12">
        <v>37225</v>
      </c>
      <c r="L49">
        <v>10</v>
      </c>
      <c r="M49">
        <v>128</v>
      </c>
      <c r="N49" s="101">
        <f t="shared" si="3"/>
        <v>7.8125</v>
      </c>
      <c r="P49" s="12">
        <v>37225</v>
      </c>
      <c r="Q49">
        <v>32388.630004882813</v>
      </c>
      <c r="R49">
        <v>296163.9479598999</v>
      </c>
      <c r="S49" s="126">
        <f t="shared" si="2"/>
        <v>10.936047492609795</v>
      </c>
    </row>
    <row r="50" spans="1:19">
      <c r="A50" s="12">
        <v>37256</v>
      </c>
      <c r="B50">
        <v>92</v>
      </c>
      <c r="C50">
        <v>743</v>
      </c>
      <c r="D50" s="101">
        <f t="shared" si="0"/>
        <v>12.382234185733513</v>
      </c>
      <c r="F50" s="12">
        <v>37256</v>
      </c>
      <c r="G50">
        <v>13</v>
      </c>
      <c r="H50">
        <v>118</v>
      </c>
      <c r="I50" s="101">
        <f t="shared" si="1"/>
        <v>11.016949152542372</v>
      </c>
      <c r="K50" s="12">
        <v>37256</v>
      </c>
      <c r="L50">
        <v>11</v>
      </c>
      <c r="M50">
        <v>126</v>
      </c>
      <c r="N50" s="101">
        <f t="shared" si="3"/>
        <v>8.7301587301587293</v>
      </c>
      <c r="P50" s="12">
        <v>37256</v>
      </c>
      <c r="Q50">
        <v>33655.53000792861</v>
      </c>
      <c r="R50">
        <v>297763.59592437744</v>
      </c>
      <c r="S50" s="126">
        <f t="shared" si="2"/>
        <v>11.302768527982195</v>
      </c>
    </row>
    <row r="51" spans="1:19">
      <c r="A51" s="12">
        <v>37287</v>
      </c>
      <c r="B51">
        <v>95</v>
      </c>
      <c r="C51">
        <v>741</v>
      </c>
      <c r="D51" s="101">
        <f t="shared" si="0"/>
        <v>12.820512820512819</v>
      </c>
      <c r="F51" s="12">
        <v>37287</v>
      </c>
      <c r="G51">
        <v>15</v>
      </c>
      <c r="H51">
        <v>121</v>
      </c>
      <c r="I51" s="101">
        <f t="shared" si="1"/>
        <v>12.396694214876034</v>
      </c>
      <c r="K51" s="12">
        <v>37287</v>
      </c>
      <c r="L51">
        <v>10</v>
      </c>
      <c r="M51">
        <v>128</v>
      </c>
      <c r="N51" s="101">
        <f t="shared" si="3"/>
        <v>7.8125</v>
      </c>
      <c r="P51" s="12">
        <v>37287</v>
      </c>
      <c r="Q51">
        <v>41860.710023492575</v>
      </c>
      <c r="R51">
        <v>304306.81097412109</v>
      </c>
      <c r="S51" s="126">
        <f t="shared" si="2"/>
        <v>13.756087117962174</v>
      </c>
    </row>
    <row r="52" spans="1:19">
      <c r="A52" s="12">
        <v>37315</v>
      </c>
      <c r="B52">
        <v>93</v>
      </c>
      <c r="C52">
        <v>738</v>
      </c>
      <c r="D52" s="101">
        <f t="shared" si="0"/>
        <v>12.601626016260163</v>
      </c>
      <c r="F52" s="12">
        <v>37315</v>
      </c>
      <c r="G52">
        <v>18</v>
      </c>
      <c r="H52">
        <v>121</v>
      </c>
      <c r="I52" s="101">
        <f t="shared" si="1"/>
        <v>14.87603305785124</v>
      </c>
      <c r="K52" s="12">
        <v>37315</v>
      </c>
      <c r="L52">
        <v>11</v>
      </c>
      <c r="M52">
        <v>131</v>
      </c>
      <c r="N52" s="101">
        <f t="shared" si="3"/>
        <v>8.3969465648854964</v>
      </c>
      <c r="P52" s="12">
        <v>37315</v>
      </c>
      <c r="Q52">
        <v>42983.600045770407</v>
      </c>
      <c r="R52">
        <v>305804.83211135864</v>
      </c>
      <c r="S52" s="126">
        <f t="shared" si="2"/>
        <v>14.055893018105731</v>
      </c>
    </row>
    <row r="53" spans="1:19">
      <c r="A53" s="12">
        <v>37346</v>
      </c>
      <c r="B53">
        <v>96</v>
      </c>
      <c r="C53">
        <v>745</v>
      </c>
      <c r="D53" s="101">
        <f t="shared" si="0"/>
        <v>12.885906040268457</v>
      </c>
      <c r="F53" s="12">
        <v>37346</v>
      </c>
      <c r="G53">
        <v>18</v>
      </c>
      <c r="H53">
        <v>123</v>
      </c>
      <c r="I53" s="101">
        <f t="shared" si="1"/>
        <v>14.634146341463413</v>
      </c>
      <c r="K53" s="12">
        <v>37346</v>
      </c>
      <c r="L53">
        <v>12</v>
      </c>
      <c r="M53">
        <v>123</v>
      </c>
      <c r="N53" s="101">
        <f t="shared" si="3"/>
        <v>9.7560975609756095</v>
      </c>
      <c r="P53" s="12">
        <v>37346</v>
      </c>
      <c r="Q53">
        <v>45806.500039666891</v>
      </c>
      <c r="R53">
        <v>315321.11404418945</v>
      </c>
      <c r="S53" s="126">
        <f t="shared" si="2"/>
        <v>14.526937144224195</v>
      </c>
    </row>
    <row r="54" spans="1:19">
      <c r="A54" s="12">
        <v>37376</v>
      </c>
      <c r="B54">
        <v>101</v>
      </c>
      <c r="C54">
        <v>745</v>
      </c>
      <c r="D54" s="101">
        <f t="shared" si="0"/>
        <v>13.557046979865772</v>
      </c>
      <c r="F54" s="12">
        <v>37376</v>
      </c>
      <c r="G54">
        <v>19</v>
      </c>
      <c r="H54">
        <v>123</v>
      </c>
      <c r="I54" s="101">
        <f t="shared" si="1"/>
        <v>15.447154471544716</v>
      </c>
      <c r="K54" s="12">
        <v>37376</v>
      </c>
      <c r="L54">
        <v>17</v>
      </c>
      <c r="M54">
        <v>123</v>
      </c>
      <c r="N54" s="101">
        <f t="shared" si="3"/>
        <v>13.821138211382115</v>
      </c>
      <c r="P54" s="12">
        <v>37376</v>
      </c>
      <c r="Q54">
        <v>49323.160020440817</v>
      </c>
      <c r="R54">
        <v>315062.2389793396</v>
      </c>
      <c r="S54" s="126">
        <f t="shared" si="2"/>
        <v>15.655052849311851</v>
      </c>
    </row>
    <row r="55" spans="1:19">
      <c r="A55" s="12">
        <v>37407</v>
      </c>
      <c r="B55">
        <v>98</v>
      </c>
      <c r="C55">
        <v>736</v>
      </c>
      <c r="D55" s="101">
        <f t="shared" si="0"/>
        <v>13.315217391304349</v>
      </c>
      <c r="F55" s="12">
        <v>37407</v>
      </c>
      <c r="G55">
        <v>26</v>
      </c>
      <c r="H55">
        <v>124</v>
      </c>
      <c r="I55" s="101">
        <f t="shared" si="1"/>
        <v>20.967741935483872</v>
      </c>
      <c r="K55" s="12">
        <v>37407</v>
      </c>
      <c r="L55">
        <v>17</v>
      </c>
      <c r="M55">
        <v>122</v>
      </c>
      <c r="N55" s="101">
        <f t="shared" si="3"/>
        <v>13.934426229508196</v>
      </c>
      <c r="P55" s="12">
        <v>37407</v>
      </c>
      <c r="Q55">
        <v>50994.59999999404</v>
      </c>
      <c r="R55">
        <v>313851.11000061035</v>
      </c>
      <c r="S55" s="126">
        <f t="shared" si="2"/>
        <v>16.248022828370711</v>
      </c>
    </row>
    <row r="56" spans="1:19">
      <c r="A56" s="12">
        <v>37437</v>
      </c>
      <c r="B56">
        <v>95</v>
      </c>
      <c r="C56">
        <v>728</v>
      </c>
      <c r="D56" s="101">
        <f t="shared" si="0"/>
        <v>13.049450549450551</v>
      </c>
      <c r="F56" s="12">
        <v>37437</v>
      </c>
      <c r="G56">
        <v>26</v>
      </c>
      <c r="H56">
        <v>125</v>
      </c>
      <c r="I56" s="101">
        <f t="shared" si="1"/>
        <v>20.8</v>
      </c>
      <c r="K56" s="12">
        <v>37437</v>
      </c>
      <c r="L56">
        <v>18</v>
      </c>
      <c r="M56">
        <v>119</v>
      </c>
      <c r="N56" s="101">
        <f t="shared" si="3"/>
        <v>15.126050420168067</v>
      </c>
      <c r="P56" s="12">
        <v>37437</v>
      </c>
      <c r="Q56">
        <v>52353.689981073141</v>
      </c>
      <c r="R56">
        <v>316020.20793914795</v>
      </c>
      <c r="S56" s="126">
        <f t="shared" si="2"/>
        <v>16.566563993639999</v>
      </c>
    </row>
    <row r="57" spans="1:19">
      <c r="A57" s="12">
        <v>37468</v>
      </c>
      <c r="B57">
        <v>89</v>
      </c>
      <c r="C57">
        <v>722</v>
      </c>
      <c r="D57" s="101">
        <f t="shared" si="0"/>
        <v>12.326869806094184</v>
      </c>
      <c r="F57" s="12">
        <v>37468</v>
      </c>
      <c r="G57">
        <v>26</v>
      </c>
      <c r="H57">
        <v>127</v>
      </c>
      <c r="I57" s="101">
        <f t="shared" si="1"/>
        <v>20.472440944881889</v>
      </c>
      <c r="K57" s="12">
        <v>37468</v>
      </c>
      <c r="L57">
        <v>19</v>
      </c>
      <c r="M57">
        <v>119</v>
      </c>
      <c r="N57" s="101">
        <f t="shared" si="3"/>
        <v>15.966386554621847</v>
      </c>
      <c r="P57" s="12">
        <v>37468</v>
      </c>
      <c r="Q57">
        <v>50141.029977411032</v>
      </c>
      <c r="R57">
        <v>318358.28189086914</v>
      </c>
      <c r="S57" s="126">
        <f t="shared" si="2"/>
        <v>15.749874537455572</v>
      </c>
    </row>
    <row r="58" spans="1:19">
      <c r="A58" s="12">
        <v>37499</v>
      </c>
      <c r="B58">
        <v>83</v>
      </c>
      <c r="C58">
        <v>719</v>
      </c>
      <c r="D58" s="101">
        <f t="shared" si="0"/>
        <v>11.543810848400557</v>
      </c>
      <c r="F58" s="12">
        <v>37499</v>
      </c>
      <c r="G58">
        <v>30</v>
      </c>
      <c r="H58">
        <v>127</v>
      </c>
      <c r="I58" s="101">
        <f t="shared" si="1"/>
        <v>23.622047244094489</v>
      </c>
      <c r="K58" s="12">
        <v>37499</v>
      </c>
      <c r="L58">
        <v>19</v>
      </c>
      <c r="M58">
        <v>112</v>
      </c>
      <c r="N58" s="101">
        <f t="shared" si="3"/>
        <v>16.964285714285715</v>
      </c>
      <c r="P58" s="12">
        <v>37499</v>
      </c>
      <c r="Q58">
        <v>50031.869973748922</v>
      </c>
      <c r="R58">
        <v>320775.19886779785</v>
      </c>
      <c r="S58" s="126">
        <f t="shared" si="2"/>
        <v>15.597175264902175</v>
      </c>
    </row>
    <row r="59" spans="1:19">
      <c r="A59" s="12">
        <v>37529</v>
      </c>
      <c r="B59">
        <v>79</v>
      </c>
      <c r="C59">
        <v>724</v>
      </c>
      <c r="D59" s="101">
        <f t="shared" si="0"/>
        <v>10.911602209944752</v>
      </c>
      <c r="F59" s="12">
        <v>37529</v>
      </c>
      <c r="G59">
        <v>33</v>
      </c>
      <c r="H59">
        <v>127</v>
      </c>
      <c r="I59" s="101">
        <f t="shared" si="1"/>
        <v>25.984251968503933</v>
      </c>
      <c r="K59" s="12">
        <v>37529</v>
      </c>
      <c r="L59">
        <v>19</v>
      </c>
      <c r="M59">
        <v>110</v>
      </c>
      <c r="N59" s="101">
        <f t="shared" si="3"/>
        <v>17.272727272727273</v>
      </c>
      <c r="P59" s="12">
        <v>37529</v>
      </c>
      <c r="Q59">
        <v>49675.019967645407</v>
      </c>
      <c r="R59">
        <v>327437.969871521</v>
      </c>
      <c r="S59" s="126">
        <f t="shared" si="2"/>
        <v>15.170818456740593</v>
      </c>
    </row>
    <row r="60" spans="1:19">
      <c r="A60" s="12">
        <v>37560</v>
      </c>
      <c r="B60">
        <v>73</v>
      </c>
      <c r="C60">
        <v>721</v>
      </c>
      <c r="D60" s="101">
        <f t="shared" si="0"/>
        <v>10.124826629680998</v>
      </c>
      <c r="F60" s="12">
        <v>37560</v>
      </c>
      <c r="G60">
        <v>31</v>
      </c>
      <c r="H60">
        <v>123</v>
      </c>
      <c r="I60" s="101">
        <f t="shared" si="1"/>
        <v>25.203252032520325</v>
      </c>
      <c r="K60" s="12">
        <v>37560</v>
      </c>
      <c r="L60">
        <v>19</v>
      </c>
      <c r="M60">
        <v>111</v>
      </c>
      <c r="N60" s="101">
        <f t="shared" si="3"/>
        <v>17.117117117117118</v>
      </c>
      <c r="P60" s="12">
        <v>37560</v>
      </c>
      <c r="Q60">
        <v>46905.019967645407</v>
      </c>
      <c r="R60">
        <v>326462.95081329346</v>
      </c>
      <c r="S60" s="126">
        <f t="shared" si="2"/>
        <v>14.367639528710482</v>
      </c>
    </row>
    <row r="61" spans="1:19">
      <c r="A61" s="12">
        <v>37590</v>
      </c>
      <c r="B61">
        <v>69</v>
      </c>
      <c r="C61">
        <v>724</v>
      </c>
      <c r="D61" s="101">
        <f t="shared" si="0"/>
        <v>9.5303867403314921</v>
      </c>
      <c r="F61" s="12">
        <v>37590</v>
      </c>
      <c r="G61">
        <v>30</v>
      </c>
      <c r="H61">
        <v>122</v>
      </c>
      <c r="I61" s="101">
        <f t="shared" si="1"/>
        <v>24.590163934426229</v>
      </c>
      <c r="K61" s="12">
        <v>37590</v>
      </c>
      <c r="L61">
        <v>20</v>
      </c>
      <c r="M61">
        <v>119</v>
      </c>
      <c r="N61" s="101">
        <f t="shared" si="3"/>
        <v>16.806722689075631</v>
      </c>
      <c r="P61" s="12">
        <v>37590</v>
      </c>
      <c r="Q61">
        <v>42174.1200042665</v>
      </c>
      <c r="R61">
        <v>325358.98985290527</v>
      </c>
      <c r="S61" s="126">
        <f t="shared" si="2"/>
        <v>12.962334319802693</v>
      </c>
    </row>
    <row r="62" spans="1:19">
      <c r="A62" s="12">
        <v>37621</v>
      </c>
      <c r="B62">
        <v>66</v>
      </c>
      <c r="C62">
        <v>722</v>
      </c>
      <c r="D62" s="101">
        <f t="shared" si="0"/>
        <v>9.1412742382271475</v>
      </c>
      <c r="F62" s="12">
        <v>37621</v>
      </c>
      <c r="G62">
        <v>33</v>
      </c>
      <c r="H62">
        <v>130</v>
      </c>
      <c r="I62" s="101">
        <f t="shared" si="1"/>
        <v>25.384615384615383</v>
      </c>
      <c r="K62" s="12">
        <v>37621</v>
      </c>
      <c r="L62">
        <v>18</v>
      </c>
      <c r="M62">
        <v>117</v>
      </c>
      <c r="N62" s="101">
        <f t="shared" si="3"/>
        <v>15.384615384615385</v>
      </c>
      <c r="P62" s="12">
        <v>37621</v>
      </c>
      <c r="Q62">
        <v>41838.810028076172</v>
      </c>
      <c r="R62">
        <v>330953.19986724854</v>
      </c>
      <c r="S62" s="126">
        <f t="shared" si="2"/>
        <v>12.64191131702564</v>
      </c>
    </row>
    <row r="63" spans="1:19">
      <c r="A63" s="12">
        <v>37652</v>
      </c>
      <c r="B63">
        <v>56</v>
      </c>
      <c r="C63">
        <v>720</v>
      </c>
      <c r="D63" s="101">
        <f t="shared" si="0"/>
        <v>7.7777777777777777</v>
      </c>
      <c r="F63" s="12">
        <v>37652</v>
      </c>
      <c r="G63">
        <v>33</v>
      </c>
      <c r="H63">
        <v>123</v>
      </c>
      <c r="I63" s="101">
        <f t="shared" si="1"/>
        <v>26.829268292682929</v>
      </c>
      <c r="K63" s="12">
        <v>37652</v>
      </c>
      <c r="L63">
        <v>19</v>
      </c>
      <c r="M63">
        <v>116</v>
      </c>
      <c r="N63" s="101">
        <f t="shared" si="3"/>
        <v>16.379310344827587</v>
      </c>
      <c r="P63" s="12">
        <v>37652</v>
      </c>
      <c r="Q63">
        <v>34803.810028076172</v>
      </c>
      <c r="R63">
        <v>335016.17284393311</v>
      </c>
      <c r="S63" s="126">
        <f t="shared" si="2"/>
        <v>10.38869548673684</v>
      </c>
    </row>
    <row r="64" spans="1:19">
      <c r="A64" s="12">
        <v>37680</v>
      </c>
      <c r="B64">
        <v>54</v>
      </c>
      <c r="C64">
        <v>717</v>
      </c>
      <c r="D64" s="101">
        <f t="shared" si="0"/>
        <v>7.5313807531380759</v>
      </c>
      <c r="F64" s="12">
        <v>37680</v>
      </c>
      <c r="G64">
        <v>33</v>
      </c>
      <c r="H64">
        <v>125</v>
      </c>
      <c r="I64" s="101">
        <f t="shared" si="1"/>
        <v>26.400000000000002</v>
      </c>
      <c r="K64" s="12">
        <v>37680</v>
      </c>
      <c r="L64">
        <v>16</v>
      </c>
      <c r="M64">
        <v>106</v>
      </c>
      <c r="N64" s="101">
        <f t="shared" si="3"/>
        <v>15.09433962264151</v>
      </c>
      <c r="P64" s="12">
        <v>37680</v>
      </c>
      <c r="Q64">
        <v>32570.440002441406</v>
      </c>
      <c r="R64">
        <v>333784.17684936523</v>
      </c>
      <c r="S64" s="126">
        <f t="shared" si="2"/>
        <v>9.7579340967802217</v>
      </c>
    </row>
    <row r="65" spans="1:19">
      <c r="A65" s="12">
        <v>37711</v>
      </c>
      <c r="B65">
        <v>51</v>
      </c>
      <c r="C65">
        <v>720</v>
      </c>
      <c r="D65" s="101">
        <f t="shared" si="0"/>
        <v>7.083333333333333</v>
      </c>
      <c r="F65" s="12">
        <v>37711</v>
      </c>
      <c r="G65">
        <v>31</v>
      </c>
      <c r="H65">
        <v>123</v>
      </c>
      <c r="I65" s="101">
        <f t="shared" si="1"/>
        <v>25.203252032520325</v>
      </c>
      <c r="K65" s="12">
        <v>37711</v>
      </c>
      <c r="L65">
        <v>13</v>
      </c>
      <c r="M65">
        <v>102</v>
      </c>
      <c r="N65" s="101">
        <f t="shared" si="3"/>
        <v>12.745098039215685</v>
      </c>
      <c r="P65" s="12">
        <v>37711</v>
      </c>
      <c r="Q65">
        <v>31304.040008544922</v>
      </c>
      <c r="R65">
        <v>331494.46688079834</v>
      </c>
      <c r="S65" s="126">
        <f t="shared" si="2"/>
        <v>9.4433069435821082</v>
      </c>
    </row>
    <row r="66" spans="1:19">
      <c r="A66" s="12">
        <v>37741</v>
      </c>
      <c r="B66">
        <v>46</v>
      </c>
      <c r="C66">
        <v>723</v>
      </c>
      <c r="D66" s="101">
        <f t="shared" si="0"/>
        <v>6.3623789764868599</v>
      </c>
      <c r="F66" s="12">
        <v>37741</v>
      </c>
      <c r="G66">
        <v>30</v>
      </c>
      <c r="H66">
        <v>117</v>
      </c>
      <c r="I66" s="101">
        <f t="shared" si="1"/>
        <v>25.641025641025639</v>
      </c>
      <c r="K66" s="12">
        <v>37741</v>
      </c>
      <c r="L66">
        <v>8</v>
      </c>
      <c r="M66">
        <v>95</v>
      </c>
      <c r="N66" s="101">
        <f t="shared" si="3"/>
        <v>8.4210526315789469</v>
      </c>
      <c r="P66" s="12">
        <v>37741</v>
      </c>
      <c r="Q66">
        <v>23827.709976196289</v>
      </c>
      <c r="R66">
        <v>325285.15991973877</v>
      </c>
      <c r="S66" s="126">
        <f t="shared" si="2"/>
        <v>7.3251758494225703</v>
      </c>
    </row>
    <row r="67" spans="1:19">
      <c r="A67" s="12">
        <v>37772</v>
      </c>
      <c r="B67">
        <v>45</v>
      </c>
      <c r="C67">
        <v>726</v>
      </c>
      <c r="D67" s="101">
        <f t="shared" ref="D67:D130" si="4">B67/C67*100</f>
        <v>6.1983471074380168</v>
      </c>
      <c r="F67" s="12">
        <v>37772</v>
      </c>
      <c r="G67">
        <v>23</v>
      </c>
      <c r="H67">
        <v>113</v>
      </c>
      <c r="I67" s="101">
        <f t="shared" ref="I67:I130" si="5">G67/H67*100</f>
        <v>20.353982300884958</v>
      </c>
      <c r="K67" s="12">
        <v>37772</v>
      </c>
      <c r="L67">
        <v>8</v>
      </c>
      <c r="M67">
        <v>97</v>
      </c>
      <c r="N67" s="101">
        <f t="shared" si="3"/>
        <v>8.2474226804123703</v>
      </c>
      <c r="P67" s="12">
        <v>37772</v>
      </c>
      <c r="Q67">
        <v>17442.709976196289</v>
      </c>
      <c r="R67">
        <v>338517.20204162598</v>
      </c>
      <c r="S67" s="126">
        <f t="shared" ref="S67:S130" si="6">Q67/R67*100</f>
        <v>5.1526805346959703</v>
      </c>
    </row>
    <row r="68" spans="1:19">
      <c r="A68" s="12">
        <v>37802</v>
      </c>
      <c r="B68">
        <v>43</v>
      </c>
      <c r="C68">
        <v>818</v>
      </c>
      <c r="D68" s="101">
        <f t="shared" si="4"/>
        <v>5.2567237163814182</v>
      </c>
      <c r="F68" s="12">
        <v>37802</v>
      </c>
      <c r="G68">
        <v>22</v>
      </c>
      <c r="H68">
        <v>120</v>
      </c>
      <c r="I68" s="101">
        <f t="shared" si="5"/>
        <v>18.333333333333332</v>
      </c>
      <c r="K68" s="12">
        <v>37802</v>
      </c>
      <c r="L68">
        <v>9</v>
      </c>
      <c r="M68">
        <v>112</v>
      </c>
      <c r="N68" s="101">
        <f t="shared" si="3"/>
        <v>8.0357142857142865</v>
      </c>
      <c r="P68" s="12">
        <v>37802</v>
      </c>
      <c r="Q68">
        <v>20371.970001220703</v>
      </c>
      <c r="R68">
        <v>387097.32897949219</v>
      </c>
      <c r="S68" s="126">
        <f t="shared" si="6"/>
        <v>5.2627513744224208</v>
      </c>
    </row>
    <row r="69" spans="1:19">
      <c r="A69" s="12">
        <v>37833</v>
      </c>
      <c r="B69">
        <v>45</v>
      </c>
      <c r="C69">
        <v>835</v>
      </c>
      <c r="D69" s="101">
        <f t="shared" si="4"/>
        <v>5.3892215568862278</v>
      </c>
      <c r="F69" s="12">
        <v>37833</v>
      </c>
      <c r="G69">
        <v>21</v>
      </c>
      <c r="H69">
        <v>132</v>
      </c>
      <c r="I69" s="101">
        <f t="shared" si="5"/>
        <v>15.909090909090908</v>
      </c>
      <c r="K69" s="12">
        <v>37833</v>
      </c>
      <c r="L69">
        <v>9</v>
      </c>
      <c r="M69">
        <v>111</v>
      </c>
      <c r="N69" s="101">
        <f t="shared" si="3"/>
        <v>8.1081081081081088</v>
      </c>
      <c r="P69" s="12">
        <v>37833</v>
      </c>
      <c r="Q69">
        <v>27667.120010375977</v>
      </c>
      <c r="R69">
        <v>402456.32398986816</v>
      </c>
      <c r="S69" s="126">
        <f t="shared" si="6"/>
        <v>6.8745646076796385</v>
      </c>
    </row>
    <row r="70" spans="1:19">
      <c r="A70" s="12">
        <v>37864</v>
      </c>
      <c r="B70">
        <v>49</v>
      </c>
      <c r="C70">
        <v>852</v>
      </c>
      <c r="D70" s="101">
        <f t="shared" si="4"/>
        <v>5.751173708920188</v>
      </c>
      <c r="F70" s="12">
        <v>37864</v>
      </c>
      <c r="G70">
        <v>15</v>
      </c>
      <c r="H70">
        <v>131</v>
      </c>
      <c r="I70" s="101">
        <f t="shared" si="5"/>
        <v>11.450381679389313</v>
      </c>
      <c r="K70" s="12">
        <v>37864</v>
      </c>
      <c r="L70">
        <v>10</v>
      </c>
      <c r="M70">
        <v>109</v>
      </c>
      <c r="N70" s="101">
        <f t="shared" si="3"/>
        <v>9.1743119266055047</v>
      </c>
      <c r="P70" s="12">
        <v>37864</v>
      </c>
      <c r="Q70">
        <v>27581.179992675781</v>
      </c>
      <c r="R70">
        <v>406321.43311309814</v>
      </c>
      <c r="S70" s="126">
        <f t="shared" si="6"/>
        <v>6.7880199627565929</v>
      </c>
    </row>
    <row r="71" spans="1:19">
      <c r="A71" s="12">
        <v>37894</v>
      </c>
      <c r="B71">
        <v>45</v>
      </c>
      <c r="C71">
        <v>862</v>
      </c>
      <c r="D71" s="101">
        <f t="shared" si="4"/>
        <v>5.2204176334106727</v>
      </c>
      <c r="F71" s="12">
        <v>37894</v>
      </c>
      <c r="G71">
        <v>13</v>
      </c>
      <c r="H71">
        <v>135</v>
      </c>
      <c r="I71" s="101">
        <f t="shared" si="5"/>
        <v>9.6296296296296298</v>
      </c>
      <c r="K71" s="12">
        <v>37894</v>
      </c>
      <c r="L71">
        <v>10</v>
      </c>
      <c r="M71">
        <v>104</v>
      </c>
      <c r="N71" s="101">
        <f t="shared" si="3"/>
        <v>9.6153846153846168</v>
      </c>
      <c r="P71" s="12">
        <v>37894</v>
      </c>
      <c r="Q71">
        <v>22351</v>
      </c>
      <c r="R71">
        <v>408712.97401428223</v>
      </c>
      <c r="S71" s="126">
        <f t="shared" si="6"/>
        <v>5.4686299239473026</v>
      </c>
    </row>
    <row r="72" spans="1:19">
      <c r="A72" s="12">
        <v>37925</v>
      </c>
      <c r="B72">
        <v>43</v>
      </c>
      <c r="C72">
        <v>881</v>
      </c>
      <c r="D72" s="101">
        <f t="shared" si="4"/>
        <v>4.8808172531214531</v>
      </c>
      <c r="F72" s="12">
        <v>37925</v>
      </c>
      <c r="G72">
        <v>11</v>
      </c>
      <c r="H72">
        <v>135</v>
      </c>
      <c r="I72" s="101">
        <f t="shared" si="5"/>
        <v>8.1481481481481488</v>
      </c>
      <c r="K72" s="12">
        <v>37925</v>
      </c>
      <c r="L72">
        <v>10</v>
      </c>
      <c r="M72">
        <v>104</v>
      </c>
      <c r="N72" s="101">
        <f t="shared" si="3"/>
        <v>9.6153846153846168</v>
      </c>
      <c r="P72" s="12">
        <v>37925</v>
      </c>
      <c r="Q72">
        <v>22170.480003356934</v>
      </c>
      <c r="R72">
        <v>417375.51006317139</v>
      </c>
      <c r="S72" s="126">
        <f t="shared" si="6"/>
        <v>5.3118785048028689</v>
      </c>
    </row>
    <row r="73" spans="1:19">
      <c r="A73" s="12">
        <v>37955</v>
      </c>
      <c r="B73">
        <v>41</v>
      </c>
      <c r="C73">
        <v>902</v>
      </c>
      <c r="D73" s="101">
        <f t="shared" si="4"/>
        <v>4.5454545454545459</v>
      </c>
      <c r="F73" s="12">
        <v>37955</v>
      </c>
      <c r="G73">
        <v>10</v>
      </c>
      <c r="H73">
        <v>141</v>
      </c>
      <c r="I73" s="101">
        <f t="shared" si="5"/>
        <v>7.0921985815602842</v>
      </c>
      <c r="K73" s="12">
        <v>37955</v>
      </c>
      <c r="L73">
        <v>8</v>
      </c>
      <c r="M73">
        <v>110</v>
      </c>
      <c r="N73" s="101">
        <f t="shared" si="3"/>
        <v>7.2727272727272725</v>
      </c>
      <c r="P73" s="12">
        <v>37955</v>
      </c>
      <c r="Q73">
        <v>21595.480003356934</v>
      </c>
      <c r="R73">
        <v>426745.72803497314</v>
      </c>
      <c r="S73" s="126">
        <f t="shared" si="6"/>
        <v>5.0605029141819822</v>
      </c>
    </row>
    <row r="74" spans="1:19">
      <c r="A74" s="12">
        <v>37986</v>
      </c>
      <c r="B74">
        <v>39</v>
      </c>
      <c r="C74">
        <v>928</v>
      </c>
      <c r="D74" s="101">
        <f t="shared" si="4"/>
        <v>4.2025862068965516</v>
      </c>
      <c r="F74" s="12">
        <v>37986</v>
      </c>
      <c r="G74">
        <v>6</v>
      </c>
      <c r="H74">
        <v>145</v>
      </c>
      <c r="I74" s="101">
        <f t="shared" si="5"/>
        <v>4.1379310344827589</v>
      </c>
      <c r="K74" s="12">
        <v>37986</v>
      </c>
      <c r="L74">
        <v>7</v>
      </c>
      <c r="M74">
        <v>111</v>
      </c>
      <c r="N74" s="101">
        <f t="shared" si="3"/>
        <v>6.3063063063063058</v>
      </c>
      <c r="P74" s="12">
        <v>37986</v>
      </c>
      <c r="Q74">
        <v>19490.909980773926</v>
      </c>
      <c r="R74">
        <v>441791.08902740479</v>
      </c>
      <c r="S74" s="126">
        <f t="shared" si="6"/>
        <v>4.4117933713155724</v>
      </c>
    </row>
    <row r="75" spans="1:19">
      <c r="A75" s="12">
        <v>38017</v>
      </c>
      <c r="B75">
        <v>39</v>
      </c>
      <c r="C75">
        <v>933</v>
      </c>
      <c r="D75" s="101">
        <f t="shared" si="4"/>
        <v>4.180064308681672</v>
      </c>
      <c r="F75" s="12">
        <v>38017</v>
      </c>
      <c r="G75">
        <v>8</v>
      </c>
      <c r="H75">
        <v>143</v>
      </c>
      <c r="I75" s="101">
        <f t="shared" si="5"/>
        <v>5.5944055944055942</v>
      </c>
      <c r="K75" s="12">
        <v>38017</v>
      </c>
      <c r="L75">
        <v>6</v>
      </c>
      <c r="M75">
        <v>104</v>
      </c>
      <c r="N75" s="101">
        <f t="shared" si="3"/>
        <v>5.7692307692307692</v>
      </c>
      <c r="P75" s="12">
        <v>38017</v>
      </c>
      <c r="Q75">
        <v>21475.239959716797</v>
      </c>
      <c r="R75">
        <v>442235.45892333984</v>
      </c>
      <c r="S75" s="126">
        <f t="shared" si="6"/>
        <v>4.8560646882545573</v>
      </c>
    </row>
    <row r="76" spans="1:19">
      <c r="A76" s="12">
        <v>38046</v>
      </c>
      <c r="B76">
        <v>36</v>
      </c>
      <c r="C76">
        <v>941</v>
      </c>
      <c r="D76" s="101">
        <f t="shared" si="4"/>
        <v>3.8257173219978751</v>
      </c>
      <c r="F76" s="12">
        <v>38046</v>
      </c>
      <c r="G76">
        <v>5</v>
      </c>
      <c r="H76">
        <v>150</v>
      </c>
      <c r="I76" s="101">
        <f t="shared" si="5"/>
        <v>3.3333333333333335</v>
      </c>
      <c r="K76" s="12">
        <v>38046</v>
      </c>
      <c r="L76">
        <v>5</v>
      </c>
      <c r="M76">
        <v>102</v>
      </c>
      <c r="N76" s="101">
        <f t="shared" si="3"/>
        <v>4.9019607843137258</v>
      </c>
      <c r="P76" s="12">
        <v>38046</v>
      </c>
      <c r="Q76">
        <v>20706.7099609375</v>
      </c>
      <c r="R76">
        <v>450837.95899200439</v>
      </c>
      <c r="S76" s="126">
        <f t="shared" si="6"/>
        <v>4.5929384489349827</v>
      </c>
    </row>
    <row r="77" spans="1:19">
      <c r="A77" s="12">
        <v>38077</v>
      </c>
      <c r="B77">
        <v>35</v>
      </c>
      <c r="C77">
        <v>955</v>
      </c>
      <c r="D77" s="101">
        <f t="shared" si="4"/>
        <v>3.664921465968586</v>
      </c>
      <c r="F77" s="12">
        <v>38077</v>
      </c>
      <c r="G77">
        <v>6</v>
      </c>
      <c r="H77">
        <v>146</v>
      </c>
      <c r="I77" s="101">
        <f t="shared" si="5"/>
        <v>4.10958904109589</v>
      </c>
      <c r="K77" s="12">
        <v>38077</v>
      </c>
      <c r="L77">
        <v>5</v>
      </c>
      <c r="M77">
        <v>104</v>
      </c>
      <c r="N77" s="101">
        <f t="shared" si="3"/>
        <v>4.8076923076923084</v>
      </c>
      <c r="P77" s="12">
        <v>38077</v>
      </c>
      <c r="Q77">
        <v>15438.109970092773</v>
      </c>
      <c r="R77">
        <v>455530.90084838867</v>
      </c>
      <c r="S77" s="126">
        <f t="shared" si="6"/>
        <v>3.3890368230433037</v>
      </c>
    </row>
    <row r="78" spans="1:19">
      <c r="A78" s="12">
        <v>38107</v>
      </c>
      <c r="B78">
        <v>34</v>
      </c>
      <c r="C78">
        <v>952</v>
      </c>
      <c r="D78" s="101">
        <f t="shared" si="4"/>
        <v>3.5714285714285712</v>
      </c>
      <c r="F78" s="12">
        <v>38107</v>
      </c>
      <c r="G78">
        <v>4</v>
      </c>
      <c r="H78">
        <v>150</v>
      </c>
      <c r="I78" s="101">
        <f t="shared" si="5"/>
        <v>2.666666666666667</v>
      </c>
      <c r="K78" s="12">
        <v>38107</v>
      </c>
      <c r="L78">
        <v>5</v>
      </c>
      <c r="M78">
        <v>101</v>
      </c>
      <c r="N78" s="101">
        <f t="shared" si="3"/>
        <v>4.9504950495049505</v>
      </c>
      <c r="P78" s="12">
        <v>38107</v>
      </c>
      <c r="Q78">
        <v>13586.359985351563</v>
      </c>
      <c r="R78">
        <v>458253.50483703613</v>
      </c>
      <c r="S78" s="126">
        <f t="shared" si="6"/>
        <v>2.964813109325402</v>
      </c>
    </row>
    <row r="79" spans="1:19">
      <c r="A79" s="12">
        <v>38138</v>
      </c>
      <c r="B79">
        <v>30</v>
      </c>
      <c r="C79">
        <v>964</v>
      </c>
      <c r="D79" s="101">
        <f t="shared" si="4"/>
        <v>3.1120331950207469</v>
      </c>
      <c r="F79" s="12">
        <v>38138</v>
      </c>
      <c r="G79">
        <v>3</v>
      </c>
      <c r="H79">
        <v>153</v>
      </c>
      <c r="I79" s="101">
        <f t="shared" si="5"/>
        <v>1.9607843137254901</v>
      </c>
      <c r="K79" s="12">
        <v>38138</v>
      </c>
      <c r="L79">
        <v>4</v>
      </c>
      <c r="M79">
        <v>103</v>
      </c>
      <c r="N79" s="101">
        <f t="shared" si="3"/>
        <v>3.8834951456310676</v>
      </c>
      <c r="P79" s="12">
        <v>38138</v>
      </c>
      <c r="Q79">
        <v>12430.629989624023</v>
      </c>
      <c r="R79">
        <v>470980.28983306885</v>
      </c>
      <c r="S79" s="126">
        <f t="shared" si="6"/>
        <v>2.6393100216635084</v>
      </c>
    </row>
    <row r="80" spans="1:19">
      <c r="A80" s="12">
        <v>38168</v>
      </c>
      <c r="B80">
        <v>33</v>
      </c>
      <c r="C80">
        <v>987</v>
      </c>
      <c r="D80" s="101">
        <f t="shared" si="4"/>
        <v>3.3434650455927049</v>
      </c>
      <c r="F80" s="12">
        <v>38168</v>
      </c>
      <c r="G80">
        <v>3</v>
      </c>
      <c r="H80">
        <v>160</v>
      </c>
      <c r="I80" s="101">
        <f t="shared" si="5"/>
        <v>1.875</v>
      </c>
      <c r="K80" s="12">
        <v>38168</v>
      </c>
      <c r="L80">
        <v>3</v>
      </c>
      <c r="M80">
        <v>107</v>
      </c>
      <c r="N80" s="101">
        <f t="shared" si="3"/>
        <v>2.8037383177570092</v>
      </c>
      <c r="P80" s="12">
        <v>38168</v>
      </c>
      <c r="Q80">
        <v>12462.059989929199</v>
      </c>
      <c r="R80">
        <v>490555.4810333252</v>
      </c>
      <c r="S80" s="126">
        <f t="shared" si="6"/>
        <v>2.5403976658621019</v>
      </c>
    </row>
    <row r="81" spans="1:19">
      <c r="A81" s="12">
        <v>38199</v>
      </c>
      <c r="B81">
        <v>29</v>
      </c>
      <c r="C81">
        <v>985</v>
      </c>
      <c r="D81" s="101">
        <f t="shared" si="4"/>
        <v>2.9441624365482233</v>
      </c>
      <c r="F81" s="12">
        <v>38199</v>
      </c>
      <c r="G81">
        <v>2</v>
      </c>
      <c r="H81">
        <v>167</v>
      </c>
      <c r="I81" s="101">
        <f t="shared" si="5"/>
        <v>1.1976047904191618</v>
      </c>
      <c r="K81" s="12">
        <v>38199</v>
      </c>
      <c r="L81">
        <v>1</v>
      </c>
      <c r="M81">
        <v>105</v>
      </c>
      <c r="N81" s="101">
        <f t="shared" si="3"/>
        <v>0.95238095238095244</v>
      </c>
      <c r="P81" s="12">
        <v>38199</v>
      </c>
      <c r="Q81">
        <v>8262.0599899291992</v>
      </c>
      <c r="R81">
        <v>487736.8088684082</v>
      </c>
      <c r="S81" s="126">
        <f t="shared" si="6"/>
        <v>1.6939586760117402</v>
      </c>
    </row>
    <row r="82" spans="1:19">
      <c r="A82" s="12">
        <v>38230</v>
      </c>
      <c r="B82">
        <v>27</v>
      </c>
      <c r="C82">
        <v>1002</v>
      </c>
      <c r="D82" s="101">
        <f t="shared" si="4"/>
        <v>2.6946107784431139</v>
      </c>
      <c r="F82" s="12">
        <v>38230</v>
      </c>
      <c r="G82">
        <v>2</v>
      </c>
      <c r="H82">
        <v>170</v>
      </c>
      <c r="I82" s="101">
        <f t="shared" si="5"/>
        <v>1.1764705882352942</v>
      </c>
      <c r="K82" s="12">
        <v>38230</v>
      </c>
      <c r="M82">
        <v>103</v>
      </c>
      <c r="N82" s="101">
        <f t="shared" si="3"/>
        <v>0</v>
      </c>
      <c r="P82" s="12">
        <v>38230</v>
      </c>
      <c r="Q82">
        <v>7560.9699935913086</v>
      </c>
      <c r="R82">
        <v>493598.48484802246</v>
      </c>
      <c r="S82" s="126">
        <f t="shared" si="6"/>
        <v>1.5318057542091745</v>
      </c>
    </row>
    <row r="83" spans="1:19">
      <c r="A83" s="12">
        <v>38260</v>
      </c>
      <c r="B83">
        <v>26</v>
      </c>
      <c r="C83">
        <v>1008</v>
      </c>
      <c r="D83" s="101">
        <f t="shared" si="4"/>
        <v>2.5793650793650791</v>
      </c>
      <c r="F83" s="12">
        <v>38260</v>
      </c>
      <c r="G83">
        <v>2</v>
      </c>
      <c r="H83">
        <v>173</v>
      </c>
      <c r="I83" s="101">
        <f t="shared" si="5"/>
        <v>1.1560693641618496</v>
      </c>
      <c r="K83" s="12">
        <v>38260</v>
      </c>
      <c r="M83">
        <v>109</v>
      </c>
      <c r="N83" s="101">
        <f t="shared" si="3"/>
        <v>0</v>
      </c>
      <c r="P83" s="12">
        <v>38260</v>
      </c>
      <c r="Q83">
        <v>6709.5499954223633</v>
      </c>
      <c r="R83">
        <v>499398.92287445068</v>
      </c>
      <c r="S83" s="126">
        <f t="shared" si="6"/>
        <v>1.343525123523174</v>
      </c>
    </row>
    <row r="84" spans="1:19">
      <c r="A84" s="12">
        <v>38291</v>
      </c>
      <c r="B84">
        <v>27</v>
      </c>
      <c r="C84">
        <v>1011</v>
      </c>
      <c r="D84" s="101">
        <f t="shared" si="4"/>
        <v>2.6706231454005933</v>
      </c>
      <c r="F84" s="12">
        <v>38291</v>
      </c>
      <c r="G84">
        <v>2</v>
      </c>
      <c r="H84">
        <v>170</v>
      </c>
      <c r="I84" s="101">
        <f t="shared" si="5"/>
        <v>1.1764705882352942</v>
      </c>
      <c r="K84" s="12">
        <v>38291</v>
      </c>
      <c r="M84">
        <v>116</v>
      </c>
      <c r="N84" s="101">
        <f t="shared" si="3"/>
        <v>0</v>
      </c>
      <c r="P84" s="12">
        <v>38291</v>
      </c>
      <c r="Q84">
        <v>6794.7600021362305</v>
      </c>
      <c r="R84">
        <v>504755.87088012695</v>
      </c>
      <c r="S84" s="126">
        <f t="shared" si="6"/>
        <v>1.3461477902750139</v>
      </c>
    </row>
    <row r="85" spans="1:19">
      <c r="A85" s="12">
        <v>38321</v>
      </c>
      <c r="B85">
        <v>27</v>
      </c>
      <c r="C85">
        <v>1020</v>
      </c>
      <c r="D85" s="101">
        <f t="shared" si="4"/>
        <v>2.6470588235294117</v>
      </c>
      <c r="F85" s="12">
        <v>38321</v>
      </c>
      <c r="G85">
        <v>2</v>
      </c>
      <c r="H85">
        <v>173</v>
      </c>
      <c r="I85" s="101">
        <f t="shared" si="5"/>
        <v>1.1560693641618496</v>
      </c>
      <c r="K85" s="12">
        <v>38321</v>
      </c>
      <c r="M85">
        <v>118</v>
      </c>
      <c r="N85" s="101">
        <f t="shared" si="3"/>
        <v>0</v>
      </c>
      <c r="P85" s="12">
        <v>38321</v>
      </c>
      <c r="Q85">
        <v>7669.7600021362305</v>
      </c>
      <c r="R85">
        <v>510203.42692565918</v>
      </c>
      <c r="S85" s="126">
        <f t="shared" si="6"/>
        <v>1.5032748894596855</v>
      </c>
    </row>
    <row r="86" spans="1:19">
      <c r="A86" s="12">
        <v>38352</v>
      </c>
      <c r="B86">
        <v>25</v>
      </c>
      <c r="C86">
        <v>1034</v>
      </c>
      <c r="D86" s="101">
        <f t="shared" si="4"/>
        <v>2.4177949709864603</v>
      </c>
      <c r="F86" s="12">
        <v>38352</v>
      </c>
      <c r="G86">
        <v>2</v>
      </c>
      <c r="H86">
        <v>176</v>
      </c>
      <c r="I86" s="101">
        <f t="shared" si="5"/>
        <v>1.1363636363636365</v>
      </c>
      <c r="K86" s="12">
        <v>38352</v>
      </c>
      <c r="M86">
        <v>124</v>
      </c>
      <c r="N86" s="101">
        <f t="shared" si="3"/>
        <v>0</v>
      </c>
      <c r="P86" s="12">
        <v>38352</v>
      </c>
      <c r="Q86">
        <v>7805.6100082397461</v>
      </c>
      <c r="R86">
        <v>507490.91806793213</v>
      </c>
      <c r="S86" s="126">
        <f t="shared" si="6"/>
        <v>1.5380787577355024</v>
      </c>
    </row>
    <row r="87" spans="1:19">
      <c r="A87" s="12">
        <v>38383</v>
      </c>
      <c r="B87">
        <v>24</v>
      </c>
      <c r="C87">
        <v>1036</v>
      </c>
      <c r="D87" s="101">
        <f t="shared" si="4"/>
        <v>2.3166023166023164</v>
      </c>
      <c r="F87" s="12">
        <v>38383</v>
      </c>
      <c r="H87">
        <v>179</v>
      </c>
      <c r="I87" s="101">
        <f t="shared" si="5"/>
        <v>0</v>
      </c>
      <c r="K87" s="12">
        <v>38383</v>
      </c>
      <c r="M87">
        <v>133</v>
      </c>
      <c r="N87" s="101">
        <f t="shared" si="3"/>
        <v>0</v>
      </c>
      <c r="P87" s="12">
        <v>38383</v>
      </c>
      <c r="Q87">
        <v>6554.150016784668</v>
      </c>
      <c r="R87">
        <v>512483.88121032715</v>
      </c>
      <c r="S87" s="126">
        <f t="shared" si="6"/>
        <v>1.2788987628851485</v>
      </c>
    </row>
    <row r="88" spans="1:19">
      <c r="A88" s="12">
        <v>38411</v>
      </c>
      <c r="B88">
        <v>25</v>
      </c>
      <c r="C88">
        <v>1053</v>
      </c>
      <c r="D88" s="101">
        <f t="shared" si="4"/>
        <v>2.3741690408357075</v>
      </c>
      <c r="F88" s="12">
        <v>38411</v>
      </c>
      <c r="G88">
        <v>1</v>
      </c>
      <c r="H88">
        <v>177</v>
      </c>
      <c r="I88" s="101">
        <f t="shared" si="5"/>
        <v>0.56497175141242939</v>
      </c>
      <c r="K88" s="12">
        <v>38411</v>
      </c>
      <c r="M88">
        <v>135</v>
      </c>
      <c r="N88" s="101">
        <f t="shared" si="3"/>
        <v>0</v>
      </c>
      <c r="P88" s="12">
        <v>38411</v>
      </c>
      <c r="Q88">
        <v>6785.6300277709961</v>
      </c>
      <c r="R88">
        <v>518920.00315856934</v>
      </c>
      <c r="S88" s="126">
        <f t="shared" si="6"/>
        <v>1.3076447210491271</v>
      </c>
    </row>
    <row r="89" spans="1:19">
      <c r="A89" s="12">
        <v>38442</v>
      </c>
      <c r="B89">
        <v>23</v>
      </c>
      <c r="C89">
        <v>1053</v>
      </c>
      <c r="D89" s="101">
        <f t="shared" si="4"/>
        <v>2.184235517568851</v>
      </c>
      <c r="F89" s="12">
        <v>38442</v>
      </c>
      <c r="G89">
        <v>1</v>
      </c>
      <c r="H89">
        <v>184</v>
      </c>
      <c r="I89" s="101">
        <f t="shared" si="5"/>
        <v>0.54347826086956519</v>
      </c>
      <c r="K89" s="12">
        <v>38442</v>
      </c>
      <c r="M89">
        <v>140</v>
      </c>
      <c r="N89" s="101">
        <f t="shared" si="3"/>
        <v>0</v>
      </c>
      <c r="P89" s="12">
        <v>38442</v>
      </c>
      <c r="Q89">
        <v>6391.4300308227539</v>
      </c>
      <c r="R89">
        <v>516207.81233978271</v>
      </c>
      <c r="S89" s="126">
        <f t="shared" si="6"/>
        <v>1.2381505816141605</v>
      </c>
    </row>
    <row r="90" spans="1:19">
      <c r="A90" s="12">
        <v>38472</v>
      </c>
      <c r="B90">
        <v>21</v>
      </c>
      <c r="C90">
        <v>1061</v>
      </c>
      <c r="D90" s="101">
        <f t="shared" si="4"/>
        <v>1.9792648444863337</v>
      </c>
      <c r="F90" s="12">
        <v>38472</v>
      </c>
      <c r="G90">
        <v>1</v>
      </c>
      <c r="H90">
        <v>186</v>
      </c>
      <c r="I90" s="101">
        <f t="shared" si="5"/>
        <v>0.53763440860215062</v>
      </c>
      <c r="K90" s="12">
        <v>38472</v>
      </c>
      <c r="M90">
        <v>142</v>
      </c>
      <c r="N90" s="101">
        <f t="shared" ref="N90:N153" si="7">L90/M90*100</f>
        <v>0</v>
      </c>
      <c r="P90" s="12">
        <v>38472</v>
      </c>
      <c r="Q90">
        <v>6293.3300247192383</v>
      </c>
      <c r="R90">
        <v>519560.63716125488</v>
      </c>
      <c r="S90" s="126">
        <f t="shared" si="6"/>
        <v>1.2112792183611845</v>
      </c>
    </row>
    <row r="91" spans="1:19">
      <c r="A91" s="12">
        <v>38503</v>
      </c>
      <c r="B91">
        <v>20</v>
      </c>
      <c r="C91">
        <v>1068</v>
      </c>
      <c r="D91" s="101">
        <f t="shared" si="4"/>
        <v>1.8726591760299627</v>
      </c>
      <c r="F91" s="12">
        <v>38503</v>
      </c>
      <c r="G91">
        <v>1</v>
      </c>
      <c r="H91">
        <v>192</v>
      </c>
      <c r="I91" s="101">
        <f t="shared" si="5"/>
        <v>0.52083333333333326</v>
      </c>
      <c r="K91" s="12">
        <v>38503</v>
      </c>
      <c r="M91">
        <v>139</v>
      </c>
      <c r="N91" s="101">
        <f t="shared" si="7"/>
        <v>0</v>
      </c>
      <c r="P91" s="12">
        <v>38503</v>
      </c>
      <c r="Q91">
        <v>6331.5600204467773</v>
      </c>
      <c r="R91">
        <v>520208.51921081543</v>
      </c>
      <c r="S91" s="126">
        <f t="shared" si="6"/>
        <v>1.217119633114063</v>
      </c>
    </row>
    <row r="92" spans="1:19">
      <c r="A92" s="12">
        <v>38533</v>
      </c>
      <c r="B92">
        <v>17</v>
      </c>
      <c r="C92">
        <v>1066</v>
      </c>
      <c r="D92" s="101">
        <f t="shared" si="4"/>
        <v>1.5947467166979361</v>
      </c>
      <c r="F92" s="12">
        <v>38533</v>
      </c>
      <c r="G92">
        <v>1</v>
      </c>
      <c r="H92">
        <v>189</v>
      </c>
      <c r="I92" s="101">
        <f t="shared" si="5"/>
        <v>0.52910052910052907</v>
      </c>
      <c r="K92" s="12">
        <v>38533</v>
      </c>
      <c r="M92">
        <v>135</v>
      </c>
      <c r="N92" s="101">
        <f t="shared" si="7"/>
        <v>0</v>
      </c>
      <c r="P92" s="12">
        <v>38533</v>
      </c>
      <c r="Q92">
        <v>5726.8300170898438</v>
      </c>
      <c r="R92">
        <v>521121.70611572266</v>
      </c>
      <c r="S92" s="126">
        <f t="shared" si="6"/>
        <v>1.0989429052525626</v>
      </c>
    </row>
    <row r="93" spans="1:19">
      <c r="A93" s="12">
        <v>38564</v>
      </c>
      <c r="B93">
        <v>18</v>
      </c>
      <c r="C93">
        <v>1060</v>
      </c>
      <c r="D93" s="101">
        <f t="shared" si="4"/>
        <v>1.6981132075471699</v>
      </c>
      <c r="F93" s="12">
        <v>38564</v>
      </c>
      <c r="G93">
        <v>1</v>
      </c>
      <c r="H93">
        <v>192</v>
      </c>
      <c r="I93" s="101">
        <f t="shared" si="5"/>
        <v>0.52083333333333326</v>
      </c>
      <c r="K93" s="12">
        <v>38564</v>
      </c>
      <c r="M93">
        <v>140</v>
      </c>
      <c r="N93" s="101">
        <f t="shared" si="7"/>
        <v>0</v>
      </c>
      <c r="P93" s="12">
        <v>38564</v>
      </c>
      <c r="Q93">
        <v>5797.1800155639648</v>
      </c>
      <c r="R93">
        <v>523298.4939956665</v>
      </c>
      <c r="S93" s="126">
        <f t="shared" si="6"/>
        <v>1.1078151536992522</v>
      </c>
    </row>
    <row r="94" spans="1:19">
      <c r="A94" s="12">
        <v>38595</v>
      </c>
      <c r="B94">
        <v>20</v>
      </c>
      <c r="C94">
        <v>1065</v>
      </c>
      <c r="D94" s="101">
        <f t="shared" si="4"/>
        <v>1.8779342723004695</v>
      </c>
      <c r="F94" s="12">
        <v>38595</v>
      </c>
      <c r="G94">
        <v>1</v>
      </c>
      <c r="H94">
        <v>190</v>
      </c>
      <c r="I94" s="101">
        <f t="shared" si="5"/>
        <v>0.52631578947368418</v>
      </c>
      <c r="K94" s="12">
        <v>38595</v>
      </c>
      <c r="M94">
        <v>143</v>
      </c>
      <c r="N94" s="101">
        <f t="shared" si="7"/>
        <v>0</v>
      </c>
      <c r="P94" s="12">
        <v>38595</v>
      </c>
      <c r="Q94">
        <v>7113.6800155639648</v>
      </c>
      <c r="R94">
        <v>536962.4020690918</v>
      </c>
      <c r="S94" s="126">
        <f t="shared" si="6"/>
        <v>1.32480039350104</v>
      </c>
    </row>
    <row r="95" spans="1:19">
      <c r="A95" s="12">
        <v>38625</v>
      </c>
      <c r="B95">
        <v>23</v>
      </c>
      <c r="C95">
        <v>1066</v>
      </c>
      <c r="D95" s="101">
        <f t="shared" si="4"/>
        <v>2.1575984990619137</v>
      </c>
      <c r="F95" s="12">
        <v>38625</v>
      </c>
      <c r="G95">
        <v>1</v>
      </c>
      <c r="H95">
        <v>188</v>
      </c>
      <c r="I95" s="101">
        <f t="shared" si="5"/>
        <v>0.53191489361702127</v>
      </c>
      <c r="K95" s="12">
        <v>38625</v>
      </c>
      <c r="M95">
        <v>149</v>
      </c>
      <c r="N95" s="101">
        <f t="shared" si="7"/>
        <v>0</v>
      </c>
      <c r="P95" s="12">
        <v>38625</v>
      </c>
      <c r="Q95">
        <v>17974.429962158203</v>
      </c>
      <c r="R95">
        <v>532531.32707214355</v>
      </c>
      <c r="S95" s="126">
        <f t="shared" si="6"/>
        <v>3.375281236689228</v>
      </c>
    </row>
    <row r="96" spans="1:19">
      <c r="A96" s="12">
        <v>38656</v>
      </c>
      <c r="B96">
        <v>22</v>
      </c>
      <c r="C96">
        <v>1057</v>
      </c>
      <c r="D96" s="101">
        <f t="shared" si="4"/>
        <v>2.0813623462630089</v>
      </c>
      <c r="F96" s="12">
        <v>38656</v>
      </c>
      <c r="G96">
        <v>1</v>
      </c>
      <c r="H96">
        <v>189</v>
      </c>
      <c r="I96" s="101">
        <f t="shared" si="5"/>
        <v>0.52910052910052907</v>
      </c>
      <c r="K96" s="12">
        <v>38656</v>
      </c>
      <c r="M96">
        <v>153</v>
      </c>
      <c r="N96" s="101">
        <f t="shared" si="7"/>
        <v>0</v>
      </c>
      <c r="P96" s="12">
        <v>38656</v>
      </c>
      <c r="Q96">
        <v>17761.049957275391</v>
      </c>
      <c r="R96">
        <v>530378.97805786133</v>
      </c>
      <c r="S96" s="126">
        <f t="shared" si="6"/>
        <v>3.3487469700086341</v>
      </c>
    </row>
    <row r="97" spans="1:19">
      <c r="A97" s="12">
        <v>38686</v>
      </c>
      <c r="B97">
        <v>19</v>
      </c>
      <c r="C97">
        <v>1055</v>
      </c>
      <c r="D97" s="101">
        <f t="shared" si="4"/>
        <v>1.8009478672985781</v>
      </c>
      <c r="F97" s="12">
        <v>38686</v>
      </c>
      <c r="G97">
        <v>1</v>
      </c>
      <c r="H97">
        <v>193</v>
      </c>
      <c r="I97" s="101">
        <f t="shared" si="5"/>
        <v>0.5181347150259068</v>
      </c>
      <c r="K97" s="12">
        <v>38686</v>
      </c>
      <c r="M97">
        <v>157</v>
      </c>
      <c r="N97" s="101">
        <f t="shared" si="7"/>
        <v>0</v>
      </c>
      <c r="P97" s="12">
        <v>38686</v>
      </c>
      <c r="Q97">
        <v>15875.769958496094</v>
      </c>
      <c r="R97">
        <v>537369.91110992432</v>
      </c>
      <c r="S97" s="126">
        <f t="shared" si="6"/>
        <v>2.9543466484204672</v>
      </c>
    </row>
    <row r="98" spans="1:19">
      <c r="A98" s="12">
        <v>38717</v>
      </c>
      <c r="B98">
        <v>23</v>
      </c>
      <c r="C98">
        <v>1030</v>
      </c>
      <c r="D98" s="101">
        <f t="shared" si="4"/>
        <v>2.233009708737864</v>
      </c>
      <c r="F98" s="12">
        <v>38717</v>
      </c>
      <c r="G98">
        <v>1</v>
      </c>
      <c r="H98">
        <v>190</v>
      </c>
      <c r="I98" s="101">
        <f t="shared" si="5"/>
        <v>0.52631578947368418</v>
      </c>
      <c r="K98" s="12">
        <v>38717</v>
      </c>
      <c r="M98">
        <v>159</v>
      </c>
      <c r="N98" s="101">
        <f t="shared" si="7"/>
        <v>0</v>
      </c>
      <c r="P98" s="12">
        <v>38717</v>
      </c>
      <c r="Q98">
        <v>18464.049919128418</v>
      </c>
      <c r="R98">
        <v>519378.4719543457</v>
      </c>
      <c r="S98" s="126">
        <f t="shared" si="6"/>
        <v>3.5550279644150211</v>
      </c>
    </row>
    <row r="99" spans="1:19">
      <c r="A99" s="12">
        <v>38748</v>
      </c>
      <c r="B99">
        <v>23</v>
      </c>
      <c r="C99">
        <v>1033</v>
      </c>
      <c r="D99" s="101">
        <f t="shared" si="4"/>
        <v>2.2265246853823815</v>
      </c>
      <c r="F99" s="12">
        <v>38748</v>
      </c>
      <c r="G99">
        <v>1</v>
      </c>
      <c r="H99">
        <v>188</v>
      </c>
      <c r="I99" s="101">
        <f t="shared" si="5"/>
        <v>0.53191489361702127</v>
      </c>
      <c r="K99" s="12">
        <v>38748</v>
      </c>
      <c r="M99">
        <v>158</v>
      </c>
      <c r="N99" s="101">
        <f t="shared" si="7"/>
        <v>0</v>
      </c>
      <c r="P99" s="12">
        <v>38748</v>
      </c>
      <c r="Q99">
        <v>18464.049919128418</v>
      </c>
      <c r="R99">
        <v>519724.08496856689</v>
      </c>
      <c r="S99" s="126">
        <f t="shared" si="6"/>
        <v>3.5526638947750766</v>
      </c>
    </row>
    <row r="100" spans="1:19">
      <c r="A100" s="12">
        <v>38776</v>
      </c>
      <c r="B100">
        <v>21</v>
      </c>
      <c r="C100">
        <v>1036</v>
      </c>
      <c r="D100" s="101">
        <f t="shared" si="4"/>
        <v>2.0270270270270272</v>
      </c>
      <c r="F100" s="12">
        <v>38776</v>
      </c>
      <c r="H100">
        <v>188</v>
      </c>
      <c r="I100" s="101">
        <f t="shared" si="5"/>
        <v>0</v>
      </c>
      <c r="K100" s="12">
        <v>38776</v>
      </c>
      <c r="M100">
        <v>163</v>
      </c>
      <c r="N100" s="101">
        <f t="shared" si="7"/>
        <v>0</v>
      </c>
      <c r="P100" s="12">
        <v>38776</v>
      </c>
      <c r="Q100">
        <v>17820.949913024902</v>
      </c>
      <c r="R100">
        <v>520609.13103485107</v>
      </c>
      <c r="S100" s="126">
        <f t="shared" si="6"/>
        <v>3.4230959179684302</v>
      </c>
    </row>
    <row r="101" spans="1:19">
      <c r="A101" s="12">
        <v>38807</v>
      </c>
      <c r="B101">
        <v>23</v>
      </c>
      <c r="C101">
        <v>1040</v>
      </c>
      <c r="D101" s="101">
        <f t="shared" si="4"/>
        <v>2.2115384615384617</v>
      </c>
      <c r="F101" s="12">
        <v>38807</v>
      </c>
      <c r="H101">
        <v>189</v>
      </c>
      <c r="I101" s="101">
        <f t="shared" si="5"/>
        <v>0</v>
      </c>
      <c r="K101" s="12">
        <v>38807</v>
      </c>
      <c r="M101">
        <v>167</v>
      </c>
      <c r="N101" s="101">
        <f t="shared" si="7"/>
        <v>0</v>
      </c>
      <c r="P101" s="12">
        <v>38807</v>
      </c>
      <c r="Q101">
        <v>21319.979904174805</v>
      </c>
      <c r="R101">
        <v>527820.79991912842</v>
      </c>
      <c r="S101" s="126">
        <f t="shared" si="6"/>
        <v>4.0392458780406928</v>
      </c>
    </row>
    <row r="102" spans="1:19">
      <c r="A102" s="12">
        <v>38837</v>
      </c>
      <c r="B102">
        <v>23</v>
      </c>
      <c r="C102">
        <v>1031</v>
      </c>
      <c r="D102" s="101">
        <f t="shared" si="4"/>
        <v>2.2308438409311346</v>
      </c>
      <c r="F102" s="12">
        <v>38837</v>
      </c>
      <c r="H102">
        <v>191</v>
      </c>
      <c r="I102" s="101">
        <f t="shared" si="5"/>
        <v>0</v>
      </c>
      <c r="K102" s="12">
        <v>38837</v>
      </c>
      <c r="M102">
        <v>168</v>
      </c>
      <c r="N102" s="101">
        <f t="shared" si="7"/>
        <v>0</v>
      </c>
      <c r="P102" s="12">
        <v>38837</v>
      </c>
      <c r="Q102">
        <v>21233.379905700684</v>
      </c>
      <c r="R102">
        <v>527736.6261138916</v>
      </c>
      <c r="S102" s="126">
        <f t="shared" si="6"/>
        <v>4.0234804360761345</v>
      </c>
    </row>
    <row r="103" spans="1:19">
      <c r="A103" s="12">
        <v>38868</v>
      </c>
      <c r="B103">
        <v>23</v>
      </c>
      <c r="C103">
        <v>1040</v>
      </c>
      <c r="D103" s="101">
        <f t="shared" si="4"/>
        <v>2.2115384615384617</v>
      </c>
      <c r="F103" s="12">
        <v>38868</v>
      </c>
      <c r="G103">
        <v>1</v>
      </c>
      <c r="H103">
        <v>195</v>
      </c>
      <c r="I103" s="101">
        <f t="shared" si="5"/>
        <v>0.51282051282051277</v>
      </c>
      <c r="K103" s="12">
        <v>38868</v>
      </c>
      <c r="M103">
        <v>166</v>
      </c>
      <c r="N103" s="101">
        <f t="shared" si="7"/>
        <v>0</v>
      </c>
      <c r="P103" s="12">
        <v>38868</v>
      </c>
      <c r="Q103">
        <v>20240.679908752441</v>
      </c>
      <c r="R103">
        <v>583921.00109863281</v>
      </c>
      <c r="S103" s="126">
        <f t="shared" si="6"/>
        <v>3.4663387462807651</v>
      </c>
    </row>
    <row r="104" spans="1:19">
      <c r="A104" s="12">
        <v>38898</v>
      </c>
      <c r="B104">
        <v>24</v>
      </c>
      <c r="C104">
        <v>1030</v>
      </c>
      <c r="D104" s="101">
        <f t="shared" si="4"/>
        <v>2.3300970873786406</v>
      </c>
      <c r="F104" s="12">
        <v>38898</v>
      </c>
      <c r="G104">
        <v>1</v>
      </c>
      <c r="H104">
        <v>196</v>
      </c>
      <c r="I104" s="101">
        <f t="shared" si="5"/>
        <v>0.51020408163265307</v>
      </c>
      <c r="K104" s="12">
        <v>38898</v>
      </c>
      <c r="M104">
        <v>170</v>
      </c>
      <c r="N104" s="101">
        <f t="shared" si="7"/>
        <v>0</v>
      </c>
      <c r="P104" s="12">
        <v>38898</v>
      </c>
      <c r="Q104">
        <v>20395.289909362793</v>
      </c>
      <c r="R104">
        <v>584565.78993225098</v>
      </c>
      <c r="S104" s="126">
        <f t="shared" si="6"/>
        <v>3.4889639901312961</v>
      </c>
    </row>
    <row r="105" spans="1:19">
      <c r="A105" s="12">
        <v>38929</v>
      </c>
      <c r="B105">
        <v>22</v>
      </c>
      <c r="C105">
        <v>1019</v>
      </c>
      <c r="D105" s="101">
        <f t="shared" si="4"/>
        <v>2.1589793915603535</v>
      </c>
      <c r="F105" s="12">
        <v>38929</v>
      </c>
      <c r="G105">
        <v>1</v>
      </c>
      <c r="H105">
        <v>199</v>
      </c>
      <c r="I105" s="101">
        <f t="shared" si="5"/>
        <v>0.50251256281407031</v>
      </c>
      <c r="K105" s="12">
        <v>38929</v>
      </c>
      <c r="M105">
        <v>180</v>
      </c>
      <c r="N105" s="101">
        <f t="shared" si="7"/>
        <v>0</v>
      </c>
      <c r="P105" s="12">
        <v>38929</v>
      </c>
      <c r="Q105">
        <v>19951.719909667969</v>
      </c>
      <c r="R105">
        <v>580665.04285430908</v>
      </c>
      <c r="S105" s="126">
        <f t="shared" si="6"/>
        <v>3.4360118893318545</v>
      </c>
    </row>
    <row r="106" spans="1:19">
      <c r="A106" s="12">
        <v>38960</v>
      </c>
      <c r="B106">
        <v>21</v>
      </c>
      <c r="C106">
        <v>1021</v>
      </c>
      <c r="D106" s="101">
        <f t="shared" si="4"/>
        <v>2.056807051909892</v>
      </c>
      <c r="F106" s="12">
        <v>38960</v>
      </c>
      <c r="G106">
        <v>1</v>
      </c>
      <c r="H106">
        <v>201</v>
      </c>
      <c r="I106" s="101">
        <f t="shared" si="5"/>
        <v>0.49751243781094528</v>
      </c>
      <c r="K106" s="12">
        <v>38960</v>
      </c>
      <c r="M106">
        <v>184</v>
      </c>
      <c r="N106" s="101">
        <f t="shared" si="7"/>
        <v>0</v>
      </c>
      <c r="P106" s="12">
        <v>38960</v>
      </c>
      <c r="Q106">
        <v>19138.219909667969</v>
      </c>
      <c r="R106">
        <v>590048.35301208496</v>
      </c>
      <c r="S106" s="126">
        <f t="shared" si="6"/>
        <v>3.2435002677273799</v>
      </c>
    </row>
    <row r="107" spans="1:19">
      <c r="A107" s="12">
        <v>38990</v>
      </c>
      <c r="B107">
        <v>17</v>
      </c>
      <c r="C107">
        <v>1006</v>
      </c>
      <c r="D107" s="101">
        <f t="shared" si="4"/>
        <v>1.6898608349900597</v>
      </c>
      <c r="F107" s="12">
        <v>38990</v>
      </c>
      <c r="G107">
        <v>1</v>
      </c>
      <c r="H107">
        <v>202</v>
      </c>
      <c r="I107" s="101">
        <f t="shared" si="5"/>
        <v>0.49504950495049505</v>
      </c>
      <c r="K107" s="12">
        <v>38990</v>
      </c>
      <c r="M107">
        <v>183</v>
      </c>
      <c r="N107" s="101">
        <f t="shared" si="7"/>
        <v>0</v>
      </c>
      <c r="P107" s="12">
        <v>38990</v>
      </c>
      <c r="Q107">
        <v>8884.7999782562256</v>
      </c>
      <c r="R107">
        <v>574240.61405181885</v>
      </c>
      <c r="S107" s="126">
        <f t="shared" si="6"/>
        <v>1.5472259817301028</v>
      </c>
    </row>
    <row r="108" spans="1:19">
      <c r="A108" s="12">
        <v>39021</v>
      </c>
      <c r="B108">
        <v>17</v>
      </c>
      <c r="C108">
        <v>998</v>
      </c>
      <c r="D108" s="101">
        <f t="shared" si="4"/>
        <v>1.7034068136272544</v>
      </c>
      <c r="F108" s="12">
        <v>39021</v>
      </c>
      <c r="G108">
        <v>3</v>
      </c>
      <c r="H108">
        <v>199</v>
      </c>
      <c r="I108" s="101">
        <f t="shared" si="5"/>
        <v>1.5075376884422109</v>
      </c>
      <c r="K108" s="12">
        <v>39021</v>
      </c>
      <c r="M108">
        <v>183</v>
      </c>
      <c r="N108" s="101">
        <f t="shared" si="7"/>
        <v>0</v>
      </c>
      <c r="P108" s="12">
        <v>39021</v>
      </c>
      <c r="Q108">
        <v>8269.0799770355225</v>
      </c>
      <c r="R108">
        <v>569112.5470123291</v>
      </c>
      <c r="S108" s="126">
        <f t="shared" si="6"/>
        <v>1.4529779778087344</v>
      </c>
    </row>
    <row r="109" spans="1:19">
      <c r="A109" s="12">
        <v>39051</v>
      </c>
      <c r="B109">
        <v>18</v>
      </c>
      <c r="C109">
        <v>991</v>
      </c>
      <c r="D109" s="101">
        <f t="shared" si="4"/>
        <v>1.8163471241170535</v>
      </c>
      <c r="F109" s="12">
        <v>39051</v>
      </c>
      <c r="G109">
        <v>4</v>
      </c>
      <c r="H109">
        <v>201</v>
      </c>
      <c r="I109" s="101">
        <f t="shared" si="5"/>
        <v>1.9900497512437811</v>
      </c>
      <c r="K109" s="12">
        <v>39051</v>
      </c>
      <c r="M109">
        <v>183</v>
      </c>
      <c r="N109" s="101">
        <f t="shared" si="7"/>
        <v>0</v>
      </c>
      <c r="P109" s="12">
        <v>39051</v>
      </c>
      <c r="Q109">
        <v>8419.0799770355225</v>
      </c>
      <c r="R109">
        <v>559108.64684295654</v>
      </c>
      <c r="S109" s="126">
        <f t="shared" si="6"/>
        <v>1.5058039299829125</v>
      </c>
    </row>
    <row r="110" spans="1:19">
      <c r="A110" s="12">
        <v>39082</v>
      </c>
      <c r="B110">
        <v>14</v>
      </c>
      <c r="C110">
        <v>1008</v>
      </c>
      <c r="D110" s="101">
        <f t="shared" si="4"/>
        <v>1.3888888888888888</v>
      </c>
      <c r="F110" s="12">
        <v>39082</v>
      </c>
      <c r="G110">
        <v>3</v>
      </c>
      <c r="H110">
        <v>166</v>
      </c>
      <c r="I110" s="101">
        <f t="shared" si="5"/>
        <v>1.8072289156626504</v>
      </c>
      <c r="K110" s="12">
        <v>39082</v>
      </c>
      <c r="M110">
        <v>194</v>
      </c>
      <c r="N110" s="101">
        <f t="shared" si="7"/>
        <v>0</v>
      </c>
      <c r="P110" s="12">
        <v>39082</v>
      </c>
      <c r="Q110">
        <v>5130.3300075531006</v>
      </c>
      <c r="R110">
        <v>602275.40410614014</v>
      </c>
      <c r="S110" s="126">
        <f t="shared" si="6"/>
        <v>0.85182459263253796</v>
      </c>
    </row>
    <row r="111" spans="1:19">
      <c r="A111" s="12">
        <v>39113</v>
      </c>
      <c r="B111">
        <v>15</v>
      </c>
      <c r="C111">
        <v>998</v>
      </c>
      <c r="D111" s="101">
        <f t="shared" si="4"/>
        <v>1.503006012024048</v>
      </c>
      <c r="F111" s="12">
        <v>39113</v>
      </c>
      <c r="G111">
        <v>4</v>
      </c>
      <c r="H111">
        <v>165</v>
      </c>
      <c r="I111" s="101">
        <f t="shared" si="5"/>
        <v>2.4242424242424243</v>
      </c>
      <c r="K111" s="12">
        <v>39113</v>
      </c>
      <c r="M111">
        <v>196</v>
      </c>
      <c r="N111" s="101">
        <f t="shared" si="7"/>
        <v>0</v>
      </c>
      <c r="P111" s="12">
        <v>39113</v>
      </c>
      <c r="Q111">
        <v>5867.6800136566162</v>
      </c>
      <c r="R111">
        <v>591808.61527252197</v>
      </c>
      <c r="S111" s="126">
        <f t="shared" si="6"/>
        <v>0.99148269596491223</v>
      </c>
    </row>
    <row r="112" spans="1:19">
      <c r="A112" s="12">
        <v>39141</v>
      </c>
      <c r="B112">
        <v>14</v>
      </c>
      <c r="C112">
        <v>990</v>
      </c>
      <c r="D112" s="101">
        <f t="shared" si="4"/>
        <v>1.4141414141414141</v>
      </c>
      <c r="F112" s="12">
        <v>39141</v>
      </c>
      <c r="G112">
        <v>4</v>
      </c>
      <c r="H112">
        <v>167</v>
      </c>
      <c r="I112" s="101">
        <f t="shared" si="5"/>
        <v>2.3952095808383236</v>
      </c>
      <c r="K112" s="12">
        <v>39141</v>
      </c>
      <c r="M112">
        <v>194</v>
      </c>
      <c r="N112" s="101">
        <f t="shared" si="7"/>
        <v>0</v>
      </c>
      <c r="P112" s="12">
        <v>39141</v>
      </c>
      <c r="Q112">
        <v>5757.6800136566162</v>
      </c>
      <c r="R112">
        <v>588119.59814453125</v>
      </c>
      <c r="S112" s="126">
        <f t="shared" si="6"/>
        <v>0.97899815476675511</v>
      </c>
    </row>
    <row r="113" spans="1:19">
      <c r="A113" s="12">
        <v>39172</v>
      </c>
      <c r="B113">
        <v>13</v>
      </c>
      <c r="C113">
        <v>980</v>
      </c>
      <c r="D113" s="101">
        <f t="shared" si="4"/>
        <v>1.3265306122448979</v>
      </c>
      <c r="F113" s="12">
        <v>39172</v>
      </c>
      <c r="G113">
        <v>4</v>
      </c>
      <c r="H113">
        <v>169</v>
      </c>
      <c r="I113" s="101">
        <f t="shared" si="5"/>
        <v>2.3668639053254439</v>
      </c>
      <c r="K113" s="12">
        <v>39172</v>
      </c>
      <c r="M113">
        <v>197</v>
      </c>
      <c r="N113" s="101">
        <f t="shared" si="7"/>
        <v>0</v>
      </c>
      <c r="P113" s="12">
        <v>39172</v>
      </c>
      <c r="Q113">
        <v>4258.6500225067139</v>
      </c>
      <c r="R113">
        <v>583776.62921905518</v>
      </c>
      <c r="S113" s="126">
        <f t="shared" si="6"/>
        <v>0.72949991646697221</v>
      </c>
    </row>
    <row r="114" spans="1:19">
      <c r="A114" s="12">
        <v>39202</v>
      </c>
      <c r="B114">
        <v>13</v>
      </c>
      <c r="C114">
        <v>998</v>
      </c>
      <c r="D114" s="101">
        <f t="shared" si="4"/>
        <v>1.3026052104208417</v>
      </c>
      <c r="F114" s="12">
        <v>39202</v>
      </c>
      <c r="G114">
        <v>4</v>
      </c>
      <c r="H114">
        <v>174</v>
      </c>
      <c r="I114" s="101">
        <f t="shared" si="5"/>
        <v>2.2988505747126435</v>
      </c>
      <c r="K114" s="12">
        <v>39202</v>
      </c>
      <c r="M114">
        <v>200</v>
      </c>
      <c r="N114" s="101">
        <f t="shared" si="7"/>
        <v>0</v>
      </c>
      <c r="P114" s="12">
        <v>39202</v>
      </c>
      <c r="Q114">
        <v>4558.6500225067139</v>
      </c>
      <c r="R114">
        <v>609150.89706420898</v>
      </c>
      <c r="S114" s="126">
        <f t="shared" si="6"/>
        <v>0.74836137391852164</v>
      </c>
    </row>
    <row r="115" spans="1:19">
      <c r="A115" s="12">
        <v>39233</v>
      </c>
      <c r="B115">
        <v>14</v>
      </c>
      <c r="C115">
        <v>987</v>
      </c>
      <c r="D115" s="101">
        <f t="shared" si="4"/>
        <v>1.4184397163120568</v>
      </c>
      <c r="F115" s="12">
        <v>39233</v>
      </c>
      <c r="G115">
        <v>3</v>
      </c>
      <c r="H115">
        <v>170</v>
      </c>
      <c r="I115" s="101">
        <f t="shared" si="5"/>
        <v>1.7647058823529411</v>
      </c>
      <c r="K115" s="12">
        <v>39233</v>
      </c>
      <c r="M115">
        <v>198</v>
      </c>
      <c r="N115" s="101">
        <f t="shared" si="7"/>
        <v>0</v>
      </c>
      <c r="P115" s="12">
        <v>39233</v>
      </c>
      <c r="Q115">
        <v>5027.1500225067139</v>
      </c>
      <c r="R115">
        <v>607645.34745025635</v>
      </c>
      <c r="S115" s="126">
        <f t="shared" si="6"/>
        <v>0.82731646734417741</v>
      </c>
    </row>
    <row r="116" spans="1:19">
      <c r="A116" s="12">
        <v>39263</v>
      </c>
      <c r="B116">
        <v>13</v>
      </c>
      <c r="C116">
        <v>980</v>
      </c>
      <c r="D116" s="101">
        <f t="shared" si="4"/>
        <v>1.3265306122448979</v>
      </c>
      <c r="F116" s="12">
        <v>39263</v>
      </c>
      <c r="G116">
        <v>3</v>
      </c>
      <c r="H116">
        <v>168</v>
      </c>
      <c r="I116" s="101">
        <f t="shared" si="5"/>
        <v>1.7857142857142856</v>
      </c>
      <c r="K116" s="12">
        <v>39263</v>
      </c>
      <c r="M116">
        <v>196</v>
      </c>
      <c r="N116" s="101">
        <f t="shared" si="7"/>
        <v>0</v>
      </c>
      <c r="P116" s="12">
        <v>39263</v>
      </c>
      <c r="Q116">
        <v>4622.1500225067139</v>
      </c>
      <c r="R116">
        <v>601835.90713500977</v>
      </c>
      <c r="S116" s="126">
        <f t="shared" si="6"/>
        <v>0.76800835040070603</v>
      </c>
    </row>
    <row r="117" spans="1:19">
      <c r="A117" s="12">
        <v>39294</v>
      </c>
      <c r="B117">
        <v>14</v>
      </c>
      <c r="C117">
        <v>975</v>
      </c>
      <c r="D117" s="101">
        <f t="shared" si="4"/>
        <v>1.4358974358974359</v>
      </c>
      <c r="F117" s="12">
        <v>39294</v>
      </c>
      <c r="G117">
        <v>4</v>
      </c>
      <c r="H117">
        <v>169</v>
      </c>
      <c r="I117" s="101">
        <f t="shared" si="5"/>
        <v>2.3668639053254439</v>
      </c>
      <c r="K117" s="12">
        <v>39294</v>
      </c>
      <c r="M117">
        <v>194</v>
      </c>
      <c r="N117" s="101">
        <f t="shared" si="7"/>
        <v>0</v>
      </c>
      <c r="P117" s="12">
        <v>39294</v>
      </c>
      <c r="Q117">
        <v>4747.1500225067139</v>
      </c>
      <c r="R117">
        <v>604431.80095672607</v>
      </c>
      <c r="S117" s="126">
        <f t="shared" si="6"/>
        <v>0.7853905130393003</v>
      </c>
    </row>
    <row r="118" spans="1:19">
      <c r="A118" s="12">
        <v>39325</v>
      </c>
      <c r="B118">
        <v>13</v>
      </c>
      <c r="C118">
        <v>976</v>
      </c>
      <c r="D118" s="101">
        <f t="shared" si="4"/>
        <v>1.331967213114754</v>
      </c>
      <c r="F118" s="12">
        <v>39325</v>
      </c>
      <c r="G118">
        <v>4</v>
      </c>
      <c r="H118">
        <v>163</v>
      </c>
      <c r="I118" s="101">
        <f t="shared" si="5"/>
        <v>2.4539877300613497</v>
      </c>
      <c r="K118" s="12">
        <v>39325</v>
      </c>
      <c r="M118">
        <v>192</v>
      </c>
      <c r="N118" s="101">
        <f t="shared" si="7"/>
        <v>0</v>
      </c>
      <c r="P118" s="12">
        <v>39325</v>
      </c>
      <c r="Q118">
        <v>4667.1500225067139</v>
      </c>
      <c r="R118">
        <v>605207.27098846436</v>
      </c>
      <c r="S118" s="126">
        <f t="shared" si="6"/>
        <v>0.77116555703040668</v>
      </c>
    </row>
    <row r="119" spans="1:19">
      <c r="A119" s="12">
        <v>39355</v>
      </c>
      <c r="B119">
        <v>12</v>
      </c>
      <c r="C119">
        <v>977</v>
      </c>
      <c r="D119" s="101">
        <f t="shared" si="4"/>
        <v>1.2282497441146365</v>
      </c>
      <c r="F119" s="12">
        <v>39355</v>
      </c>
      <c r="G119">
        <v>4</v>
      </c>
      <c r="H119">
        <v>163</v>
      </c>
      <c r="I119" s="101">
        <f t="shared" si="5"/>
        <v>2.4539877300613497</v>
      </c>
      <c r="K119" s="12">
        <v>39355</v>
      </c>
      <c r="M119">
        <v>199</v>
      </c>
      <c r="N119" s="101">
        <f t="shared" si="7"/>
        <v>0</v>
      </c>
      <c r="P119" s="12">
        <v>39355</v>
      </c>
      <c r="Q119">
        <v>3993.6999969482422</v>
      </c>
      <c r="R119">
        <v>607867.85229492188</v>
      </c>
      <c r="S119" s="126">
        <f t="shared" si="6"/>
        <v>0.65700135018994255</v>
      </c>
    </row>
    <row r="120" spans="1:19">
      <c r="A120" s="12">
        <v>39386</v>
      </c>
      <c r="B120">
        <v>10</v>
      </c>
      <c r="C120">
        <v>979</v>
      </c>
      <c r="D120" s="101">
        <f t="shared" si="4"/>
        <v>1.0214504596527068</v>
      </c>
      <c r="F120" s="12">
        <v>39386</v>
      </c>
      <c r="G120">
        <v>3</v>
      </c>
      <c r="H120">
        <v>165</v>
      </c>
      <c r="I120" s="101">
        <f t="shared" si="5"/>
        <v>1.8181818181818181</v>
      </c>
      <c r="K120" s="12">
        <v>39386</v>
      </c>
      <c r="M120">
        <v>210</v>
      </c>
      <c r="N120" s="101">
        <f t="shared" si="7"/>
        <v>0</v>
      </c>
      <c r="P120" s="12">
        <v>39386</v>
      </c>
      <c r="Q120">
        <v>2857.6199951171875</v>
      </c>
      <c r="R120">
        <v>613179.82427215576</v>
      </c>
      <c r="S120" s="126">
        <f t="shared" si="6"/>
        <v>0.46603294531244266</v>
      </c>
    </row>
    <row r="121" spans="1:19">
      <c r="A121" s="12">
        <v>39416</v>
      </c>
      <c r="B121">
        <v>10</v>
      </c>
      <c r="C121">
        <v>971</v>
      </c>
      <c r="D121" s="101">
        <f t="shared" si="4"/>
        <v>1.0298661174047374</v>
      </c>
      <c r="F121" s="12">
        <v>39416</v>
      </c>
      <c r="G121">
        <v>2</v>
      </c>
      <c r="H121">
        <v>167</v>
      </c>
      <c r="I121" s="101">
        <f t="shared" si="5"/>
        <v>1.1976047904191618</v>
      </c>
      <c r="K121" s="12">
        <v>39416</v>
      </c>
      <c r="M121">
        <v>228</v>
      </c>
      <c r="N121" s="101">
        <f t="shared" si="7"/>
        <v>0</v>
      </c>
      <c r="P121" s="12">
        <v>39416</v>
      </c>
      <c r="Q121">
        <v>2987.6199951171875</v>
      </c>
      <c r="R121">
        <v>630522.44690704346</v>
      </c>
      <c r="S121" s="126">
        <f t="shared" si="6"/>
        <v>0.47383245588997175</v>
      </c>
    </row>
    <row r="122" spans="1:19">
      <c r="A122" s="12">
        <v>39447</v>
      </c>
      <c r="B122">
        <v>9</v>
      </c>
      <c r="C122">
        <v>969</v>
      </c>
      <c r="D122" s="101">
        <f t="shared" si="4"/>
        <v>0.92879256965944268</v>
      </c>
      <c r="F122" s="12">
        <v>39447</v>
      </c>
      <c r="G122">
        <v>2</v>
      </c>
      <c r="H122">
        <v>174</v>
      </c>
      <c r="I122" s="101">
        <f t="shared" si="5"/>
        <v>1.1494252873563218</v>
      </c>
      <c r="K122" s="12">
        <v>39447</v>
      </c>
      <c r="M122">
        <v>254</v>
      </c>
      <c r="N122" s="101">
        <f t="shared" si="7"/>
        <v>0</v>
      </c>
      <c r="P122" s="12">
        <v>39447</v>
      </c>
      <c r="Q122">
        <v>2847.6199951171875</v>
      </c>
      <c r="R122">
        <v>634024.56826782227</v>
      </c>
      <c r="S122" s="126">
        <f t="shared" si="6"/>
        <v>0.4491340143012103</v>
      </c>
    </row>
    <row r="123" spans="1:19">
      <c r="A123" s="12">
        <v>39478</v>
      </c>
      <c r="B123">
        <v>13</v>
      </c>
      <c r="C123">
        <v>971</v>
      </c>
      <c r="D123" s="101">
        <f t="shared" si="4"/>
        <v>1.3388259526261586</v>
      </c>
      <c r="F123" s="12">
        <v>39478</v>
      </c>
      <c r="G123">
        <v>1</v>
      </c>
      <c r="H123">
        <v>170</v>
      </c>
      <c r="I123" s="101">
        <f t="shared" si="5"/>
        <v>0.58823529411764708</v>
      </c>
      <c r="K123" s="12">
        <v>39478</v>
      </c>
      <c r="M123">
        <v>256</v>
      </c>
      <c r="N123" s="101">
        <f t="shared" si="7"/>
        <v>0</v>
      </c>
      <c r="P123" s="12">
        <v>39478</v>
      </c>
      <c r="Q123">
        <v>3725.2699890136719</v>
      </c>
      <c r="R123">
        <v>634740.23139190674</v>
      </c>
      <c r="S123" s="126">
        <f t="shared" si="6"/>
        <v>0.5868967815140087</v>
      </c>
    </row>
    <row r="124" spans="1:19">
      <c r="A124" s="12">
        <v>39507</v>
      </c>
      <c r="B124">
        <v>12</v>
      </c>
      <c r="C124">
        <v>965</v>
      </c>
      <c r="D124" s="101">
        <f t="shared" si="4"/>
        <v>1.2435233160621761</v>
      </c>
      <c r="F124" s="12">
        <v>39507</v>
      </c>
      <c r="G124">
        <v>1</v>
      </c>
      <c r="H124">
        <v>170</v>
      </c>
      <c r="I124" s="101">
        <f t="shared" si="5"/>
        <v>0.58823529411764708</v>
      </c>
      <c r="K124" s="12">
        <v>39507</v>
      </c>
      <c r="M124">
        <v>265</v>
      </c>
      <c r="N124" s="101">
        <f t="shared" si="7"/>
        <v>0</v>
      </c>
      <c r="P124" s="12">
        <v>39507</v>
      </c>
      <c r="Q124">
        <v>3725.2699890136719</v>
      </c>
      <c r="R124">
        <v>631704.0103225708</v>
      </c>
      <c r="S124" s="126">
        <f t="shared" si="6"/>
        <v>0.58971764119582126</v>
      </c>
    </row>
    <row r="125" spans="1:19">
      <c r="A125" s="12">
        <v>39538</v>
      </c>
      <c r="B125">
        <v>14</v>
      </c>
      <c r="C125">
        <v>966</v>
      </c>
      <c r="D125" s="101">
        <f t="shared" si="4"/>
        <v>1.4492753623188406</v>
      </c>
      <c r="F125" s="12">
        <v>39538</v>
      </c>
      <c r="G125">
        <v>1</v>
      </c>
      <c r="H125">
        <v>167</v>
      </c>
      <c r="I125" s="101">
        <f t="shared" si="5"/>
        <v>0.5988023952095809</v>
      </c>
      <c r="K125" s="12">
        <v>39538</v>
      </c>
      <c r="M125">
        <v>273</v>
      </c>
      <c r="N125" s="101">
        <f t="shared" si="7"/>
        <v>0</v>
      </c>
      <c r="P125" s="12">
        <v>39538</v>
      </c>
      <c r="Q125">
        <v>3975.2699890136719</v>
      </c>
      <c r="R125">
        <v>635965.39830780029</v>
      </c>
      <c r="S125" s="126">
        <f t="shared" si="6"/>
        <v>0.62507645849777582</v>
      </c>
    </row>
    <row r="126" spans="1:19">
      <c r="A126" s="12">
        <v>39568</v>
      </c>
      <c r="B126">
        <v>17</v>
      </c>
      <c r="C126">
        <v>955</v>
      </c>
      <c r="D126" s="101">
        <f t="shared" si="4"/>
        <v>1.7801047120418849</v>
      </c>
      <c r="F126" s="12">
        <v>39568</v>
      </c>
      <c r="G126">
        <v>1</v>
      </c>
      <c r="H126">
        <v>165</v>
      </c>
      <c r="I126" s="101">
        <f t="shared" si="5"/>
        <v>0.60606060606060608</v>
      </c>
      <c r="K126" s="12">
        <v>39568</v>
      </c>
      <c r="M126">
        <v>283</v>
      </c>
      <c r="N126" s="101">
        <f t="shared" si="7"/>
        <v>0</v>
      </c>
      <c r="P126" s="12">
        <v>39568</v>
      </c>
      <c r="Q126">
        <v>4138.4799957275391</v>
      </c>
      <c r="R126">
        <v>635377.20626068115</v>
      </c>
      <c r="S126" s="126">
        <f t="shared" si="6"/>
        <v>0.65134221922805535</v>
      </c>
    </row>
    <row r="127" spans="1:19">
      <c r="A127" s="12">
        <v>39599</v>
      </c>
      <c r="B127">
        <v>18</v>
      </c>
      <c r="C127">
        <v>962</v>
      </c>
      <c r="D127" s="101">
        <f t="shared" si="4"/>
        <v>1.8711018711018712</v>
      </c>
      <c r="F127" s="12">
        <v>39599</v>
      </c>
      <c r="G127">
        <v>1</v>
      </c>
      <c r="H127">
        <v>165</v>
      </c>
      <c r="I127" s="101">
        <f t="shared" si="5"/>
        <v>0.60606060606060608</v>
      </c>
      <c r="K127" s="12">
        <v>39599</v>
      </c>
      <c r="L127">
        <v>1</v>
      </c>
      <c r="M127">
        <v>296</v>
      </c>
      <c r="N127" s="101">
        <f t="shared" si="7"/>
        <v>0.33783783783783783</v>
      </c>
      <c r="P127" s="12">
        <v>39599</v>
      </c>
      <c r="Q127">
        <v>5263.9799957275391</v>
      </c>
      <c r="R127">
        <v>647253.61628723145</v>
      </c>
      <c r="S127" s="126">
        <f t="shared" si="6"/>
        <v>0.8132793488158041</v>
      </c>
    </row>
    <row r="128" spans="1:19">
      <c r="A128" s="12">
        <v>39629</v>
      </c>
      <c r="B128">
        <v>20</v>
      </c>
      <c r="C128">
        <v>947</v>
      </c>
      <c r="D128" s="101">
        <f t="shared" si="4"/>
        <v>2.1119324181626187</v>
      </c>
      <c r="F128" s="12">
        <v>39629</v>
      </c>
      <c r="G128">
        <v>1</v>
      </c>
      <c r="H128">
        <v>165</v>
      </c>
      <c r="I128" s="101">
        <f t="shared" si="5"/>
        <v>0.60606060606060608</v>
      </c>
      <c r="K128" s="12">
        <v>39629</v>
      </c>
      <c r="L128">
        <v>1</v>
      </c>
      <c r="M128">
        <v>306</v>
      </c>
      <c r="N128" s="101">
        <f t="shared" si="7"/>
        <v>0.32679738562091504</v>
      </c>
      <c r="P128" s="12">
        <v>39629</v>
      </c>
      <c r="Q128">
        <v>6274.6799926757813</v>
      </c>
      <c r="R128">
        <v>636704.89318084717</v>
      </c>
      <c r="S128" s="126">
        <f t="shared" si="6"/>
        <v>0.98549266070954245</v>
      </c>
    </row>
    <row r="129" spans="1:19">
      <c r="A129" s="12">
        <v>39660</v>
      </c>
      <c r="B129">
        <v>22</v>
      </c>
      <c r="C129">
        <v>939</v>
      </c>
      <c r="D129" s="101">
        <f t="shared" si="4"/>
        <v>2.3429179978700745</v>
      </c>
      <c r="F129" s="12">
        <v>39660</v>
      </c>
      <c r="H129">
        <v>162</v>
      </c>
      <c r="I129" s="101">
        <f t="shared" si="5"/>
        <v>0</v>
      </c>
      <c r="K129" s="12">
        <v>39660</v>
      </c>
      <c r="L129">
        <v>1</v>
      </c>
      <c r="M129">
        <v>305</v>
      </c>
      <c r="N129" s="101">
        <f t="shared" si="7"/>
        <v>0.32786885245901637</v>
      </c>
      <c r="P129" s="12">
        <v>39660</v>
      </c>
      <c r="Q129">
        <v>7048.6799926757813</v>
      </c>
      <c r="R129">
        <v>634948.13060760498</v>
      </c>
      <c r="S129" s="126">
        <f t="shared" si="6"/>
        <v>1.1101190243572563</v>
      </c>
    </row>
    <row r="130" spans="1:19">
      <c r="A130" s="12">
        <v>39691</v>
      </c>
      <c r="B130">
        <v>29</v>
      </c>
      <c r="C130">
        <v>930</v>
      </c>
      <c r="D130" s="101">
        <f t="shared" si="4"/>
        <v>3.118279569892473</v>
      </c>
      <c r="F130" s="12">
        <v>39691</v>
      </c>
      <c r="H130">
        <v>158</v>
      </c>
      <c r="I130" s="101">
        <f t="shared" si="5"/>
        <v>0</v>
      </c>
      <c r="K130" s="12">
        <v>39691</v>
      </c>
      <c r="L130">
        <v>1</v>
      </c>
      <c r="M130">
        <v>301</v>
      </c>
      <c r="N130" s="101">
        <f t="shared" si="7"/>
        <v>0.33222591362126247</v>
      </c>
      <c r="P130" s="12">
        <v>39691</v>
      </c>
      <c r="Q130">
        <v>7854.4299926757813</v>
      </c>
      <c r="R130">
        <v>629986.52118682861</v>
      </c>
      <c r="S130" s="126">
        <f t="shared" si="6"/>
        <v>1.2467615938637635</v>
      </c>
    </row>
    <row r="131" spans="1:19">
      <c r="A131" s="12">
        <v>39721</v>
      </c>
      <c r="B131">
        <v>29</v>
      </c>
      <c r="C131">
        <v>930</v>
      </c>
      <c r="D131" s="101">
        <f t="shared" ref="D131:D194" si="8">B131/C131*100</f>
        <v>3.118279569892473</v>
      </c>
      <c r="F131" s="12">
        <v>39721</v>
      </c>
      <c r="H131">
        <v>154</v>
      </c>
      <c r="I131" s="101">
        <f t="shared" ref="I131:I194" si="9">G131/H131*100</f>
        <v>0</v>
      </c>
      <c r="K131" s="12">
        <v>39721</v>
      </c>
      <c r="L131">
        <v>1</v>
      </c>
      <c r="M131">
        <v>302</v>
      </c>
      <c r="N131" s="101">
        <f t="shared" si="7"/>
        <v>0.33112582781456956</v>
      </c>
      <c r="P131" s="12">
        <v>39721</v>
      </c>
      <c r="Q131">
        <v>7632.6600036621094</v>
      </c>
      <c r="R131">
        <v>629842.59065246582</v>
      </c>
      <c r="S131" s="126">
        <f t="shared" ref="S131:S194" si="10">Q131/R131*100</f>
        <v>1.2118361185697673</v>
      </c>
    </row>
    <row r="132" spans="1:19">
      <c r="A132" s="12">
        <v>39752</v>
      </c>
      <c r="B132">
        <v>32</v>
      </c>
      <c r="C132">
        <v>931</v>
      </c>
      <c r="D132" s="101">
        <f t="shared" si="8"/>
        <v>3.4371643394199785</v>
      </c>
      <c r="F132" s="12">
        <v>39752</v>
      </c>
      <c r="G132">
        <v>1</v>
      </c>
      <c r="H132">
        <v>152</v>
      </c>
      <c r="I132" s="101">
        <f t="shared" si="9"/>
        <v>0.6578947368421052</v>
      </c>
      <c r="K132" s="12">
        <v>39752</v>
      </c>
      <c r="L132">
        <v>2</v>
      </c>
      <c r="M132">
        <v>308</v>
      </c>
      <c r="N132" s="101">
        <f t="shared" si="7"/>
        <v>0.64935064935064934</v>
      </c>
      <c r="P132" s="12">
        <v>39752</v>
      </c>
      <c r="Q132">
        <v>8467.6600036621094</v>
      </c>
      <c r="R132">
        <v>640054.72716522217</v>
      </c>
      <c r="S132" s="126">
        <f t="shared" si="10"/>
        <v>1.3229587477878728</v>
      </c>
    </row>
    <row r="133" spans="1:19">
      <c r="A133" s="12">
        <v>39782</v>
      </c>
      <c r="B133">
        <v>36</v>
      </c>
      <c r="C133">
        <v>930</v>
      </c>
      <c r="D133" s="101">
        <f t="shared" si="8"/>
        <v>3.870967741935484</v>
      </c>
      <c r="F133" s="12">
        <v>39782</v>
      </c>
      <c r="G133">
        <v>1</v>
      </c>
      <c r="H133">
        <v>152</v>
      </c>
      <c r="I133" s="101">
        <f t="shared" si="9"/>
        <v>0.6578947368421052</v>
      </c>
      <c r="K133" s="12">
        <v>39782</v>
      </c>
      <c r="L133">
        <v>3</v>
      </c>
      <c r="M133">
        <v>307</v>
      </c>
      <c r="N133" s="101">
        <f t="shared" si="7"/>
        <v>0.97719869706840379</v>
      </c>
      <c r="P133" s="12">
        <v>39782</v>
      </c>
      <c r="Q133">
        <v>9280.8200073242188</v>
      </c>
      <c r="R133">
        <v>635270.76551818848</v>
      </c>
      <c r="S133" s="126">
        <f t="shared" si="10"/>
        <v>1.4609235165660239</v>
      </c>
    </row>
    <row r="134" spans="1:19">
      <c r="A134" s="12">
        <v>39813</v>
      </c>
      <c r="B134">
        <v>60</v>
      </c>
      <c r="C134">
        <v>934</v>
      </c>
      <c r="D134" s="101">
        <f t="shared" si="8"/>
        <v>6.4239828693790146</v>
      </c>
      <c r="F134" s="12">
        <v>39813</v>
      </c>
      <c r="G134">
        <v>2</v>
      </c>
      <c r="H134">
        <v>163</v>
      </c>
      <c r="I134" s="101">
        <f t="shared" si="9"/>
        <v>1.2269938650306749</v>
      </c>
      <c r="K134" s="12">
        <v>39813</v>
      </c>
      <c r="L134">
        <v>3</v>
      </c>
      <c r="M134">
        <v>305</v>
      </c>
      <c r="N134" s="101">
        <f t="shared" si="7"/>
        <v>0.98360655737704927</v>
      </c>
      <c r="P134" s="12">
        <v>39813</v>
      </c>
      <c r="Q134">
        <v>33400.069900512695</v>
      </c>
      <c r="R134">
        <v>650362.32292175293</v>
      </c>
      <c r="S134" s="126">
        <f t="shared" si="10"/>
        <v>5.1356096015007253</v>
      </c>
    </row>
    <row r="135" spans="1:19">
      <c r="A135" s="12">
        <v>39844</v>
      </c>
      <c r="B135">
        <v>66</v>
      </c>
      <c r="C135">
        <v>932</v>
      </c>
      <c r="D135" s="101">
        <f t="shared" si="8"/>
        <v>7.0815450643776829</v>
      </c>
      <c r="F135" s="12">
        <v>39844</v>
      </c>
      <c r="G135">
        <v>3</v>
      </c>
      <c r="H135">
        <v>163</v>
      </c>
      <c r="I135" s="101">
        <f t="shared" si="9"/>
        <v>1.8404907975460123</v>
      </c>
      <c r="K135" s="12">
        <v>39844</v>
      </c>
      <c r="L135">
        <v>4</v>
      </c>
      <c r="M135">
        <v>304</v>
      </c>
      <c r="N135" s="101">
        <f t="shared" si="7"/>
        <v>1.3157894736842104</v>
      </c>
      <c r="P135" s="12">
        <v>39844</v>
      </c>
      <c r="Q135">
        <v>34726.769899249077</v>
      </c>
      <c r="R135">
        <v>644497.89359283447</v>
      </c>
      <c r="S135" s="126">
        <f t="shared" si="10"/>
        <v>5.388189821018706</v>
      </c>
    </row>
    <row r="136" spans="1:19">
      <c r="A136" s="12">
        <v>39872</v>
      </c>
      <c r="B136">
        <v>75</v>
      </c>
      <c r="C136">
        <v>917</v>
      </c>
      <c r="D136" s="101">
        <f t="shared" si="8"/>
        <v>8.1788440567066516</v>
      </c>
      <c r="F136" s="12">
        <v>39872</v>
      </c>
      <c r="G136">
        <v>5</v>
      </c>
      <c r="H136">
        <v>162</v>
      </c>
      <c r="I136" s="101">
        <f t="shared" si="9"/>
        <v>3.0864197530864197</v>
      </c>
      <c r="K136" s="12">
        <v>39872</v>
      </c>
      <c r="L136">
        <v>6</v>
      </c>
      <c r="M136">
        <v>302</v>
      </c>
      <c r="N136" s="101">
        <f t="shared" si="7"/>
        <v>1.9867549668874174</v>
      </c>
      <c r="P136" s="12">
        <v>39872</v>
      </c>
      <c r="Q136">
        <v>45173.429994463921</v>
      </c>
      <c r="R136">
        <v>645689.39631652832</v>
      </c>
      <c r="S136" s="126">
        <f t="shared" si="10"/>
        <v>6.9961548466128303</v>
      </c>
    </row>
    <row r="137" spans="1:19">
      <c r="A137" s="12">
        <v>39903</v>
      </c>
      <c r="B137">
        <v>98</v>
      </c>
      <c r="C137">
        <v>911</v>
      </c>
      <c r="D137" s="101">
        <f t="shared" si="8"/>
        <v>10.757409440175632</v>
      </c>
      <c r="F137" s="12">
        <v>39903</v>
      </c>
      <c r="G137">
        <v>9</v>
      </c>
      <c r="H137">
        <v>159</v>
      </c>
      <c r="I137" s="101">
        <f t="shared" si="9"/>
        <v>5.6603773584905666</v>
      </c>
      <c r="K137" s="12">
        <v>39903</v>
      </c>
      <c r="L137">
        <v>14</v>
      </c>
      <c r="M137">
        <v>299</v>
      </c>
      <c r="N137" s="101">
        <f t="shared" si="7"/>
        <v>4.6822742474916383</v>
      </c>
      <c r="P137" s="12">
        <v>39903</v>
      </c>
      <c r="Q137">
        <v>69656.080055117607</v>
      </c>
      <c r="R137">
        <v>642206.59491729736</v>
      </c>
      <c r="S137" s="126">
        <f t="shared" si="10"/>
        <v>10.846366357244873</v>
      </c>
    </row>
    <row r="138" spans="1:19">
      <c r="A138" s="12">
        <v>39933</v>
      </c>
      <c r="B138">
        <v>105</v>
      </c>
      <c r="C138">
        <v>904</v>
      </c>
      <c r="D138" s="101">
        <f t="shared" si="8"/>
        <v>11.61504424778761</v>
      </c>
      <c r="F138" s="12">
        <v>39933</v>
      </c>
      <c r="G138">
        <v>10</v>
      </c>
      <c r="H138">
        <v>158</v>
      </c>
      <c r="I138" s="101">
        <f t="shared" si="9"/>
        <v>6.3291139240506329</v>
      </c>
      <c r="K138" s="12">
        <v>39933</v>
      </c>
      <c r="L138">
        <v>18</v>
      </c>
      <c r="M138">
        <v>300</v>
      </c>
      <c r="N138" s="101">
        <f t="shared" si="7"/>
        <v>6</v>
      </c>
      <c r="P138" s="12">
        <v>39933</v>
      </c>
      <c r="Q138">
        <v>76002.855010390282</v>
      </c>
      <c r="R138">
        <v>637701.19631195068</v>
      </c>
      <c r="S138" s="126">
        <f t="shared" si="10"/>
        <v>11.918255046398125</v>
      </c>
    </row>
    <row r="139" spans="1:19">
      <c r="A139" s="12">
        <v>39964</v>
      </c>
      <c r="B139">
        <v>111</v>
      </c>
      <c r="C139">
        <v>909</v>
      </c>
      <c r="D139" s="101">
        <f t="shared" si="8"/>
        <v>12.211221122112212</v>
      </c>
      <c r="F139" s="12">
        <v>39964</v>
      </c>
      <c r="G139">
        <v>11</v>
      </c>
      <c r="H139">
        <v>153</v>
      </c>
      <c r="I139" s="101">
        <f t="shared" si="9"/>
        <v>7.18954248366013</v>
      </c>
      <c r="K139" s="12">
        <v>39964</v>
      </c>
      <c r="L139">
        <v>22</v>
      </c>
      <c r="M139">
        <v>296</v>
      </c>
      <c r="N139" s="101">
        <f t="shared" si="7"/>
        <v>7.4324324324324325</v>
      </c>
      <c r="P139" s="12">
        <v>39964</v>
      </c>
      <c r="Q139">
        <v>80552.594985365868</v>
      </c>
      <c r="R139">
        <v>670151.79887390137</v>
      </c>
      <c r="S139" s="126">
        <f t="shared" si="10"/>
        <v>12.020052042048309</v>
      </c>
    </row>
    <row r="140" spans="1:19">
      <c r="A140" s="12">
        <v>39994</v>
      </c>
      <c r="B140">
        <v>120</v>
      </c>
      <c r="C140">
        <v>910</v>
      </c>
      <c r="D140" s="101">
        <f t="shared" si="8"/>
        <v>13.186813186813188</v>
      </c>
      <c r="F140" s="12">
        <v>39994</v>
      </c>
      <c r="G140">
        <v>12</v>
      </c>
      <c r="H140">
        <v>156</v>
      </c>
      <c r="I140" s="101">
        <f t="shared" si="9"/>
        <v>7.6923076923076925</v>
      </c>
      <c r="K140" s="12">
        <v>39994</v>
      </c>
      <c r="L140">
        <v>26</v>
      </c>
      <c r="M140">
        <v>304</v>
      </c>
      <c r="N140" s="101">
        <f t="shared" si="7"/>
        <v>8.5526315789473681</v>
      </c>
      <c r="P140" s="12">
        <v>39994</v>
      </c>
      <c r="Q140">
        <v>99173.115028500557</v>
      </c>
      <c r="R140">
        <v>669409.54500579834</v>
      </c>
      <c r="S140" s="126">
        <f t="shared" si="10"/>
        <v>14.815013584492814</v>
      </c>
    </row>
    <row r="141" spans="1:19">
      <c r="A141" s="12">
        <v>40025</v>
      </c>
      <c r="B141">
        <v>124</v>
      </c>
      <c r="C141">
        <v>910</v>
      </c>
      <c r="D141" s="101">
        <f t="shared" si="8"/>
        <v>13.626373626373626</v>
      </c>
      <c r="F141" s="12">
        <v>40025</v>
      </c>
      <c r="G141">
        <v>14</v>
      </c>
      <c r="H141">
        <v>156</v>
      </c>
      <c r="I141" s="101">
        <f t="shared" si="9"/>
        <v>8.9743589743589745</v>
      </c>
      <c r="K141" s="12">
        <v>40025</v>
      </c>
      <c r="L141">
        <v>27</v>
      </c>
      <c r="M141">
        <v>303</v>
      </c>
      <c r="N141" s="101">
        <f t="shared" si="7"/>
        <v>8.9108910891089099</v>
      </c>
      <c r="P141" s="12">
        <v>40025</v>
      </c>
      <c r="Q141">
        <v>102115.16501438618</v>
      </c>
      <c r="R141">
        <v>671711.14200592041</v>
      </c>
      <c r="S141" s="126">
        <f t="shared" si="10"/>
        <v>15.20224373671118</v>
      </c>
    </row>
    <row r="142" spans="1:19">
      <c r="A142" s="12">
        <v>40056</v>
      </c>
      <c r="B142">
        <v>127</v>
      </c>
      <c r="C142">
        <v>900</v>
      </c>
      <c r="D142" s="101">
        <f t="shared" si="8"/>
        <v>14.111111111111111</v>
      </c>
      <c r="F142" s="12">
        <v>40056</v>
      </c>
      <c r="G142">
        <v>16</v>
      </c>
      <c r="H142">
        <v>155</v>
      </c>
      <c r="I142" s="101">
        <f t="shared" si="9"/>
        <v>10.32258064516129</v>
      </c>
      <c r="K142" s="12">
        <v>40056</v>
      </c>
      <c r="L142">
        <v>29</v>
      </c>
      <c r="M142">
        <v>306</v>
      </c>
      <c r="N142" s="101">
        <f t="shared" si="7"/>
        <v>9.477124183006536</v>
      </c>
      <c r="P142" s="12">
        <v>40056</v>
      </c>
      <c r="Q142">
        <v>101158.03501331806</v>
      </c>
      <c r="R142">
        <v>667045.53112030029</v>
      </c>
      <c r="S142" s="126">
        <f t="shared" si="10"/>
        <v>15.165086983406297</v>
      </c>
    </row>
    <row r="143" spans="1:19">
      <c r="A143" s="12">
        <v>40086</v>
      </c>
      <c r="B143">
        <v>135</v>
      </c>
      <c r="C143">
        <v>892</v>
      </c>
      <c r="D143" s="101">
        <f t="shared" si="8"/>
        <v>15.134529147982063</v>
      </c>
      <c r="F143" s="12">
        <v>40086</v>
      </c>
      <c r="G143">
        <v>21</v>
      </c>
      <c r="H143">
        <v>159</v>
      </c>
      <c r="I143" s="101">
        <f t="shared" si="9"/>
        <v>13.20754716981132</v>
      </c>
      <c r="K143" s="12">
        <v>40086</v>
      </c>
      <c r="L143">
        <v>30</v>
      </c>
      <c r="M143">
        <v>296</v>
      </c>
      <c r="N143" s="101">
        <f t="shared" si="7"/>
        <v>10.135135135135135</v>
      </c>
      <c r="P143" s="12">
        <v>40086</v>
      </c>
      <c r="Q143">
        <v>104758.86507046223</v>
      </c>
      <c r="R143">
        <v>660767.43225097656</v>
      </c>
      <c r="S143" s="126">
        <f t="shared" si="10"/>
        <v>15.85412052067846</v>
      </c>
    </row>
    <row r="144" spans="1:19">
      <c r="A144" s="12">
        <v>40117</v>
      </c>
      <c r="B144">
        <v>133</v>
      </c>
      <c r="C144">
        <v>892</v>
      </c>
      <c r="D144" s="101">
        <f t="shared" si="8"/>
        <v>14.91031390134529</v>
      </c>
      <c r="F144" s="12">
        <v>40117</v>
      </c>
      <c r="G144">
        <v>21</v>
      </c>
      <c r="H144">
        <v>183</v>
      </c>
      <c r="I144" s="101">
        <f t="shared" si="9"/>
        <v>11.475409836065573</v>
      </c>
      <c r="K144" s="12">
        <v>40117</v>
      </c>
      <c r="L144">
        <v>29</v>
      </c>
      <c r="M144">
        <v>290</v>
      </c>
      <c r="N144" s="101">
        <f t="shared" si="7"/>
        <v>10</v>
      </c>
      <c r="P144" s="12">
        <v>40117</v>
      </c>
      <c r="Q144">
        <v>105406.475081563</v>
      </c>
      <c r="R144">
        <v>664872.45429229736</v>
      </c>
      <c r="S144" s="126">
        <f t="shared" si="10"/>
        <v>15.853638453672986</v>
      </c>
    </row>
    <row r="145" spans="1:19">
      <c r="A145" s="12">
        <v>40147</v>
      </c>
      <c r="B145">
        <v>129</v>
      </c>
      <c r="C145">
        <v>886</v>
      </c>
      <c r="D145" s="101">
        <f t="shared" si="8"/>
        <v>14.559819413092551</v>
      </c>
      <c r="F145" s="12">
        <v>40147</v>
      </c>
      <c r="G145">
        <v>21</v>
      </c>
      <c r="H145">
        <v>182</v>
      </c>
      <c r="I145" s="101">
        <f t="shared" si="9"/>
        <v>11.538461538461538</v>
      </c>
      <c r="K145" s="12">
        <v>40147</v>
      </c>
      <c r="L145">
        <v>31</v>
      </c>
      <c r="M145">
        <v>288</v>
      </c>
      <c r="N145" s="101">
        <f t="shared" si="7"/>
        <v>10.763888888888889</v>
      </c>
      <c r="P145" s="12">
        <v>40147</v>
      </c>
      <c r="Q145">
        <v>104361.48507845402</v>
      </c>
      <c r="R145">
        <v>659316.97416687012</v>
      </c>
      <c r="S145" s="126">
        <f t="shared" si="10"/>
        <v>15.828727177899198</v>
      </c>
    </row>
    <row r="146" spans="1:19">
      <c r="A146" s="12">
        <v>40178</v>
      </c>
      <c r="B146">
        <v>111</v>
      </c>
      <c r="C146">
        <v>876</v>
      </c>
      <c r="D146" s="101">
        <f t="shared" si="8"/>
        <v>12.671232876712329</v>
      </c>
      <c r="F146" s="12">
        <v>40178</v>
      </c>
      <c r="G146">
        <v>20</v>
      </c>
      <c r="H146">
        <v>170</v>
      </c>
      <c r="I146" s="101">
        <f t="shared" si="9"/>
        <v>11.76470588235294</v>
      </c>
      <c r="K146" s="12">
        <v>40178</v>
      </c>
      <c r="L146">
        <v>31</v>
      </c>
      <c r="M146">
        <v>284</v>
      </c>
      <c r="N146" s="101">
        <f t="shared" si="7"/>
        <v>10.915492957746478</v>
      </c>
      <c r="P146" s="12">
        <v>40178</v>
      </c>
      <c r="Q146">
        <v>80528.735192894936</v>
      </c>
      <c r="R146">
        <v>645940.00736236572</v>
      </c>
      <c r="S146" s="126">
        <f t="shared" si="10"/>
        <v>12.466906256778602</v>
      </c>
    </row>
    <row r="147" spans="1:19">
      <c r="A147" s="12">
        <v>40209</v>
      </c>
      <c r="B147">
        <v>104</v>
      </c>
      <c r="C147">
        <v>859</v>
      </c>
      <c r="D147" s="101">
        <f t="shared" si="8"/>
        <v>12.107101280558789</v>
      </c>
      <c r="F147" s="12">
        <v>40209</v>
      </c>
      <c r="G147">
        <v>19</v>
      </c>
      <c r="H147">
        <v>181</v>
      </c>
      <c r="I147" s="101">
        <f t="shared" si="9"/>
        <v>10.497237569060774</v>
      </c>
      <c r="K147" s="12">
        <v>40209</v>
      </c>
      <c r="L147">
        <v>30</v>
      </c>
      <c r="M147">
        <v>279</v>
      </c>
      <c r="N147" s="101">
        <f t="shared" si="7"/>
        <v>10.75268817204301</v>
      </c>
      <c r="P147" s="12">
        <v>40209</v>
      </c>
      <c r="Q147">
        <v>81329.125172376633</v>
      </c>
      <c r="R147">
        <v>644583.22322845459</v>
      </c>
      <c r="S147" s="126">
        <f t="shared" si="10"/>
        <v>12.617319570471007</v>
      </c>
    </row>
    <row r="148" spans="1:19">
      <c r="A148" s="12">
        <v>40237</v>
      </c>
      <c r="B148">
        <v>94</v>
      </c>
      <c r="C148">
        <v>852</v>
      </c>
      <c r="D148" s="101">
        <f t="shared" si="8"/>
        <v>11.032863849765258</v>
      </c>
      <c r="F148" s="12">
        <v>40237</v>
      </c>
      <c r="G148">
        <v>15</v>
      </c>
      <c r="H148">
        <v>191</v>
      </c>
      <c r="I148" s="101">
        <f t="shared" si="9"/>
        <v>7.8534031413612562</v>
      </c>
      <c r="K148" s="12">
        <v>40237</v>
      </c>
      <c r="L148">
        <v>29</v>
      </c>
      <c r="M148">
        <v>273</v>
      </c>
      <c r="N148" s="101">
        <f t="shared" si="7"/>
        <v>10.622710622710622</v>
      </c>
      <c r="P148" s="12">
        <v>40237</v>
      </c>
      <c r="Q148">
        <v>72940.525086164474</v>
      </c>
      <c r="R148">
        <v>653107.7353515625</v>
      </c>
      <c r="S148" s="126">
        <f t="shared" si="10"/>
        <v>11.168222505725062</v>
      </c>
    </row>
    <row r="149" spans="1:19">
      <c r="A149" s="12">
        <v>40268</v>
      </c>
      <c r="B149">
        <v>71</v>
      </c>
      <c r="C149">
        <v>880</v>
      </c>
      <c r="D149" s="101">
        <f t="shared" si="8"/>
        <v>8.0681818181818183</v>
      </c>
      <c r="F149" s="12">
        <v>40268</v>
      </c>
      <c r="G149">
        <v>11</v>
      </c>
      <c r="H149">
        <v>211</v>
      </c>
      <c r="I149" s="101">
        <f t="shared" si="9"/>
        <v>5.2132701421800949</v>
      </c>
      <c r="K149" s="12">
        <v>40268</v>
      </c>
      <c r="L149">
        <v>21</v>
      </c>
      <c r="M149">
        <v>272</v>
      </c>
      <c r="N149" s="101">
        <f t="shared" si="7"/>
        <v>7.7205882352941178</v>
      </c>
      <c r="P149" s="12">
        <v>40268</v>
      </c>
      <c r="Q149">
        <v>48843.745012998581</v>
      </c>
      <c r="R149">
        <v>684415.35410308838</v>
      </c>
      <c r="S149" s="126">
        <f t="shared" si="10"/>
        <v>7.1365647658514701</v>
      </c>
    </row>
    <row r="150" spans="1:19">
      <c r="A150" s="12">
        <v>40298</v>
      </c>
      <c r="B150">
        <v>71</v>
      </c>
      <c r="C150">
        <v>888</v>
      </c>
      <c r="D150" s="101">
        <f t="shared" si="8"/>
        <v>7.9954954954954953</v>
      </c>
      <c r="F150" s="12">
        <v>40298</v>
      </c>
      <c r="G150">
        <v>11</v>
      </c>
      <c r="H150">
        <v>245</v>
      </c>
      <c r="I150" s="101">
        <f t="shared" si="9"/>
        <v>4.4897959183673466</v>
      </c>
      <c r="K150" s="12">
        <v>40298</v>
      </c>
      <c r="L150">
        <v>17</v>
      </c>
      <c r="M150">
        <v>266</v>
      </c>
      <c r="N150" s="101">
        <f t="shared" si="7"/>
        <v>6.3909774436090219</v>
      </c>
      <c r="P150" s="12">
        <v>40298</v>
      </c>
      <c r="Q150">
        <v>40641.370060682297</v>
      </c>
      <c r="R150">
        <v>674425.61008453369</v>
      </c>
      <c r="S150" s="126">
        <f t="shared" si="10"/>
        <v>6.0260715863960499</v>
      </c>
    </row>
    <row r="151" spans="1:19">
      <c r="A151" s="12">
        <v>40329</v>
      </c>
      <c r="B151">
        <v>58</v>
      </c>
      <c r="C151">
        <v>896</v>
      </c>
      <c r="D151" s="101">
        <f t="shared" si="8"/>
        <v>6.4732142857142865</v>
      </c>
      <c r="F151" s="12">
        <v>40329</v>
      </c>
      <c r="G151">
        <v>10</v>
      </c>
      <c r="H151">
        <v>247</v>
      </c>
      <c r="I151" s="101">
        <f t="shared" si="9"/>
        <v>4.048582995951417</v>
      </c>
      <c r="K151" s="12">
        <v>40329</v>
      </c>
      <c r="L151">
        <v>12</v>
      </c>
      <c r="M151">
        <v>259</v>
      </c>
      <c r="N151" s="101">
        <f t="shared" si="7"/>
        <v>4.6332046332046328</v>
      </c>
      <c r="P151" s="12">
        <v>40329</v>
      </c>
      <c r="Q151">
        <v>31005.650044202805</v>
      </c>
      <c r="R151">
        <v>706450.31004333496</v>
      </c>
      <c r="S151" s="126">
        <f t="shared" si="10"/>
        <v>4.3889357260386594</v>
      </c>
    </row>
    <row r="152" spans="1:19">
      <c r="A152" s="12">
        <v>40359</v>
      </c>
      <c r="B152">
        <v>48</v>
      </c>
      <c r="C152">
        <v>905</v>
      </c>
      <c r="D152" s="101">
        <f t="shared" si="8"/>
        <v>5.3038674033149169</v>
      </c>
      <c r="F152" s="12">
        <v>40359</v>
      </c>
      <c r="G152">
        <v>9</v>
      </c>
      <c r="H152">
        <v>247</v>
      </c>
      <c r="I152" s="101">
        <f t="shared" si="9"/>
        <v>3.6437246963562751</v>
      </c>
      <c r="K152" s="12">
        <v>40359</v>
      </c>
      <c r="L152">
        <v>8</v>
      </c>
      <c r="M152">
        <v>249</v>
      </c>
      <c r="N152" s="101">
        <f t="shared" si="7"/>
        <v>3.2128514056224895</v>
      </c>
      <c r="P152" s="12">
        <v>40359</v>
      </c>
      <c r="Q152">
        <v>14321.830045700073</v>
      </c>
      <c r="R152">
        <v>697573.01435852051</v>
      </c>
      <c r="S152" s="126">
        <f t="shared" si="10"/>
        <v>2.0530940490681471</v>
      </c>
    </row>
    <row r="153" spans="1:19">
      <c r="A153" s="12">
        <v>40390</v>
      </c>
      <c r="B153">
        <v>41</v>
      </c>
      <c r="C153">
        <v>907</v>
      </c>
      <c r="D153" s="101">
        <f t="shared" si="8"/>
        <v>4.5203969128996695</v>
      </c>
      <c r="F153" s="12">
        <v>40390</v>
      </c>
      <c r="G153">
        <v>9</v>
      </c>
      <c r="H153">
        <v>243</v>
      </c>
      <c r="I153" s="101">
        <f t="shared" si="9"/>
        <v>3.7037037037037033</v>
      </c>
      <c r="K153" s="12">
        <v>40390</v>
      </c>
      <c r="L153">
        <v>9</v>
      </c>
      <c r="M153">
        <v>244</v>
      </c>
      <c r="N153" s="101">
        <f t="shared" si="7"/>
        <v>3.6885245901639343</v>
      </c>
      <c r="P153" s="12">
        <v>40390</v>
      </c>
      <c r="Q153">
        <v>10934.050065994263</v>
      </c>
      <c r="R153">
        <v>692364.39226531982</v>
      </c>
      <c r="S153" s="126">
        <f t="shared" si="10"/>
        <v>1.5792334481875323</v>
      </c>
    </row>
    <row r="154" spans="1:19">
      <c r="A154" s="12">
        <v>40421</v>
      </c>
      <c r="B154">
        <v>27</v>
      </c>
      <c r="C154">
        <v>909</v>
      </c>
      <c r="D154" s="101">
        <f t="shared" si="8"/>
        <v>2.9702970297029703</v>
      </c>
      <c r="F154" s="12">
        <v>40421</v>
      </c>
      <c r="G154">
        <v>7</v>
      </c>
      <c r="H154">
        <v>248</v>
      </c>
      <c r="I154" s="101">
        <f t="shared" si="9"/>
        <v>2.82258064516129</v>
      </c>
      <c r="K154" s="12">
        <v>40421</v>
      </c>
      <c r="L154">
        <v>8</v>
      </c>
      <c r="M154">
        <v>248</v>
      </c>
      <c r="N154" s="101">
        <f t="shared" ref="N154:N214" si="11">L154/M154*100</f>
        <v>3.225806451612903</v>
      </c>
      <c r="P154" s="12">
        <v>40421</v>
      </c>
      <c r="Q154">
        <v>13746.109998703003</v>
      </c>
      <c r="R154">
        <v>696268.54719543457</v>
      </c>
      <c r="S154" s="126">
        <f t="shared" si="10"/>
        <v>1.9742540509796471</v>
      </c>
    </row>
    <row r="155" spans="1:19">
      <c r="A155" s="12">
        <v>40451</v>
      </c>
      <c r="B155">
        <v>19</v>
      </c>
      <c r="C155">
        <v>902</v>
      </c>
      <c r="D155" s="101">
        <f t="shared" si="8"/>
        <v>2.106430155210643</v>
      </c>
      <c r="F155" s="12">
        <v>40451</v>
      </c>
      <c r="G155">
        <v>6</v>
      </c>
      <c r="H155">
        <v>246</v>
      </c>
      <c r="I155" s="101">
        <f t="shared" si="9"/>
        <v>2.4390243902439024</v>
      </c>
      <c r="K155" s="12">
        <v>40451</v>
      </c>
      <c r="L155">
        <v>9</v>
      </c>
      <c r="M155">
        <v>253</v>
      </c>
      <c r="N155" s="101">
        <f t="shared" si="11"/>
        <v>3.5573122529644272</v>
      </c>
      <c r="P155" s="12">
        <v>40451</v>
      </c>
      <c r="Q155">
        <v>9101.8899574279785</v>
      </c>
      <c r="R155">
        <v>698816.28284454346</v>
      </c>
      <c r="S155" s="126">
        <f t="shared" si="10"/>
        <v>1.302472506848092</v>
      </c>
    </row>
    <row r="156" spans="1:19">
      <c r="A156" s="12">
        <v>40482</v>
      </c>
      <c r="B156">
        <v>18</v>
      </c>
      <c r="C156">
        <v>907</v>
      </c>
      <c r="D156" s="101">
        <f t="shared" si="8"/>
        <v>1.9845644983461963</v>
      </c>
      <c r="F156" s="12">
        <v>40482</v>
      </c>
      <c r="G156">
        <v>5</v>
      </c>
      <c r="H156">
        <v>246</v>
      </c>
      <c r="I156" s="101">
        <f t="shared" si="9"/>
        <v>2.0325203252032518</v>
      </c>
      <c r="K156" s="12">
        <v>40482</v>
      </c>
      <c r="L156">
        <v>9</v>
      </c>
      <c r="M156">
        <v>250</v>
      </c>
      <c r="N156" s="101">
        <f t="shared" si="11"/>
        <v>3.5999999999999996</v>
      </c>
      <c r="P156" s="12">
        <v>40482</v>
      </c>
      <c r="Q156">
        <v>7470.9099464416504</v>
      </c>
      <c r="R156">
        <v>703375.38886260986</v>
      </c>
      <c r="S156" s="126">
        <f t="shared" si="10"/>
        <v>1.0621511734327884</v>
      </c>
    </row>
    <row r="157" spans="1:19">
      <c r="A157" s="12">
        <v>40512</v>
      </c>
      <c r="B157">
        <v>22</v>
      </c>
      <c r="C157">
        <v>902</v>
      </c>
      <c r="D157" s="101">
        <f t="shared" si="8"/>
        <v>2.4390243902439024</v>
      </c>
      <c r="F157" s="12">
        <v>40512</v>
      </c>
      <c r="G157">
        <v>6</v>
      </c>
      <c r="H157">
        <v>244</v>
      </c>
      <c r="I157" s="101">
        <f t="shared" si="9"/>
        <v>2.459016393442623</v>
      </c>
      <c r="K157" s="12">
        <v>40512</v>
      </c>
      <c r="L157">
        <v>8</v>
      </c>
      <c r="M157">
        <v>253</v>
      </c>
      <c r="N157" s="101">
        <f t="shared" si="11"/>
        <v>3.1620553359683794</v>
      </c>
      <c r="P157" s="12">
        <v>40512</v>
      </c>
      <c r="Q157">
        <v>11593.219955444336</v>
      </c>
      <c r="R157">
        <v>713241.52253723145</v>
      </c>
      <c r="S157" s="126">
        <f t="shared" si="10"/>
        <v>1.6254269541407926</v>
      </c>
    </row>
    <row r="158" spans="1:19">
      <c r="A158" s="12">
        <v>40543</v>
      </c>
      <c r="B158">
        <v>20</v>
      </c>
      <c r="C158">
        <v>917</v>
      </c>
      <c r="D158" s="101">
        <f t="shared" si="8"/>
        <v>2.1810250817884405</v>
      </c>
      <c r="F158" s="12">
        <v>40543</v>
      </c>
      <c r="G158">
        <v>5</v>
      </c>
      <c r="H158">
        <v>244</v>
      </c>
      <c r="I158" s="101">
        <f t="shared" si="9"/>
        <v>2.0491803278688523</v>
      </c>
      <c r="K158" s="12">
        <v>40543</v>
      </c>
      <c r="L158">
        <v>7</v>
      </c>
      <c r="M158">
        <v>254</v>
      </c>
      <c r="N158" s="101">
        <f t="shared" si="11"/>
        <v>2.7559055118110236</v>
      </c>
      <c r="P158" s="12">
        <v>40543</v>
      </c>
      <c r="Q158">
        <v>11128.199951171875</v>
      </c>
      <c r="R158">
        <v>725881.40866088867</v>
      </c>
      <c r="S158" s="126">
        <f t="shared" si="10"/>
        <v>1.5330603344286307</v>
      </c>
    </row>
    <row r="159" spans="1:19">
      <c r="A159" s="12">
        <v>40574</v>
      </c>
      <c r="B159">
        <v>18</v>
      </c>
      <c r="C159">
        <v>919</v>
      </c>
      <c r="D159" s="101">
        <f t="shared" si="8"/>
        <v>1.958650707290533</v>
      </c>
      <c r="F159" s="12">
        <v>40574</v>
      </c>
      <c r="G159">
        <v>7</v>
      </c>
      <c r="H159">
        <v>243</v>
      </c>
      <c r="I159" s="101">
        <f t="shared" si="9"/>
        <v>2.880658436213992</v>
      </c>
      <c r="K159" s="12">
        <v>40574</v>
      </c>
      <c r="L159">
        <v>8</v>
      </c>
      <c r="M159">
        <v>259</v>
      </c>
      <c r="N159" s="101">
        <f t="shared" si="11"/>
        <v>3.0888030888030888</v>
      </c>
      <c r="P159" s="12">
        <v>40574</v>
      </c>
      <c r="Q159">
        <v>10803.199951171875</v>
      </c>
      <c r="R159">
        <v>743931.16483306885</v>
      </c>
      <c r="S159" s="126">
        <f t="shared" si="10"/>
        <v>1.4521773601991808</v>
      </c>
    </row>
    <row r="160" spans="1:19">
      <c r="A160" s="12">
        <v>40602</v>
      </c>
      <c r="B160">
        <v>18</v>
      </c>
      <c r="C160">
        <v>927</v>
      </c>
      <c r="D160" s="101">
        <f t="shared" si="8"/>
        <v>1.9417475728155338</v>
      </c>
      <c r="F160" s="12">
        <v>40602</v>
      </c>
      <c r="G160">
        <v>5</v>
      </c>
      <c r="H160">
        <v>256</v>
      </c>
      <c r="I160" s="101">
        <f t="shared" si="9"/>
        <v>1.953125</v>
      </c>
      <c r="K160" s="12">
        <v>40602</v>
      </c>
      <c r="L160">
        <v>8</v>
      </c>
      <c r="M160">
        <v>271</v>
      </c>
      <c r="N160" s="101">
        <f t="shared" si="11"/>
        <v>2.9520295202952029</v>
      </c>
      <c r="P160" s="12">
        <v>40602</v>
      </c>
      <c r="Q160">
        <v>11039.199951171875</v>
      </c>
      <c r="R160">
        <v>749739.93076324463</v>
      </c>
      <c r="S160" s="126">
        <f t="shared" si="10"/>
        <v>1.4724038960995223</v>
      </c>
    </row>
    <row r="161" spans="1:19">
      <c r="A161" s="12">
        <v>40633</v>
      </c>
      <c r="B161">
        <v>20</v>
      </c>
      <c r="C161">
        <v>947</v>
      </c>
      <c r="D161" s="101">
        <f t="shared" si="8"/>
        <v>2.1119324181626187</v>
      </c>
      <c r="F161" s="12">
        <v>40633</v>
      </c>
      <c r="G161">
        <v>6</v>
      </c>
      <c r="H161">
        <v>258</v>
      </c>
      <c r="I161" s="101">
        <f t="shared" si="9"/>
        <v>2.3255813953488373</v>
      </c>
      <c r="K161" s="12">
        <v>40633</v>
      </c>
      <c r="L161">
        <v>8</v>
      </c>
      <c r="M161">
        <v>270</v>
      </c>
      <c r="N161" s="101">
        <f t="shared" si="11"/>
        <v>2.9629629629629632</v>
      </c>
      <c r="P161" s="12">
        <v>40633</v>
      </c>
      <c r="Q161">
        <v>11363.419952392578</v>
      </c>
      <c r="R161">
        <v>761612.8395614624</v>
      </c>
      <c r="S161" s="126">
        <f t="shared" si="10"/>
        <v>1.4920205335476813</v>
      </c>
    </row>
    <row r="162" spans="1:19">
      <c r="A162" s="12">
        <v>40663</v>
      </c>
      <c r="B162">
        <v>19</v>
      </c>
      <c r="C162">
        <v>974</v>
      </c>
      <c r="D162" s="101">
        <f t="shared" si="8"/>
        <v>1.9507186858316223</v>
      </c>
      <c r="F162" s="12">
        <v>40663</v>
      </c>
      <c r="G162">
        <v>5</v>
      </c>
      <c r="H162">
        <v>257</v>
      </c>
      <c r="I162" s="101">
        <f t="shared" si="9"/>
        <v>1.9455252918287937</v>
      </c>
      <c r="K162" s="12">
        <v>40663</v>
      </c>
      <c r="L162">
        <v>8</v>
      </c>
      <c r="M162">
        <v>282</v>
      </c>
      <c r="N162" s="101">
        <f t="shared" si="11"/>
        <v>2.8368794326241136</v>
      </c>
      <c r="P162" s="12">
        <v>40663</v>
      </c>
      <c r="Q162">
        <v>11308.659942626953</v>
      </c>
      <c r="R162">
        <v>789952.70077514648</v>
      </c>
      <c r="S162" s="126">
        <f t="shared" si="10"/>
        <v>1.4315616531888875</v>
      </c>
    </row>
    <row r="163" spans="1:19">
      <c r="A163" s="12">
        <v>40694</v>
      </c>
      <c r="B163">
        <v>20</v>
      </c>
      <c r="C163">
        <v>994</v>
      </c>
      <c r="D163" s="101">
        <f t="shared" si="8"/>
        <v>2.0120724346076457</v>
      </c>
      <c r="F163" s="12">
        <v>40694</v>
      </c>
      <c r="G163">
        <v>5</v>
      </c>
      <c r="H163">
        <v>267</v>
      </c>
      <c r="I163" s="101">
        <f t="shared" si="9"/>
        <v>1.8726591760299627</v>
      </c>
      <c r="K163" s="12">
        <v>40694</v>
      </c>
      <c r="L163">
        <v>8</v>
      </c>
      <c r="M163">
        <v>283</v>
      </c>
      <c r="N163" s="101">
        <f t="shared" si="11"/>
        <v>2.8268551236749118</v>
      </c>
      <c r="P163" s="12">
        <v>40694</v>
      </c>
      <c r="Q163">
        <v>11498.659942626953</v>
      </c>
      <c r="R163">
        <v>792328.54074859619</v>
      </c>
      <c r="S163" s="126">
        <f t="shared" si="10"/>
        <v>1.4512489896884135</v>
      </c>
    </row>
    <row r="164" spans="1:19">
      <c r="A164" s="12">
        <v>40724</v>
      </c>
      <c r="B164">
        <v>20</v>
      </c>
      <c r="C164">
        <v>992</v>
      </c>
      <c r="D164" s="101">
        <f t="shared" si="8"/>
        <v>2.0161290322580645</v>
      </c>
      <c r="F164" s="12">
        <v>40724</v>
      </c>
      <c r="G164">
        <v>5</v>
      </c>
      <c r="H164">
        <v>251</v>
      </c>
      <c r="I164" s="101">
        <f t="shared" si="9"/>
        <v>1.9920318725099602</v>
      </c>
      <c r="K164" s="12">
        <v>40724</v>
      </c>
      <c r="L164">
        <v>7</v>
      </c>
      <c r="M164">
        <v>275</v>
      </c>
      <c r="N164" s="101">
        <f t="shared" si="11"/>
        <v>2.5454545454545454</v>
      </c>
      <c r="P164" s="12">
        <v>40724</v>
      </c>
      <c r="Q164">
        <v>11698.659942626953</v>
      </c>
      <c r="R164">
        <v>789665.38082122803</v>
      </c>
      <c r="S164" s="126">
        <f t="shared" si="10"/>
        <v>1.4814705350842026</v>
      </c>
    </row>
    <row r="165" spans="1:19">
      <c r="A165" s="12">
        <v>40755</v>
      </c>
      <c r="B165">
        <v>19</v>
      </c>
      <c r="C165">
        <v>1002</v>
      </c>
      <c r="D165" s="101">
        <f t="shared" si="8"/>
        <v>1.8962075848303395</v>
      </c>
      <c r="F165" s="12">
        <v>40755</v>
      </c>
      <c r="G165">
        <v>7</v>
      </c>
      <c r="H165">
        <v>261</v>
      </c>
      <c r="I165" s="101">
        <f t="shared" si="9"/>
        <v>2.6819923371647509</v>
      </c>
      <c r="K165" s="12">
        <v>40755</v>
      </c>
      <c r="L165">
        <v>4</v>
      </c>
      <c r="M165">
        <v>278</v>
      </c>
      <c r="N165" s="101">
        <f t="shared" si="11"/>
        <v>1.4388489208633095</v>
      </c>
      <c r="P165" s="12">
        <v>40755</v>
      </c>
      <c r="Q165">
        <v>10768.659942626953</v>
      </c>
      <c r="R165">
        <v>797988.75182342529</v>
      </c>
      <c r="S165" s="126">
        <f t="shared" si="10"/>
        <v>1.3494751546334811</v>
      </c>
    </row>
    <row r="166" spans="1:19">
      <c r="A166" s="12">
        <v>40786</v>
      </c>
      <c r="B166">
        <v>16</v>
      </c>
      <c r="C166">
        <v>1020</v>
      </c>
      <c r="D166" s="101">
        <f t="shared" si="8"/>
        <v>1.5686274509803921</v>
      </c>
      <c r="F166" s="12">
        <v>40786</v>
      </c>
      <c r="G166">
        <v>7</v>
      </c>
      <c r="H166">
        <v>258</v>
      </c>
      <c r="I166" s="101">
        <f t="shared" si="9"/>
        <v>2.7131782945736433</v>
      </c>
      <c r="K166" s="12">
        <v>40786</v>
      </c>
      <c r="L166">
        <v>4</v>
      </c>
      <c r="M166">
        <v>280</v>
      </c>
      <c r="N166" s="101">
        <f t="shared" si="11"/>
        <v>1.4285714285714286</v>
      </c>
      <c r="P166" s="12">
        <v>40786</v>
      </c>
      <c r="Q166">
        <v>6450.9800109863281</v>
      </c>
      <c r="R166">
        <v>817492.07557678223</v>
      </c>
      <c r="S166" s="126">
        <f t="shared" si="10"/>
        <v>0.78911835401399255</v>
      </c>
    </row>
    <row r="167" spans="1:19">
      <c r="A167" s="12">
        <v>40816</v>
      </c>
      <c r="B167">
        <v>16</v>
      </c>
      <c r="C167">
        <v>1023</v>
      </c>
      <c r="D167" s="101">
        <f t="shared" si="8"/>
        <v>1.5640273704789833</v>
      </c>
      <c r="F167" s="12">
        <v>40816</v>
      </c>
      <c r="G167">
        <v>7</v>
      </c>
      <c r="H167">
        <v>258</v>
      </c>
      <c r="I167" s="101">
        <f t="shared" si="9"/>
        <v>2.7131782945736433</v>
      </c>
      <c r="K167" s="12">
        <v>40816</v>
      </c>
      <c r="L167">
        <v>3</v>
      </c>
      <c r="M167">
        <v>282</v>
      </c>
      <c r="N167" s="101">
        <f t="shared" si="11"/>
        <v>1.0638297872340425</v>
      </c>
      <c r="P167" s="12">
        <v>40816</v>
      </c>
      <c r="Q167">
        <v>8929.9800109863281</v>
      </c>
      <c r="R167">
        <v>831482.474609375</v>
      </c>
      <c r="S167" s="126">
        <f t="shared" si="10"/>
        <v>1.0739829501736129</v>
      </c>
    </row>
    <row r="168" spans="1:19">
      <c r="A168" s="12">
        <v>40847</v>
      </c>
      <c r="B168">
        <v>16</v>
      </c>
      <c r="C168">
        <v>1030</v>
      </c>
      <c r="D168" s="101">
        <f t="shared" si="8"/>
        <v>1.5533980582524272</v>
      </c>
      <c r="F168" s="12">
        <v>40847</v>
      </c>
      <c r="G168">
        <v>9</v>
      </c>
      <c r="H168">
        <v>277</v>
      </c>
      <c r="I168" s="101">
        <f t="shared" si="9"/>
        <v>3.2490974729241873</v>
      </c>
      <c r="K168" s="12">
        <v>40847</v>
      </c>
      <c r="L168">
        <v>2</v>
      </c>
      <c r="M168">
        <v>288</v>
      </c>
      <c r="N168" s="101">
        <f t="shared" si="11"/>
        <v>0.69444444444444442</v>
      </c>
      <c r="P168" s="12">
        <v>40847</v>
      </c>
      <c r="Q168">
        <v>8899.9000091552734</v>
      </c>
      <c r="R168">
        <v>842462.35717010498</v>
      </c>
      <c r="S168" s="126">
        <f t="shared" si="10"/>
        <v>1.056415154150117</v>
      </c>
    </row>
    <row r="169" spans="1:19">
      <c r="A169" s="12">
        <v>40877</v>
      </c>
      <c r="B169">
        <v>20</v>
      </c>
      <c r="C169">
        <v>1049</v>
      </c>
      <c r="D169" s="101">
        <f t="shared" si="8"/>
        <v>1.9065776930409915</v>
      </c>
      <c r="F169" s="12">
        <v>40877</v>
      </c>
      <c r="G169">
        <v>9</v>
      </c>
      <c r="H169">
        <v>278</v>
      </c>
      <c r="I169" s="101">
        <f t="shared" si="9"/>
        <v>3.2374100719424459</v>
      </c>
      <c r="K169" s="12">
        <v>40877</v>
      </c>
      <c r="L169">
        <v>1</v>
      </c>
      <c r="M169">
        <v>296</v>
      </c>
      <c r="N169" s="101">
        <f t="shared" si="11"/>
        <v>0.33783783783783783</v>
      </c>
      <c r="P169" s="12">
        <v>40877</v>
      </c>
      <c r="Q169">
        <v>10629.934018135071</v>
      </c>
      <c r="R169">
        <v>862533.63799285889</v>
      </c>
      <c r="S169" s="126">
        <f t="shared" si="10"/>
        <v>1.2324080534263266</v>
      </c>
    </row>
    <row r="170" spans="1:19">
      <c r="A170" s="12">
        <v>40908</v>
      </c>
      <c r="B170">
        <v>24</v>
      </c>
      <c r="C170">
        <v>1037</v>
      </c>
      <c r="D170" s="101">
        <f t="shared" si="8"/>
        <v>2.3143683702989395</v>
      </c>
      <c r="F170" s="12">
        <v>40908</v>
      </c>
      <c r="G170">
        <v>10</v>
      </c>
      <c r="H170">
        <v>274</v>
      </c>
      <c r="I170" s="101">
        <f t="shared" si="9"/>
        <v>3.6496350364963499</v>
      </c>
      <c r="K170" s="12">
        <v>40908</v>
      </c>
      <c r="L170">
        <v>2</v>
      </c>
      <c r="M170">
        <v>296</v>
      </c>
      <c r="N170" s="101">
        <f t="shared" si="11"/>
        <v>0.67567567567567566</v>
      </c>
      <c r="P170" s="12">
        <v>40908</v>
      </c>
      <c r="Q170">
        <v>11491.667553901672</v>
      </c>
      <c r="R170">
        <v>849413.36817932129</v>
      </c>
      <c r="S170" s="126">
        <f t="shared" si="10"/>
        <v>1.3528945957765577</v>
      </c>
    </row>
    <row r="171" spans="1:19">
      <c r="A171" s="12">
        <v>40939</v>
      </c>
      <c r="B171">
        <v>26</v>
      </c>
      <c r="C171">
        <v>1046</v>
      </c>
      <c r="D171" s="101">
        <f t="shared" si="8"/>
        <v>2.4856596558317401</v>
      </c>
      <c r="F171" s="12">
        <v>40939</v>
      </c>
      <c r="G171">
        <v>10</v>
      </c>
      <c r="H171">
        <v>273</v>
      </c>
      <c r="I171" s="101">
        <f t="shared" si="9"/>
        <v>3.6630036630036633</v>
      </c>
      <c r="K171" s="12">
        <v>40939</v>
      </c>
      <c r="L171">
        <v>2</v>
      </c>
      <c r="M171">
        <v>303</v>
      </c>
      <c r="N171" s="101">
        <f t="shared" si="11"/>
        <v>0.66006600660066006</v>
      </c>
      <c r="P171" s="12">
        <v>40939</v>
      </c>
      <c r="Q171">
        <v>12417.667553901672</v>
      </c>
      <c r="R171">
        <v>839384.44290161133</v>
      </c>
      <c r="S171" s="126">
        <f t="shared" si="10"/>
        <v>1.4793778534870001</v>
      </c>
    </row>
    <row r="172" spans="1:19">
      <c r="A172" s="12">
        <v>40968</v>
      </c>
      <c r="B172">
        <v>31</v>
      </c>
      <c r="C172">
        <v>1057</v>
      </c>
      <c r="D172" s="101">
        <f t="shared" si="8"/>
        <v>2.9328287606433303</v>
      </c>
      <c r="F172" s="12">
        <v>40968</v>
      </c>
      <c r="G172">
        <v>11</v>
      </c>
      <c r="H172">
        <v>278</v>
      </c>
      <c r="I172" s="101">
        <f t="shared" si="9"/>
        <v>3.9568345323741005</v>
      </c>
      <c r="K172" s="12">
        <v>40968</v>
      </c>
      <c r="L172">
        <v>4</v>
      </c>
      <c r="M172">
        <v>301</v>
      </c>
      <c r="N172" s="101">
        <f t="shared" si="11"/>
        <v>1.3289036544850499</v>
      </c>
      <c r="P172" s="12">
        <v>40968</v>
      </c>
      <c r="Q172">
        <v>14089.028553962708</v>
      </c>
      <c r="R172">
        <v>844145.9887008667</v>
      </c>
      <c r="S172" s="126">
        <f t="shared" si="10"/>
        <v>1.6690274836993062</v>
      </c>
    </row>
    <row r="173" spans="1:19">
      <c r="A173" s="12">
        <v>40999</v>
      </c>
      <c r="B173">
        <v>28</v>
      </c>
      <c r="C173">
        <v>1072</v>
      </c>
      <c r="D173" s="101">
        <f t="shared" si="8"/>
        <v>2.6119402985074625</v>
      </c>
      <c r="F173" s="12">
        <v>40999</v>
      </c>
      <c r="G173">
        <v>11</v>
      </c>
      <c r="H173">
        <v>283</v>
      </c>
      <c r="I173" s="101">
        <f t="shared" si="9"/>
        <v>3.8869257950530036</v>
      </c>
      <c r="K173" s="12">
        <v>40999</v>
      </c>
      <c r="L173">
        <v>6</v>
      </c>
      <c r="M173">
        <v>308</v>
      </c>
      <c r="N173" s="101">
        <f t="shared" si="11"/>
        <v>1.948051948051948</v>
      </c>
      <c r="P173" s="12">
        <v>40999</v>
      </c>
      <c r="Q173">
        <v>14939.138554573059</v>
      </c>
      <c r="R173">
        <v>860029.6510925293</v>
      </c>
      <c r="S173" s="126">
        <f t="shared" si="10"/>
        <v>1.7370492442435312</v>
      </c>
    </row>
    <row r="174" spans="1:19">
      <c r="A174" s="12">
        <v>41029</v>
      </c>
      <c r="B174">
        <v>29</v>
      </c>
      <c r="C174">
        <v>1089</v>
      </c>
      <c r="D174" s="101">
        <f t="shared" si="8"/>
        <v>2.6629935720844813</v>
      </c>
      <c r="F174" s="12">
        <v>41029</v>
      </c>
      <c r="G174">
        <v>11</v>
      </c>
      <c r="H174">
        <v>291</v>
      </c>
      <c r="I174" s="101">
        <f t="shared" si="9"/>
        <v>3.7800687285223367</v>
      </c>
      <c r="K174" s="12">
        <v>41029</v>
      </c>
      <c r="L174">
        <v>6</v>
      </c>
      <c r="M174">
        <v>317</v>
      </c>
      <c r="N174" s="101">
        <f t="shared" si="11"/>
        <v>1.8927444794952681</v>
      </c>
      <c r="P174" s="12">
        <v>41029</v>
      </c>
      <c r="Q174">
        <v>15642.738560676575</v>
      </c>
      <c r="R174">
        <v>875575.5698928833</v>
      </c>
      <c r="S174" s="126">
        <f t="shared" si="10"/>
        <v>1.7865663568697201</v>
      </c>
    </row>
    <row r="175" spans="1:19">
      <c r="A175" s="12">
        <v>41060</v>
      </c>
      <c r="B175">
        <v>32</v>
      </c>
      <c r="C175">
        <v>1099</v>
      </c>
      <c r="D175" s="101">
        <f t="shared" si="8"/>
        <v>2.9117379435850776</v>
      </c>
      <c r="F175" s="12">
        <v>41060</v>
      </c>
      <c r="G175">
        <v>11</v>
      </c>
      <c r="H175">
        <v>299</v>
      </c>
      <c r="I175" s="101">
        <f t="shared" si="9"/>
        <v>3.6789297658862878</v>
      </c>
      <c r="K175" s="12">
        <v>41060</v>
      </c>
      <c r="L175">
        <v>6</v>
      </c>
      <c r="M175">
        <v>326</v>
      </c>
      <c r="N175" s="101">
        <f t="shared" si="11"/>
        <v>1.8404907975460123</v>
      </c>
      <c r="P175" s="12">
        <v>41060</v>
      </c>
      <c r="Q175">
        <v>16109.238560676575</v>
      </c>
      <c r="R175">
        <v>886971.38982391357</v>
      </c>
      <c r="S175" s="126">
        <f t="shared" si="10"/>
        <v>1.8162072357119288</v>
      </c>
    </row>
    <row r="176" spans="1:19">
      <c r="A176" s="12">
        <v>41090</v>
      </c>
      <c r="B176">
        <v>31</v>
      </c>
      <c r="C176">
        <v>1098</v>
      </c>
      <c r="D176" s="101">
        <f t="shared" si="8"/>
        <v>2.8233151183970859</v>
      </c>
      <c r="F176" s="12">
        <v>41090</v>
      </c>
      <c r="G176">
        <v>11</v>
      </c>
      <c r="H176">
        <v>302</v>
      </c>
      <c r="I176" s="101">
        <f t="shared" si="9"/>
        <v>3.6423841059602649</v>
      </c>
      <c r="K176" s="12">
        <v>41090</v>
      </c>
      <c r="L176">
        <v>6</v>
      </c>
      <c r="M176">
        <v>329</v>
      </c>
      <c r="N176" s="101">
        <f t="shared" si="11"/>
        <v>1.8237082066869299</v>
      </c>
      <c r="P176" s="12">
        <v>41090</v>
      </c>
      <c r="Q176">
        <v>15734.238560676575</v>
      </c>
      <c r="R176">
        <v>893177.23389434814</v>
      </c>
      <c r="S176" s="126">
        <f t="shared" si="10"/>
        <v>1.7616031805998473</v>
      </c>
    </row>
    <row r="177" spans="1:19">
      <c r="A177" s="12">
        <v>41121</v>
      </c>
      <c r="B177">
        <v>32</v>
      </c>
      <c r="C177">
        <v>1102</v>
      </c>
      <c r="D177" s="101">
        <f t="shared" si="8"/>
        <v>2.9038112522686026</v>
      </c>
      <c r="F177" s="12">
        <v>41121</v>
      </c>
      <c r="G177">
        <v>8</v>
      </c>
      <c r="H177">
        <v>292</v>
      </c>
      <c r="I177" s="101">
        <f t="shared" si="9"/>
        <v>2.7397260273972601</v>
      </c>
      <c r="K177" s="12">
        <v>41121</v>
      </c>
      <c r="L177">
        <v>6</v>
      </c>
      <c r="M177">
        <v>328</v>
      </c>
      <c r="N177" s="101">
        <f t="shared" si="11"/>
        <v>1.8292682926829267</v>
      </c>
      <c r="P177" s="12">
        <v>41121</v>
      </c>
      <c r="Q177">
        <v>15984.238560676575</v>
      </c>
      <c r="R177">
        <v>888421.29512023926</v>
      </c>
      <c r="S177" s="126">
        <f t="shared" si="10"/>
        <v>1.7991732805676681</v>
      </c>
    </row>
    <row r="178" spans="1:19">
      <c r="A178" s="12">
        <v>41152</v>
      </c>
      <c r="B178">
        <v>34</v>
      </c>
      <c r="C178">
        <v>1102</v>
      </c>
      <c r="D178" s="101">
        <f t="shared" si="8"/>
        <v>3.0852994555353903</v>
      </c>
      <c r="F178" s="12">
        <v>41152</v>
      </c>
      <c r="G178">
        <v>8</v>
      </c>
      <c r="H178">
        <v>299</v>
      </c>
      <c r="I178" s="101">
        <f t="shared" si="9"/>
        <v>2.6755852842809364</v>
      </c>
      <c r="K178" s="12">
        <v>41152</v>
      </c>
      <c r="L178">
        <v>6</v>
      </c>
      <c r="M178">
        <v>328</v>
      </c>
      <c r="N178" s="101">
        <f t="shared" si="11"/>
        <v>1.8292682926829267</v>
      </c>
      <c r="P178" s="12">
        <v>41152</v>
      </c>
      <c r="Q178">
        <v>17784.238560676575</v>
      </c>
      <c r="R178">
        <v>883561.56134796143</v>
      </c>
      <c r="S178" s="126">
        <f t="shared" si="10"/>
        <v>2.0127899784984922</v>
      </c>
    </row>
    <row r="179" spans="1:19">
      <c r="A179" s="12">
        <v>41182</v>
      </c>
      <c r="B179">
        <v>33</v>
      </c>
      <c r="C179">
        <v>1093</v>
      </c>
      <c r="D179" s="101">
        <f t="shared" si="8"/>
        <v>3.019213174748399</v>
      </c>
      <c r="F179" s="12">
        <v>41182</v>
      </c>
      <c r="G179">
        <v>8</v>
      </c>
      <c r="H179">
        <v>301</v>
      </c>
      <c r="I179" s="101">
        <f t="shared" si="9"/>
        <v>2.6578073089700998</v>
      </c>
      <c r="K179" s="12">
        <v>41182</v>
      </c>
      <c r="L179">
        <v>7</v>
      </c>
      <c r="M179">
        <v>327</v>
      </c>
      <c r="N179" s="101">
        <f t="shared" si="11"/>
        <v>2.1406727828746175</v>
      </c>
      <c r="P179" s="12">
        <v>41182</v>
      </c>
      <c r="Q179">
        <v>15008.238560676575</v>
      </c>
      <c r="R179">
        <v>871374.75817871094</v>
      </c>
      <c r="S179" s="126">
        <f t="shared" si="10"/>
        <v>1.722363244953961</v>
      </c>
    </row>
    <row r="180" spans="1:19">
      <c r="A180" s="12">
        <v>41213</v>
      </c>
      <c r="B180">
        <v>31</v>
      </c>
      <c r="C180">
        <v>1087</v>
      </c>
      <c r="D180" s="101">
        <f t="shared" si="8"/>
        <v>2.8518859245630175</v>
      </c>
      <c r="F180" s="12">
        <v>41213</v>
      </c>
      <c r="G180">
        <v>8</v>
      </c>
      <c r="H180">
        <v>293</v>
      </c>
      <c r="I180" s="101">
        <f t="shared" si="9"/>
        <v>2.7303754266211606</v>
      </c>
      <c r="K180" s="12">
        <v>41213</v>
      </c>
      <c r="L180">
        <v>7</v>
      </c>
      <c r="M180">
        <v>330</v>
      </c>
      <c r="N180" s="101">
        <f t="shared" si="11"/>
        <v>2.1212121212121215</v>
      </c>
      <c r="P180" s="12">
        <v>41213</v>
      </c>
      <c r="Q180">
        <v>14678.238560676575</v>
      </c>
      <c r="R180">
        <v>870369.07243347168</v>
      </c>
      <c r="S180" s="126">
        <f t="shared" si="10"/>
        <v>1.6864384346329739</v>
      </c>
    </row>
    <row r="181" spans="1:19">
      <c r="A181" s="12">
        <v>41243</v>
      </c>
      <c r="B181">
        <v>23</v>
      </c>
      <c r="C181">
        <v>1082</v>
      </c>
      <c r="D181" s="101">
        <f t="shared" si="8"/>
        <v>2.1256931608133085</v>
      </c>
      <c r="F181" s="12">
        <v>41243</v>
      </c>
      <c r="G181">
        <v>7</v>
      </c>
      <c r="H181">
        <v>305</v>
      </c>
      <c r="I181" s="101">
        <f t="shared" si="9"/>
        <v>2.2950819672131146</v>
      </c>
      <c r="K181" s="12">
        <v>41243</v>
      </c>
      <c r="L181">
        <v>9</v>
      </c>
      <c r="M181">
        <v>336</v>
      </c>
      <c r="N181" s="101">
        <f t="shared" si="11"/>
        <v>2.6785714285714284</v>
      </c>
      <c r="P181" s="12">
        <v>41243</v>
      </c>
      <c r="Q181">
        <v>8514.8345489501953</v>
      </c>
      <c r="R181">
        <v>879553.72938537598</v>
      </c>
      <c r="S181" s="126">
        <f t="shared" si="10"/>
        <v>0.96808577628342085</v>
      </c>
    </row>
    <row r="182" spans="1:19">
      <c r="A182" s="12">
        <v>41274</v>
      </c>
      <c r="B182">
        <v>24</v>
      </c>
      <c r="C182">
        <v>1093</v>
      </c>
      <c r="D182" s="101">
        <f t="shared" si="8"/>
        <v>2.1957913998170175</v>
      </c>
      <c r="F182" s="12">
        <v>41274</v>
      </c>
      <c r="G182">
        <v>4</v>
      </c>
      <c r="H182">
        <v>327</v>
      </c>
      <c r="I182" s="101">
        <f t="shared" si="9"/>
        <v>1.2232415902140672</v>
      </c>
      <c r="K182" s="12">
        <v>41274</v>
      </c>
      <c r="L182">
        <v>8</v>
      </c>
      <c r="M182">
        <v>334</v>
      </c>
      <c r="N182" s="101">
        <f t="shared" si="11"/>
        <v>2.3952095808383236</v>
      </c>
      <c r="P182" s="12">
        <v>41274</v>
      </c>
      <c r="Q182">
        <v>13093.761016845703</v>
      </c>
      <c r="R182">
        <v>874094.86149597168</v>
      </c>
      <c r="S182" s="126">
        <f t="shared" si="10"/>
        <v>1.4979794063125318</v>
      </c>
    </row>
    <row r="183" spans="1:19">
      <c r="A183" s="12">
        <v>41305</v>
      </c>
      <c r="B183">
        <v>24</v>
      </c>
      <c r="C183">
        <v>1094</v>
      </c>
      <c r="D183" s="101">
        <f t="shared" si="8"/>
        <v>2.1937842778793417</v>
      </c>
      <c r="F183" s="12">
        <v>41305</v>
      </c>
      <c r="G183">
        <v>3</v>
      </c>
      <c r="H183">
        <v>327</v>
      </c>
      <c r="I183" s="101">
        <f t="shared" si="9"/>
        <v>0.91743119266055051</v>
      </c>
      <c r="K183" s="12">
        <v>41305</v>
      </c>
      <c r="L183">
        <v>8</v>
      </c>
      <c r="M183">
        <v>336</v>
      </c>
      <c r="N183" s="101">
        <f t="shared" si="11"/>
        <v>2.3809523809523809</v>
      </c>
      <c r="P183" s="12">
        <v>41305</v>
      </c>
      <c r="Q183">
        <v>13492.037017822266</v>
      </c>
      <c r="R183">
        <v>876463.96446228027</v>
      </c>
      <c r="S183" s="126">
        <f t="shared" si="10"/>
        <v>1.5393715617389665</v>
      </c>
    </row>
    <row r="184" spans="1:19">
      <c r="A184" s="12">
        <v>41333</v>
      </c>
      <c r="B184">
        <v>20</v>
      </c>
      <c r="C184">
        <v>1090</v>
      </c>
      <c r="D184" s="101">
        <f t="shared" si="8"/>
        <v>1.834862385321101</v>
      </c>
      <c r="F184" s="12">
        <v>41333</v>
      </c>
      <c r="G184">
        <v>4</v>
      </c>
      <c r="H184">
        <v>354</v>
      </c>
      <c r="I184" s="101">
        <f t="shared" si="9"/>
        <v>1.1299435028248588</v>
      </c>
      <c r="K184" s="12">
        <v>41333</v>
      </c>
      <c r="L184">
        <v>6</v>
      </c>
      <c r="M184">
        <v>341</v>
      </c>
      <c r="N184" s="101">
        <f t="shared" si="11"/>
        <v>1.7595307917888565</v>
      </c>
      <c r="P184" s="12">
        <v>41333</v>
      </c>
      <c r="Q184">
        <v>11700.276016235352</v>
      </c>
      <c r="R184">
        <v>886993.62915802002</v>
      </c>
      <c r="S184" s="126">
        <f t="shared" si="10"/>
        <v>1.3190935798875867</v>
      </c>
    </row>
    <row r="185" spans="1:19">
      <c r="A185" s="102">
        <v>41364</v>
      </c>
      <c r="B185" s="103">
        <v>21</v>
      </c>
      <c r="C185" s="103">
        <v>1100</v>
      </c>
      <c r="D185" s="101">
        <f t="shared" si="8"/>
        <v>1.9090909090909092</v>
      </c>
      <c r="F185" s="102">
        <v>41364</v>
      </c>
      <c r="G185">
        <v>3</v>
      </c>
      <c r="H185">
        <v>364</v>
      </c>
      <c r="I185" s="101">
        <f t="shared" si="9"/>
        <v>0.82417582417582425</v>
      </c>
      <c r="K185" s="12">
        <v>41364</v>
      </c>
      <c r="L185">
        <v>6</v>
      </c>
      <c r="M185">
        <v>350</v>
      </c>
      <c r="N185" s="101">
        <f t="shared" si="11"/>
        <v>1.7142857142857144</v>
      </c>
      <c r="P185" s="12">
        <v>41364</v>
      </c>
      <c r="Q185">
        <v>12432.553009033203</v>
      </c>
      <c r="R185">
        <v>928197.04721832275</v>
      </c>
      <c r="S185" s="126">
        <f t="shared" si="10"/>
        <v>1.3394303554715923</v>
      </c>
    </row>
    <row r="186" spans="1:19">
      <c r="A186" s="102">
        <v>41394</v>
      </c>
      <c r="B186" s="103">
        <v>23</v>
      </c>
      <c r="C186" s="103">
        <v>1102</v>
      </c>
      <c r="D186" s="101">
        <f t="shared" si="8"/>
        <v>2.0871143375680581</v>
      </c>
      <c r="F186" s="102">
        <v>41394</v>
      </c>
      <c r="G186">
        <v>4</v>
      </c>
      <c r="H186">
        <v>365</v>
      </c>
      <c r="I186" s="101">
        <f t="shared" si="9"/>
        <v>1.095890410958904</v>
      </c>
      <c r="K186" s="12">
        <v>41394</v>
      </c>
      <c r="L186">
        <v>8</v>
      </c>
      <c r="M186">
        <v>353</v>
      </c>
      <c r="N186" s="101">
        <f t="shared" si="11"/>
        <v>2.2662889518413598</v>
      </c>
      <c r="P186" s="12">
        <v>41394</v>
      </c>
      <c r="Q186">
        <v>12019.925018310547</v>
      </c>
      <c r="R186">
        <v>933457.44443511963</v>
      </c>
      <c r="S186" s="126">
        <f t="shared" si="10"/>
        <v>1.2876778786187073</v>
      </c>
    </row>
    <row r="187" spans="1:19">
      <c r="A187" s="102">
        <v>41425</v>
      </c>
      <c r="B187" s="103">
        <v>19</v>
      </c>
      <c r="C187" s="103">
        <v>1091</v>
      </c>
      <c r="D187" s="101">
        <f t="shared" si="8"/>
        <v>1.7415215398716772</v>
      </c>
      <c r="F187" s="102">
        <v>41425</v>
      </c>
      <c r="G187">
        <v>4</v>
      </c>
      <c r="H187">
        <v>388</v>
      </c>
      <c r="I187" s="101">
        <f t="shared" si="9"/>
        <v>1.0309278350515463</v>
      </c>
      <c r="K187" s="12">
        <v>41425</v>
      </c>
      <c r="L187">
        <v>8</v>
      </c>
      <c r="M187">
        <v>358</v>
      </c>
      <c r="N187" s="101">
        <f t="shared" si="11"/>
        <v>2.2346368715083798</v>
      </c>
      <c r="P187" s="12">
        <v>41425</v>
      </c>
      <c r="Q187">
        <v>11652.002014160156</v>
      </c>
      <c r="R187">
        <v>901422.02599334717</v>
      </c>
      <c r="S187" s="126">
        <f t="shared" si="10"/>
        <v>1.2926245064091826</v>
      </c>
    </row>
    <row r="188" spans="1:19">
      <c r="A188" s="102">
        <v>41455</v>
      </c>
      <c r="B188" s="103">
        <v>23</v>
      </c>
      <c r="C188" s="103">
        <v>1087</v>
      </c>
      <c r="D188" s="101">
        <f t="shared" si="8"/>
        <v>2.1159153633854646</v>
      </c>
      <c r="F188" s="102">
        <v>41455</v>
      </c>
      <c r="G188">
        <v>5</v>
      </c>
      <c r="H188">
        <v>426</v>
      </c>
      <c r="I188" s="101">
        <f t="shared" si="9"/>
        <v>1.1737089201877933</v>
      </c>
      <c r="K188" s="12">
        <v>41455</v>
      </c>
      <c r="L188">
        <v>8</v>
      </c>
      <c r="M188">
        <v>355</v>
      </c>
      <c r="N188" s="101">
        <f t="shared" si="11"/>
        <v>2.2535211267605635</v>
      </c>
      <c r="P188" s="12">
        <v>41455</v>
      </c>
      <c r="Q188">
        <v>13162.585021972656</v>
      </c>
      <c r="R188">
        <v>895322.41926574707</v>
      </c>
      <c r="S188" s="126">
        <f t="shared" si="10"/>
        <v>1.4701502764520604</v>
      </c>
    </row>
    <row r="189" spans="1:19">
      <c r="A189" s="102">
        <v>41486</v>
      </c>
      <c r="B189" s="103">
        <v>24</v>
      </c>
      <c r="C189" s="103">
        <v>1091</v>
      </c>
      <c r="D189" s="101">
        <f t="shared" si="8"/>
        <v>2.1998166819431715</v>
      </c>
      <c r="F189" s="102">
        <v>41486</v>
      </c>
      <c r="G189">
        <v>5</v>
      </c>
      <c r="H189">
        <v>434</v>
      </c>
      <c r="I189" s="101">
        <f t="shared" si="9"/>
        <v>1.1520737327188941</v>
      </c>
      <c r="K189" s="12">
        <v>41486</v>
      </c>
      <c r="L189">
        <v>12</v>
      </c>
      <c r="M189">
        <v>349</v>
      </c>
      <c r="N189" s="101">
        <f t="shared" si="11"/>
        <v>3.4383954154727796</v>
      </c>
      <c r="P189" s="12">
        <v>41486</v>
      </c>
      <c r="Q189">
        <v>14760.255142211914</v>
      </c>
      <c r="R189">
        <v>903911.51126861572</v>
      </c>
      <c r="S189" s="126">
        <f t="shared" si="10"/>
        <v>1.6329314272694999</v>
      </c>
    </row>
    <row r="190" spans="1:19">
      <c r="A190" s="102">
        <v>41517</v>
      </c>
      <c r="B190" s="103">
        <v>23</v>
      </c>
      <c r="C190" s="103">
        <v>1091</v>
      </c>
      <c r="D190" s="101">
        <f t="shared" si="8"/>
        <v>2.1081576535288726</v>
      </c>
      <c r="F190" s="102">
        <v>41517</v>
      </c>
      <c r="G190">
        <v>5</v>
      </c>
      <c r="H190">
        <v>445</v>
      </c>
      <c r="I190" s="101">
        <f t="shared" si="9"/>
        <v>1.1235955056179776</v>
      </c>
      <c r="K190" s="12">
        <v>41517</v>
      </c>
      <c r="L190">
        <v>12</v>
      </c>
      <c r="M190">
        <v>343</v>
      </c>
      <c r="N190" s="101">
        <f t="shared" si="11"/>
        <v>3.4985422740524781</v>
      </c>
      <c r="P190" s="12">
        <v>41517</v>
      </c>
      <c r="Q190">
        <v>13268.255142211914</v>
      </c>
      <c r="R190">
        <v>919695.06825256348</v>
      </c>
      <c r="S190" s="126">
        <f t="shared" si="10"/>
        <v>1.4426798185861569</v>
      </c>
    </row>
    <row r="191" spans="1:19">
      <c r="A191" s="102">
        <v>41547</v>
      </c>
      <c r="B191" s="103">
        <v>23</v>
      </c>
      <c r="C191" s="103">
        <v>1091</v>
      </c>
      <c r="D191" s="101">
        <f t="shared" si="8"/>
        <v>2.1081576535288726</v>
      </c>
      <c r="F191" s="102">
        <v>41547</v>
      </c>
      <c r="G191">
        <v>6</v>
      </c>
      <c r="H191">
        <v>452</v>
      </c>
      <c r="I191" s="101">
        <f t="shared" si="9"/>
        <v>1.3274336283185841</v>
      </c>
      <c r="K191" s="12">
        <v>41547</v>
      </c>
      <c r="L191">
        <v>11</v>
      </c>
      <c r="M191">
        <v>346</v>
      </c>
      <c r="N191" s="101">
        <f t="shared" si="11"/>
        <v>3.1791907514450863</v>
      </c>
      <c r="P191" s="12">
        <v>41547</v>
      </c>
      <c r="Q191">
        <v>13518.255142211914</v>
      </c>
      <c r="R191">
        <v>933244.17308044434</v>
      </c>
      <c r="S191" s="126">
        <f t="shared" si="10"/>
        <v>1.448522855234228</v>
      </c>
    </row>
    <row r="192" spans="1:19">
      <c r="A192" s="102">
        <v>41578</v>
      </c>
      <c r="B192" s="103">
        <v>24</v>
      </c>
      <c r="C192" s="103">
        <v>1101</v>
      </c>
      <c r="D192" s="101">
        <f t="shared" si="8"/>
        <v>2.1798365122615802</v>
      </c>
      <c r="F192" s="102">
        <v>41578</v>
      </c>
      <c r="G192">
        <v>6</v>
      </c>
      <c r="H192">
        <v>460</v>
      </c>
      <c r="I192" s="101">
        <f t="shared" si="9"/>
        <v>1.3043478260869565</v>
      </c>
      <c r="K192" s="12">
        <v>41578</v>
      </c>
      <c r="L192">
        <v>13</v>
      </c>
      <c r="M192">
        <v>354</v>
      </c>
      <c r="N192" s="101">
        <f t="shared" si="11"/>
        <v>3.6723163841807911</v>
      </c>
      <c r="P192" s="12">
        <v>41578</v>
      </c>
      <c r="Q192">
        <v>13768.255142211914</v>
      </c>
      <c r="R192">
        <v>956400.66522979736</v>
      </c>
      <c r="S192" s="126">
        <f t="shared" si="10"/>
        <v>1.4395907115877813</v>
      </c>
    </row>
    <row r="193" spans="1:19">
      <c r="A193" s="102">
        <v>41608</v>
      </c>
      <c r="B193" s="103">
        <v>22</v>
      </c>
      <c r="C193" s="103">
        <v>1094</v>
      </c>
      <c r="D193" s="101">
        <f t="shared" si="8"/>
        <v>2.0109689213893969</v>
      </c>
      <c r="F193" s="102">
        <v>41608</v>
      </c>
      <c r="G193">
        <v>6</v>
      </c>
      <c r="H193">
        <v>467</v>
      </c>
      <c r="I193" s="101">
        <f t="shared" si="9"/>
        <v>1.2847965738758029</v>
      </c>
      <c r="K193" s="12">
        <v>41608</v>
      </c>
      <c r="L193">
        <v>13</v>
      </c>
      <c r="M193">
        <v>373</v>
      </c>
      <c r="N193" s="101">
        <f t="shared" si="11"/>
        <v>3.4852546916890081</v>
      </c>
      <c r="P193" s="12">
        <v>41608</v>
      </c>
      <c r="Q193">
        <v>13317.255142211914</v>
      </c>
      <c r="R193">
        <v>953871.69605255127</v>
      </c>
      <c r="S193" s="126">
        <f t="shared" si="10"/>
        <v>1.3961264599131404</v>
      </c>
    </row>
    <row r="194" spans="1:19">
      <c r="A194" s="102">
        <v>41639</v>
      </c>
      <c r="B194" s="103">
        <v>15</v>
      </c>
      <c r="C194" s="103">
        <v>1089</v>
      </c>
      <c r="D194" s="101">
        <f t="shared" si="8"/>
        <v>1.3774104683195594</v>
      </c>
      <c r="F194" s="102">
        <v>41639</v>
      </c>
      <c r="G194">
        <v>6</v>
      </c>
      <c r="H194">
        <v>479</v>
      </c>
      <c r="I194" s="101">
        <f t="shared" si="9"/>
        <v>1.2526096033402923</v>
      </c>
      <c r="K194" s="12">
        <v>41639</v>
      </c>
      <c r="L194">
        <v>14</v>
      </c>
      <c r="M194">
        <v>383</v>
      </c>
      <c r="N194" s="101">
        <f t="shared" si="11"/>
        <v>3.6553524804177546</v>
      </c>
      <c r="P194" s="12">
        <v>41639</v>
      </c>
      <c r="Q194">
        <v>7155.0791320800781</v>
      </c>
      <c r="R194">
        <v>956310.3779296875</v>
      </c>
      <c r="S194" s="126">
        <f t="shared" si="10"/>
        <v>0.7481963280133046</v>
      </c>
    </row>
    <row r="195" spans="1:19">
      <c r="A195" s="102">
        <v>41670</v>
      </c>
      <c r="B195" s="103">
        <v>13</v>
      </c>
      <c r="C195" s="103">
        <v>1091</v>
      </c>
      <c r="D195" s="101">
        <f t="shared" ref="D195:D263" si="12">B195/C195*100</f>
        <v>1.1915673693858846</v>
      </c>
      <c r="F195" s="102">
        <v>41670</v>
      </c>
      <c r="G195">
        <v>7</v>
      </c>
      <c r="H195">
        <v>486</v>
      </c>
      <c r="I195" s="101">
        <f t="shared" ref="I195:I263" si="13">G195/H195*100</f>
        <v>1.440329218106996</v>
      </c>
      <c r="K195" s="12">
        <v>41670</v>
      </c>
      <c r="L195">
        <v>13</v>
      </c>
      <c r="M195">
        <v>402</v>
      </c>
      <c r="N195" s="101">
        <f t="shared" si="11"/>
        <v>3.233830845771144</v>
      </c>
      <c r="P195" s="12">
        <v>41670</v>
      </c>
      <c r="Q195">
        <v>5635.0791320800781</v>
      </c>
      <c r="R195">
        <v>958692.9899520874</v>
      </c>
      <c r="S195" s="126">
        <f t="shared" ref="S195:S263" si="14">Q195/R195*100</f>
        <v>0.58778766415739647</v>
      </c>
    </row>
    <row r="196" spans="1:19">
      <c r="A196" s="102">
        <v>41698</v>
      </c>
      <c r="B196" s="103">
        <v>13</v>
      </c>
      <c r="C196" s="103">
        <v>1099</v>
      </c>
      <c r="D196" s="101">
        <f t="shared" si="12"/>
        <v>1.1828935395814377</v>
      </c>
      <c r="F196" s="102">
        <v>41698</v>
      </c>
      <c r="G196">
        <v>4</v>
      </c>
      <c r="H196">
        <v>519</v>
      </c>
      <c r="I196" s="101">
        <f t="shared" si="13"/>
        <v>0.77071290944123316</v>
      </c>
      <c r="K196" s="12">
        <v>41698</v>
      </c>
      <c r="L196">
        <v>12</v>
      </c>
      <c r="M196">
        <v>421</v>
      </c>
      <c r="N196" s="101">
        <f t="shared" si="11"/>
        <v>2.8503562945368173</v>
      </c>
      <c r="P196" s="12">
        <v>41698</v>
      </c>
      <c r="Q196">
        <v>5635.0791320800781</v>
      </c>
      <c r="R196">
        <v>971670.99411773682</v>
      </c>
      <c r="S196" s="126">
        <f t="shared" si="14"/>
        <v>0.57993695048977434</v>
      </c>
    </row>
    <row r="197" spans="1:19">
      <c r="A197" s="102">
        <v>41729</v>
      </c>
      <c r="B197" s="103">
        <v>12</v>
      </c>
      <c r="C197" s="103">
        <v>1095</v>
      </c>
      <c r="D197" s="101">
        <f t="shared" si="12"/>
        <v>1.095890410958904</v>
      </c>
      <c r="F197" s="102">
        <v>41729</v>
      </c>
      <c r="G197">
        <v>4</v>
      </c>
      <c r="H197">
        <v>525</v>
      </c>
      <c r="I197" s="101">
        <f t="shared" si="13"/>
        <v>0.76190476190476186</v>
      </c>
      <c r="K197" s="12">
        <v>41729</v>
      </c>
      <c r="L197">
        <v>11</v>
      </c>
      <c r="M197">
        <v>426</v>
      </c>
      <c r="N197" s="101">
        <f t="shared" si="11"/>
        <v>2.5821596244131455</v>
      </c>
      <c r="P197" s="12">
        <v>41729</v>
      </c>
      <c r="Q197">
        <v>5199.2251434326172</v>
      </c>
      <c r="R197">
        <v>972810.41399383545</v>
      </c>
      <c r="S197" s="126">
        <f t="shared" si="14"/>
        <v>0.53445410006327954</v>
      </c>
    </row>
    <row r="198" spans="1:19">
      <c r="A198" s="102">
        <v>41759</v>
      </c>
      <c r="B198" s="103">
        <v>14</v>
      </c>
      <c r="C198" s="103">
        <v>1091</v>
      </c>
      <c r="D198" s="101">
        <f t="shared" si="12"/>
        <v>1.2832263978001834</v>
      </c>
      <c r="F198" s="102">
        <v>41759</v>
      </c>
      <c r="G198">
        <v>4</v>
      </c>
      <c r="H198">
        <v>527</v>
      </c>
      <c r="I198" s="101">
        <f t="shared" si="13"/>
        <v>0.75901328273244784</v>
      </c>
      <c r="K198" s="12">
        <v>41759</v>
      </c>
      <c r="L198">
        <v>9</v>
      </c>
      <c r="M198">
        <v>438</v>
      </c>
      <c r="N198" s="101">
        <f t="shared" si="11"/>
        <v>2.054794520547945</v>
      </c>
      <c r="P198" s="12">
        <v>41759</v>
      </c>
      <c r="Q198">
        <v>23459.522903442383</v>
      </c>
      <c r="R198">
        <v>970694.76776123047</v>
      </c>
      <c r="S198" s="126">
        <f t="shared" si="14"/>
        <v>2.4167764865518375</v>
      </c>
    </row>
    <row r="199" spans="1:19">
      <c r="A199" s="102">
        <v>41790</v>
      </c>
      <c r="B199" s="103">
        <v>14</v>
      </c>
      <c r="C199" s="103">
        <v>1108</v>
      </c>
      <c r="D199" s="101">
        <f t="shared" si="12"/>
        <v>1.2635379061371841</v>
      </c>
      <c r="F199" s="102">
        <v>41790</v>
      </c>
      <c r="G199">
        <v>4</v>
      </c>
      <c r="H199">
        <v>551</v>
      </c>
      <c r="I199" s="101">
        <f t="shared" si="13"/>
        <v>0.72595281306715065</v>
      </c>
      <c r="K199" s="12">
        <v>41790</v>
      </c>
      <c r="L199">
        <v>10</v>
      </c>
      <c r="M199">
        <v>450</v>
      </c>
      <c r="N199" s="101">
        <f t="shared" si="11"/>
        <v>2.2222222222222223</v>
      </c>
      <c r="P199" s="12">
        <v>41790</v>
      </c>
      <c r="Q199">
        <v>23459.522903442383</v>
      </c>
      <c r="R199">
        <v>994914.45076751709</v>
      </c>
      <c r="S199" s="126">
        <f t="shared" si="14"/>
        <v>2.3579437292668493</v>
      </c>
    </row>
    <row r="200" spans="1:19">
      <c r="A200" s="102">
        <v>41820</v>
      </c>
      <c r="B200" s="103">
        <v>12</v>
      </c>
      <c r="C200" s="103">
        <v>1115</v>
      </c>
      <c r="D200" s="101">
        <f t="shared" si="12"/>
        <v>1.0762331838565022</v>
      </c>
      <c r="F200" s="102">
        <v>41820</v>
      </c>
      <c r="G200">
        <v>4</v>
      </c>
      <c r="H200">
        <v>549</v>
      </c>
      <c r="I200" s="101">
        <f t="shared" si="13"/>
        <v>0.72859744990892528</v>
      </c>
      <c r="K200" s="12">
        <v>41820</v>
      </c>
      <c r="L200">
        <v>9</v>
      </c>
      <c r="M200">
        <v>451</v>
      </c>
      <c r="N200" s="101">
        <f t="shared" si="11"/>
        <v>1.9955654101995564</v>
      </c>
      <c r="P200" s="12">
        <v>41820</v>
      </c>
      <c r="Q200">
        <v>22703.322891235352</v>
      </c>
      <c r="R200">
        <v>1009009.345703125</v>
      </c>
      <c r="S200" s="126">
        <f t="shared" si="14"/>
        <v>2.2500607142954272</v>
      </c>
    </row>
    <row r="201" spans="1:19">
      <c r="A201" s="102">
        <v>41851</v>
      </c>
      <c r="B201" s="103">
        <v>11</v>
      </c>
      <c r="C201" s="103">
        <v>1109</v>
      </c>
      <c r="D201" s="101">
        <f t="shared" si="12"/>
        <v>0.99188458070333629</v>
      </c>
      <c r="F201" s="102">
        <v>41851</v>
      </c>
      <c r="G201">
        <v>5</v>
      </c>
      <c r="H201">
        <v>575</v>
      </c>
      <c r="I201" s="101">
        <f t="shared" si="13"/>
        <v>0.86956521739130432</v>
      </c>
      <c r="K201" s="12">
        <v>41851</v>
      </c>
      <c r="L201">
        <v>6</v>
      </c>
      <c r="M201">
        <v>458</v>
      </c>
      <c r="N201" s="101">
        <f t="shared" si="11"/>
        <v>1.3100436681222707</v>
      </c>
      <c r="P201" s="12">
        <v>41851</v>
      </c>
      <c r="Q201">
        <v>21256.98876953125</v>
      </c>
      <c r="R201">
        <v>1012778.6396713257</v>
      </c>
      <c r="S201" s="126">
        <f t="shared" si="14"/>
        <v>2.098878070377721</v>
      </c>
    </row>
    <row r="202" spans="1:19">
      <c r="A202" s="102">
        <v>41882</v>
      </c>
      <c r="B202" s="103">
        <v>10</v>
      </c>
      <c r="C202" s="103">
        <v>1128</v>
      </c>
      <c r="D202" s="101">
        <f t="shared" si="12"/>
        <v>0.88652482269503552</v>
      </c>
      <c r="F202" s="102">
        <v>41882</v>
      </c>
      <c r="G202">
        <v>6</v>
      </c>
      <c r="H202">
        <v>580</v>
      </c>
      <c r="I202" s="101">
        <f t="shared" si="13"/>
        <v>1.0344827586206897</v>
      </c>
      <c r="K202" s="12">
        <v>41882</v>
      </c>
      <c r="L202">
        <v>8</v>
      </c>
      <c r="M202">
        <v>460</v>
      </c>
      <c r="N202" s="101">
        <f t="shared" si="11"/>
        <v>1.7391304347826086</v>
      </c>
      <c r="P202" s="12">
        <v>41882</v>
      </c>
      <c r="Q202">
        <v>20948.98876953125</v>
      </c>
      <c r="R202">
        <v>1030534.9449081421</v>
      </c>
      <c r="S202" s="126">
        <f t="shared" si="14"/>
        <v>2.0328266278635083</v>
      </c>
    </row>
    <row r="203" spans="1:19">
      <c r="A203" s="102">
        <v>41912</v>
      </c>
      <c r="B203" s="103">
        <v>13</v>
      </c>
      <c r="C203" s="103">
        <v>1132</v>
      </c>
      <c r="D203" s="101">
        <f t="shared" si="12"/>
        <v>1.1484098939929328</v>
      </c>
      <c r="F203" s="102">
        <v>41912</v>
      </c>
      <c r="G203">
        <v>5</v>
      </c>
      <c r="H203">
        <v>589</v>
      </c>
      <c r="I203" s="101">
        <f t="shared" si="13"/>
        <v>0.84889643463497455</v>
      </c>
      <c r="K203" s="12">
        <v>41912</v>
      </c>
      <c r="L203">
        <v>8</v>
      </c>
      <c r="M203">
        <v>465</v>
      </c>
      <c r="N203" s="101">
        <f t="shared" si="11"/>
        <v>1.7204301075268817</v>
      </c>
      <c r="P203" s="12">
        <v>41912</v>
      </c>
      <c r="Q203">
        <v>25199.381767272949</v>
      </c>
      <c r="R203">
        <v>1054219.3319625854</v>
      </c>
      <c r="S203" s="126">
        <f t="shared" si="14"/>
        <v>2.3903357682087436</v>
      </c>
    </row>
    <row r="204" spans="1:19">
      <c r="A204" s="102">
        <v>41943</v>
      </c>
      <c r="B204" s="103">
        <v>15</v>
      </c>
      <c r="C204" s="103">
        <v>1133</v>
      </c>
      <c r="D204" s="101">
        <f t="shared" si="12"/>
        <v>1.323918799646955</v>
      </c>
      <c r="F204" s="102">
        <v>41943</v>
      </c>
      <c r="G204">
        <v>5</v>
      </c>
      <c r="H204">
        <v>595</v>
      </c>
      <c r="I204" s="101">
        <f t="shared" si="13"/>
        <v>0.84033613445378152</v>
      </c>
      <c r="K204" s="12">
        <v>41943</v>
      </c>
      <c r="L204">
        <v>8</v>
      </c>
      <c r="M204">
        <v>470</v>
      </c>
      <c r="N204" s="101">
        <f t="shared" si="11"/>
        <v>1.7021276595744681</v>
      </c>
      <c r="P204" s="12">
        <v>41943</v>
      </c>
      <c r="Q204">
        <v>26007.711936950684</v>
      </c>
      <c r="R204">
        <v>1062711.262878418</v>
      </c>
      <c r="S204" s="126">
        <f t="shared" si="14"/>
        <v>2.447298042791719</v>
      </c>
    </row>
    <row r="205" spans="1:19">
      <c r="A205" s="102">
        <v>41973</v>
      </c>
      <c r="B205" s="103">
        <v>16</v>
      </c>
      <c r="C205" s="103">
        <v>1131</v>
      </c>
      <c r="D205" s="101">
        <f t="shared" si="12"/>
        <v>1.4146772767462421</v>
      </c>
      <c r="F205" s="102">
        <v>41973</v>
      </c>
      <c r="G205">
        <v>7</v>
      </c>
      <c r="H205">
        <v>632</v>
      </c>
      <c r="I205" s="101">
        <f t="shared" si="13"/>
        <v>1.1075949367088607</v>
      </c>
      <c r="K205" s="12">
        <v>41973</v>
      </c>
      <c r="L205">
        <v>8</v>
      </c>
      <c r="M205">
        <v>490</v>
      </c>
      <c r="N205" s="101">
        <f t="shared" si="11"/>
        <v>1.6326530612244898</v>
      </c>
      <c r="P205" s="12">
        <v>41973</v>
      </c>
      <c r="Q205">
        <v>26210.750617980957</v>
      </c>
      <c r="R205">
        <v>1071583.1058959961</v>
      </c>
      <c r="S205" s="126">
        <f t="shared" si="14"/>
        <v>2.4459839347751791</v>
      </c>
    </row>
    <row r="206" spans="1:19">
      <c r="A206" s="102">
        <v>42004</v>
      </c>
      <c r="B206" s="103">
        <v>16</v>
      </c>
      <c r="C206" s="103">
        <v>1137</v>
      </c>
      <c r="D206" s="101">
        <f t="shared" si="12"/>
        <v>1.4072119613016711</v>
      </c>
      <c r="F206" s="102">
        <v>42004</v>
      </c>
      <c r="G206">
        <v>7</v>
      </c>
      <c r="H206">
        <v>639</v>
      </c>
      <c r="I206" s="101">
        <f t="shared" si="13"/>
        <v>1.0954616588419406</v>
      </c>
      <c r="K206" s="12">
        <v>42004</v>
      </c>
      <c r="L206">
        <v>8</v>
      </c>
      <c r="M206">
        <v>491</v>
      </c>
      <c r="N206" s="101">
        <f t="shared" si="11"/>
        <v>1.6293279022403258</v>
      </c>
      <c r="P206" s="12">
        <v>42004</v>
      </c>
      <c r="Q206">
        <v>26210.750617980957</v>
      </c>
      <c r="R206">
        <v>1070381.3971176147</v>
      </c>
      <c r="S206" s="126">
        <f t="shared" si="14"/>
        <v>2.4487300217065422</v>
      </c>
    </row>
    <row r="207" spans="1:19">
      <c r="A207" s="102">
        <v>42035</v>
      </c>
      <c r="B207" s="103">
        <v>18</v>
      </c>
      <c r="C207" s="103">
        <v>1135</v>
      </c>
      <c r="D207" s="101">
        <f t="shared" si="12"/>
        <v>1.5859030837004406</v>
      </c>
      <c r="F207" s="102">
        <v>42035</v>
      </c>
      <c r="G207">
        <v>5</v>
      </c>
      <c r="H207">
        <v>644</v>
      </c>
      <c r="I207" s="101">
        <f t="shared" si="13"/>
        <v>0.77639751552795033</v>
      </c>
      <c r="K207" s="12">
        <v>42035</v>
      </c>
      <c r="L207">
        <v>9</v>
      </c>
      <c r="M207">
        <v>504</v>
      </c>
      <c r="N207" s="101">
        <f t="shared" si="11"/>
        <v>1.7857142857142856</v>
      </c>
      <c r="P207" s="12">
        <v>42035</v>
      </c>
      <c r="Q207">
        <v>38455.961006164551</v>
      </c>
      <c r="R207">
        <v>1081034.7239761353</v>
      </c>
      <c r="S207" s="126">
        <f t="shared" si="14"/>
        <v>3.5573289324805719</v>
      </c>
    </row>
    <row r="208" spans="1:19">
      <c r="A208" s="102">
        <v>42063</v>
      </c>
      <c r="B208" s="103">
        <v>20</v>
      </c>
      <c r="C208" s="103">
        <v>1138</v>
      </c>
      <c r="D208" s="101">
        <f t="shared" si="12"/>
        <v>1.7574692442882252</v>
      </c>
      <c r="F208" s="102">
        <v>42063</v>
      </c>
      <c r="G208">
        <v>5</v>
      </c>
      <c r="H208">
        <v>651</v>
      </c>
      <c r="I208" s="101">
        <f t="shared" si="13"/>
        <v>0.76804915514592931</v>
      </c>
      <c r="K208" s="12">
        <v>42063</v>
      </c>
      <c r="L208">
        <v>13</v>
      </c>
      <c r="M208">
        <v>507</v>
      </c>
      <c r="N208" s="101">
        <f t="shared" si="11"/>
        <v>2.5641025641025639</v>
      </c>
      <c r="P208" s="12">
        <v>42063</v>
      </c>
      <c r="Q208">
        <v>38780.76099395752</v>
      </c>
      <c r="R208">
        <v>1086612.6809387207</v>
      </c>
      <c r="S208" s="126">
        <f t="shared" si="14"/>
        <v>3.5689589928634886</v>
      </c>
    </row>
    <row r="209" spans="1:19">
      <c r="A209" s="102">
        <v>42094</v>
      </c>
      <c r="B209" s="103">
        <v>20</v>
      </c>
      <c r="C209" s="103">
        <v>1124</v>
      </c>
      <c r="D209" s="101">
        <f t="shared" si="12"/>
        <v>1.7793594306049825</v>
      </c>
      <c r="F209" s="102">
        <v>42094</v>
      </c>
      <c r="G209">
        <v>6</v>
      </c>
      <c r="H209">
        <v>664</v>
      </c>
      <c r="I209" s="101">
        <f t="shared" si="13"/>
        <v>0.90361445783132521</v>
      </c>
      <c r="K209" s="12">
        <v>42094</v>
      </c>
      <c r="L209">
        <v>12</v>
      </c>
      <c r="M209">
        <v>501</v>
      </c>
      <c r="N209" s="101">
        <f t="shared" si="11"/>
        <v>2.3952095808383236</v>
      </c>
      <c r="P209" s="12">
        <v>42094</v>
      </c>
      <c r="Q209">
        <v>39158.931007385254</v>
      </c>
      <c r="R209">
        <v>1084478.3987197876</v>
      </c>
      <c r="S209" s="126">
        <f t="shared" si="14"/>
        <v>3.6108539417301309</v>
      </c>
    </row>
    <row r="210" spans="1:19">
      <c r="A210" s="102">
        <v>42124</v>
      </c>
      <c r="B210" s="103">
        <v>16</v>
      </c>
      <c r="C210" s="103">
        <v>1121</v>
      </c>
      <c r="D210" s="101">
        <f t="shared" si="12"/>
        <v>1.4272970561998217</v>
      </c>
      <c r="F210" s="102">
        <v>42124</v>
      </c>
      <c r="G210">
        <v>5</v>
      </c>
      <c r="H210">
        <v>673</v>
      </c>
      <c r="I210" s="101">
        <f t="shared" si="13"/>
        <v>0.74294205052005935</v>
      </c>
      <c r="K210" s="12">
        <v>42124</v>
      </c>
      <c r="L210">
        <v>14</v>
      </c>
      <c r="M210">
        <v>505</v>
      </c>
      <c r="N210" s="101">
        <f t="shared" si="11"/>
        <v>2.7722772277227725</v>
      </c>
      <c r="P210" s="12">
        <v>42124</v>
      </c>
      <c r="Q210">
        <v>20471.27823638916</v>
      </c>
      <c r="R210">
        <v>1098418.9166259766</v>
      </c>
      <c r="S210" s="126">
        <f t="shared" si="14"/>
        <v>1.8637040865311181</v>
      </c>
    </row>
    <row r="211" spans="1:19">
      <c r="A211" s="102">
        <v>42155</v>
      </c>
      <c r="B211" s="103">
        <v>20</v>
      </c>
      <c r="C211" s="103">
        <v>1114</v>
      </c>
      <c r="D211" s="101">
        <f t="shared" si="12"/>
        <v>1.7953321364452424</v>
      </c>
      <c r="F211" s="102">
        <v>42155</v>
      </c>
      <c r="G211">
        <v>5</v>
      </c>
      <c r="H211">
        <v>691</v>
      </c>
      <c r="I211" s="101">
        <f t="shared" si="13"/>
        <v>0.72358900144717797</v>
      </c>
      <c r="K211" s="12">
        <v>42155</v>
      </c>
      <c r="L211">
        <v>16</v>
      </c>
      <c r="M211">
        <v>501</v>
      </c>
      <c r="N211" s="101">
        <f t="shared" si="11"/>
        <v>3.1936127744510974</v>
      </c>
      <c r="P211" s="12">
        <v>42155</v>
      </c>
      <c r="Q211">
        <v>22049.339217662811</v>
      </c>
      <c r="R211">
        <v>1086830.9805755615</v>
      </c>
      <c r="S211" s="126">
        <f t="shared" si="14"/>
        <v>2.0287735270470457</v>
      </c>
    </row>
    <row r="212" spans="1:19">
      <c r="A212" s="102">
        <v>42185</v>
      </c>
      <c r="B212" s="103">
        <v>22</v>
      </c>
      <c r="C212" s="103">
        <v>1120</v>
      </c>
      <c r="D212" s="101">
        <f t="shared" si="12"/>
        <v>1.9642857142857142</v>
      </c>
      <c r="F212" s="102">
        <v>42185</v>
      </c>
      <c r="G212">
        <v>5</v>
      </c>
      <c r="H212">
        <v>692</v>
      </c>
      <c r="I212" s="101">
        <f t="shared" si="13"/>
        <v>0.7225433526011561</v>
      </c>
      <c r="K212" s="12">
        <v>42185</v>
      </c>
      <c r="L212">
        <v>17</v>
      </c>
      <c r="M212">
        <v>508</v>
      </c>
      <c r="N212" s="101">
        <f t="shared" si="11"/>
        <v>3.3464566929133861</v>
      </c>
      <c r="P212" s="12">
        <v>42185</v>
      </c>
      <c r="Q212">
        <v>23123.739211559296</v>
      </c>
      <c r="R212">
        <v>1097422.5255050659</v>
      </c>
      <c r="S212" s="126">
        <f t="shared" si="14"/>
        <v>2.107095368843197</v>
      </c>
    </row>
    <row r="213" spans="1:19">
      <c r="A213" s="102">
        <v>42216</v>
      </c>
      <c r="B213" s="103">
        <v>25</v>
      </c>
      <c r="C213" s="103">
        <v>1125</v>
      </c>
      <c r="D213" s="101">
        <f t="shared" si="12"/>
        <v>2.2222222222222223</v>
      </c>
      <c r="F213" s="102">
        <v>42216</v>
      </c>
      <c r="G213">
        <v>4</v>
      </c>
      <c r="H213">
        <v>700</v>
      </c>
      <c r="I213" s="101">
        <f t="shared" si="13"/>
        <v>0.5714285714285714</v>
      </c>
      <c r="K213" s="12">
        <v>42216</v>
      </c>
      <c r="L213">
        <v>18</v>
      </c>
      <c r="M213">
        <v>516</v>
      </c>
      <c r="N213" s="101">
        <f t="shared" si="11"/>
        <v>3.4883720930232558</v>
      </c>
      <c r="P213" s="12">
        <v>42216</v>
      </c>
      <c r="Q213">
        <v>27420.282989025116</v>
      </c>
      <c r="R213">
        <v>1107683.0876083374</v>
      </c>
      <c r="S213" s="126">
        <f t="shared" si="14"/>
        <v>2.4754628192644734</v>
      </c>
    </row>
    <row r="214" spans="1:19">
      <c r="A214" s="102">
        <v>42247</v>
      </c>
      <c r="B214" s="103">
        <v>30</v>
      </c>
      <c r="C214" s="103">
        <v>1131</v>
      </c>
      <c r="D214" s="101">
        <f t="shared" si="12"/>
        <v>2.6525198938992043</v>
      </c>
      <c r="F214" s="102">
        <v>42247</v>
      </c>
      <c r="G214">
        <v>3</v>
      </c>
      <c r="H214">
        <v>696</v>
      </c>
      <c r="I214" s="101">
        <f t="shared" si="13"/>
        <v>0.43103448275862066</v>
      </c>
      <c r="K214" s="12">
        <v>42247</v>
      </c>
      <c r="L214">
        <v>16</v>
      </c>
      <c r="M214">
        <v>523</v>
      </c>
      <c r="N214" s="101">
        <f t="shared" si="11"/>
        <v>3.0592734225621414</v>
      </c>
      <c r="P214" s="12">
        <v>42247</v>
      </c>
      <c r="Q214">
        <v>31194.270043849945</v>
      </c>
      <c r="R214">
        <v>1107858.8447723389</v>
      </c>
      <c r="S214" s="126">
        <f t="shared" si="14"/>
        <v>2.8157260458808957</v>
      </c>
    </row>
    <row r="215" spans="1:19">
      <c r="A215" s="102">
        <v>42277</v>
      </c>
      <c r="B215" s="103">
        <v>28</v>
      </c>
      <c r="C215" s="103">
        <v>1130</v>
      </c>
      <c r="D215" s="101">
        <f t="shared" si="12"/>
        <v>2.4778761061946901</v>
      </c>
      <c r="F215" s="102">
        <v>42277</v>
      </c>
      <c r="G215">
        <v>3</v>
      </c>
      <c r="H215">
        <v>684</v>
      </c>
      <c r="I215" s="101">
        <f t="shared" si="13"/>
        <v>0.43859649122807015</v>
      </c>
      <c r="K215" s="12">
        <v>42277</v>
      </c>
      <c r="L215">
        <v>16</v>
      </c>
      <c r="M215">
        <v>513</v>
      </c>
      <c r="N215" s="101">
        <f t="shared" ref="N215:N229" si="15">L215/M215*100</f>
        <v>3.1189083820662766</v>
      </c>
      <c r="P215" s="12">
        <v>42277</v>
      </c>
      <c r="Q215">
        <v>31198.668412685394</v>
      </c>
      <c r="R215">
        <v>1117708.8916168213</v>
      </c>
      <c r="S215" s="126">
        <f t="shared" si="14"/>
        <v>2.7913053789484463</v>
      </c>
    </row>
    <row r="216" spans="1:19">
      <c r="A216" s="102">
        <v>42308</v>
      </c>
      <c r="B216" s="103">
        <v>28</v>
      </c>
      <c r="C216" s="103">
        <v>1130</v>
      </c>
      <c r="D216" s="101">
        <f t="shared" si="12"/>
        <v>2.4778761061946901</v>
      </c>
      <c r="F216" s="102">
        <v>42308</v>
      </c>
      <c r="G216">
        <v>1</v>
      </c>
      <c r="H216">
        <v>678</v>
      </c>
      <c r="I216" s="101">
        <f t="shared" si="13"/>
        <v>0.14749262536873156</v>
      </c>
      <c r="K216" s="12">
        <v>42308</v>
      </c>
      <c r="L216">
        <v>14</v>
      </c>
      <c r="M216">
        <v>517</v>
      </c>
      <c r="N216" s="101">
        <f t="shared" si="15"/>
        <v>2.7079303675048356</v>
      </c>
      <c r="P216" s="12">
        <v>42308</v>
      </c>
      <c r="Q216">
        <v>31900.985780239105</v>
      </c>
      <c r="R216">
        <v>1129020.4477615356</v>
      </c>
      <c r="S216" s="126">
        <f t="shared" si="14"/>
        <v>2.8255454401634563</v>
      </c>
    </row>
    <row r="217" spans="1:19">
      <c r="A217" s="102">
        <v>42338</v>
      </c>
      <c r="B217" s="103">
        <v>28</v>
      </c>
      <c r="C217" s="103">
        <v>1121</v>
      </c>
      <c r="D217" s="101">
        <f t="shared" si="12"/>
        <v>2.4977698483496877</v>
      </c>
      <c r="F217" s="102">
        <v>42338</v>
      </c>
      <c r="G217">
        <v>1</v>
      </c>
      <c r="H217">
        <v>706</v>
      </c>
      <c r="I217" s="101">
        <f t="shared" si="13"/>
        <v>0.14164305949008499</v>
      </c>
      <c r="K217" s="12">
        <v>42338</v>
      </c>
      <c r="L217">
        <v>12</v>
      </c>
      <c r="M217">
        <v>516</v>
      </c>
      <c r="N217" s="101">
        <f t="shared" si="15"/>
        <v>2.3255813953488373</v>
      </c>
      <c r="P217" s="12">
        <v>42338</v>
      </c>
      <c r="Q217">
        <v>33760.554765224457</v>
      </c>
      <c r="R217">
        <v>1140559.5066299438</v>
      </c>
      <c r="S217" s="126">
        <f t="shared" si="14"/>
        <v>2.959999418616754</v>
      </c>
    </row>
    <row r="218" spans="1:19">
      <c r="A218" s="102">
        <v>42369</v>
      </c>
      <c r="B218" s="103">
        <v>33</v>
      </c>
      <c r="C218" s="103">
        <v>1124</v>
      </c>
      <c r="D218" s="101">
        <f t="shared" si="12"/>
        <v>2.9359430604982206</v>
      </c>
      <c r="F218" s="102">
        <v>42369</v>
      </c>
      <c r="G218">
        <v>2</v>
      </c>
      <c r="H218">
        <v>729</v>
      </c>
      <c r="I218" s="101">
        <f t="shared" si="13"/>
        <v>0.2743484224965706</v>
      </c>
      <c r="K218" s="12">
        <v>42369</v>
      </c>
      <c r="L218">
        <v>17</v>
      </c>
      <c r="M218">
        <v>514</v>
      </c>
      <c r="N218" s="101">
        <f t="shared" si="15"/>
        <v>3.3073929961089497</v>
      </c>
      <c r="P218" s="12">
        <v>42369</v>
      </c>
      <c r="Q218">
        <v>40361.770059108734</v>
      </c>
      <c r="R218">
        <v>1147638.0667953491</v>
      </c>
      <c r="S218" s="126">
        <f t="shared" si="14"/>
        <v>3.5169424252207371</v>
      </c>
    </row>
    <row r="219" spans="1:19">
      <c r="A219" s="102">
        <v>42400</v>
      </c>
      <c r="B219" s="103">
        <v>35</v>
      </c>
      <c r="C219" s="103">
        <v>1120</v>
      </c>
      <c r="D219" s="101">
        <f t="shared" si="12"/>
        <v>3.125</v>
      </c>
      <c r="F219" s="102">
        <v>42400</v>
      </c>
      <c r="G219">
        <v>2</v>
      </c>
      <c r="H219">
        <v>714</v>
      </c>
      <c r="I219" s="101">
        <f t="shared" si="13"/>
        <v>0.28011204481792717</v>
      </c>
      <c r="K219" s="12">
        <v>42400</v>
      </c>
      <c r="L219">
        <v>18</v>
      </c>
      <c r="M219">
        <v>514</v>
      </c>
      <c r="N219" s="101">
        <f t="shared" si="15"/>
        <v>3.5019455252918288</v>
      </c>
      <c r="P219" s="12">
        <v>42400</v>
      </c>
      <c r="Q219">
        <v>32533.020658969879</v>
      </c>
      <c r="R219">
        <v>1140516.3606872559</v>
      </c>
      <c r="S219" s="126">
        <f t="shared" si="14"/>
        <v>2.8524817162084402</v>
      </c>
    </row>
    <row r="220" spans="1:19">
      <c r="A220" s="12">
        <v>42429</v>
      </c>
      <c r="B220">
        <v>44</v>
      </c>
      <c r="C220">
        <v>1118</v>
      </c>
      <c r="D220" s="101">
        <f t="shared" si="12"/>
        <v>3.9355992844364938</v>
      </c>
      <c r="F220" s="12">
        <v>42429</v>
      </c>
      <c r="G220">
        <v>2</v>
      </c>
      <c r="H220">
        <v>723</v>
      </c>
      <c r="I220" s="101">
        <f t="shared" si="13"/>
        <v>0.27662517289073307</v>
      </c>
      <c r="K220" s="12">
        <v>42429</v>
      </c>
      <c r="L220">
        <v>14</v>
      </c>
      <c r="M220">
        <v>546</v>
      </c>
      <c r="N220" s="101">
        <f t="shared" si="15"/>
        <v>2.5641025641025639</v>
      </c>
      <c r="P220" s="12">
        <v>42429</v>
      </c>
      <c r="Q220">
        <v>34596.242893695831</v>
      </c>
      <c r="R220">
        <v>1152229.400604248</v>
      </c>
      <c r="S220" s="126">
        <f t="shared" si="14"/>
        <v>3.0025481796899989</v>
      </c>
    </row>
    <row r="221" spans="1:19">
      <c r="A221" s="12">
        <v>42460</v>
      </c>
      <c r="B221">
        <v>48</v>
      </c>
      <c r="C221">
        <v>1126</v>
      </c>
      <c r="D221" s="101">
        <f t="shared" si="12"/>
        <v>4.2628774422735347</v>
      </c>
      <c r="F221" s="12">
        <v>42460</v>
      </c>
      <c r="G221">
        <v>4</v>
      </c>
      <c r="H221">
        <v>723</v>
      </c>
      <c r="I221" s="101">
        <f t="shared" si="13"/>
        <v>0.55325034578146615</v>
      </c>
      <c r="K221" s="12">
        <v>42460</v>
      </c>
      <c r="L221">
        <v>12</v>
      </c>
      <c r="M221">
        <v>564</v>
      </c>
      <c r="N221" s="101">
        <f t="shared" si="15"/>
        <v>2.1276595744680851</v>
      </c>
      <c r="P221" s="12">
        <v>42460</v>
      </c>
      <c r="Q221">
        <v>35855.558880329132</v>
      </c>
      <c r="R221">
        <v>1172051.3156280518</v>
      </c>
      <c r="S221" s="126">
        <f t="shared" si="14"/>
        <v>3.0592140806663988</v>
      </c>
    </row>
    <row r="222" spans="1:19">
      <c r="A222" s="12">
        <v>42490</v>
      </c>
      <c r="B222">
        <v>56</v>
      </c>
      <c r="C222">
        <v>1123</v>
      </c>
      <c r="D222" s="101">
        <f t="shared" si="12"/>
        <v>4.9866429207479968</v>
      </c>
      <c r="F222" s="12">
        <v>42490</v>
      </c>
      <c r="G222">
        <v>4</v>
      </c>
      <c r="H222">
        <v>721</v>
      </c>
      <c r="I222" s="101">
        <f t="shared" si="13"/>
        <v>0.55478502080443826</v>
      </c>
      <c r="K222" s="12">
        <v>42490</v>
      </c>
      <c r="L222">
        <v>15</v>
      </c>
      <c r="M222">
        <v>556</v>
      </c>
      <c r="N222" s="101">
        <f t="shared" si="15"/>
        <v>2.6978417266187051</v>
      </c>
      <c r="P222" s="12">
        <v>42490</v>
      </c>
      <c r="Q222">
        <v>46819.597926616669</v>
      </c>
      <c r="R222">
        <v>1161354.4176101685</v>
      </c>
      <c r="S222" s="126">
        <f t="shared" si="14"/>
        <v>4.0314650908171421</v>
      </c>
    </row>
    <row r="223" spans="1:19">
      <c r="A223" s="12">
        <v>42521</v>
      </c>
      <c r="B223">
        <v>64</v>
      </c>
      <c r="C223">
        <v>1127</v>
      </c>
      <c r="D223" s="101">
        <f t="shared" si="12"/>
        <v>5.6787932564330079</v>
      </c>
      <c r="F223" s="12">
        <v>42521</v>
      </c>
      <c r="G223">
        <v>4</v>
      </c>
      <c r="H223">
        <v>711</v>
      </c>
      <c r="I223" s="101">
        <f t="shared" si="13"/>
        <v>0.56258790436005623</v>
      </c>
      <c r="K223" s="12">
        <v>42521</v>
      </c>
      <c r="L223">
        <v>15</v>
      </c>
      <c r="M223">
        <v>551</v>
      </c>
      <c r="N223" s="101">
        <f t="shared" si="15"/>
        <v>2.7223230490018149</v>
      </c>
      <c r="P223" s="12">
        <v>42521</v>
      </c>
      <c r="Q223">
        <v>60255.811855316162</v>
      </c>
      <c r="R223">
        <v>1166167.9917755127</v>
      </c>
      <c r="S223" s="126">
        <f t="shared" si="14"/>
        <v>5.1669924299307475</v>
      </c>
    </row>
    <row r="224" spans="1:19">
      <c r="A224" s="12">
        <v>42551</v>
      </c>
      <c r="B224">
        <v>67</v>
      </c>
      <c r="C224">
        <v>1120</v>
      </c>
      <c r="D224" s="101">
        <f t="shared" si="12"/>
        <v>5.9821428571428577</v>
      </c>
      <c r="F224" s="12">
        <v>42551</v>
      </c>
      <c r="G224">
        <v>5</v>
      </c>
      <c r="H224">
        <v>713</v>
      </c>
      <c r="I224" s="101">
        <f t="shared" si="13"/>
        <v>0.70126227208976155</v>
      </c>
      <c r="K224" s="12">
        <v>42551</v>
      </c>
      <c r="L224">
        <v>22</v>
      </c>
      <c r="M224">
        <v>548</v>
      </c>
      <c r="N224" s="101">
        <f t="shared" si="15"/>
        <v>4.0145985401459852</v>
      </c>
      <c r="P224" s="12">
        <v>42551</v>
      </c>
      <c r="Q224">
        <v>62960.932857513428</v>
      </c>
      <c r="R224">
        <v>1148138.2067260742</v>
      </c>
      <c r="S224" s="126">
        <f t="shared" si="14"/>
        <v>5.4837416339490224</v>
      </c>
    </row>
    <row r="225" spans="1:19">
      <c r="A225" s="12">
        <v>42582</v>
      </c>
      <c r="B225">
        <v>68</v>
      </c>
      <c r="C225">
        <v>1107</v>
      </c>
      <c r="D225" s="101">
        <f t="shared" si="12"/>
        <v>6.1427280939476061</v>
      </c>
      <c r="F225" s="12">
        <v>42582</v>
      </c>
      <c r="G225">
        <v>5</v>
      </c>
      <c r="H225">
        <v>709</v>
      </c>
      <c r="I225" s="101">
        <f t="shared" si="13"/>
        <v>0.70521861777150918</v>
      </c>
      <c r="K225" s="12">
        <v>42582</v>
      </c>
      <c r="L225">
        <v>22</v>
      </c>
      <c r="M225">
        <v>543</v>
      </c>
      <c r="N225" s="101">
        <f t="shared" si="15"/>
        <v>4.0515653775322287</v>
      </c>
      <c r="P225" s="12">
        <v>42582</v>
      </c>
      <c r="Q225">
        <v>61232.500839233398</v>
      </c>
      <c r="R225">
        <v>1146146.402633667</v>
      </c>
      <c r="S225" s="126">
        <f t="shared" si="14"/>
        <v>5.3424676549636754</v>
      </c>
    </row>
    <row r="226" spans="1:19">
      <c r="A226" s="12">
        <v>42613</v>
      </c>
      <c r="B226">
        <v>73</v>
      </c>
      <c r="C226">
        <v>1104</v>
      </c>
      <c r="D226" s="101">
        <f t="shared" si="12"/>
        <v>6.61231884057971</v>
      </c>
      <c r="F226" s="12">
        <v>42613</v>
      </c>
      <c r="G226">
        <v>6</v>
      </c>
      <c r="H226">
        <v>701</v>
      </c>
      <c r="I226" s="101">
        <f t="shared" si="13"/>
        <v>0.85592011412268187</v>
      </c>
      <c r="K226" s="12">
        <v>42613</v>
      </c>
      <c r="L226">
        <v>24</v>
      </c>
      <c r="M226">
        <v>549</v>
      </c>
      <c r="N226" s="101">
        <f t="shared" si="15"/>
        <v>4.3715846994535523</v>
      </c>
      <c r="P226" s="12">
        <v>42613</v>
      </c>
      <c r="Q226">
        <v>61422.732778549194</v>
      </c>
      <c r="R226">
        <v>1142032.0786819458</v>
      </c>
      <c r="S226" s="126">
        <f t="shared" si="14"/>
        <v>5.3783719323750567</v>
      </c>
    </row>
    <row r="227" spans="1:19">
      <c r="A227" s="12">
        <v>42643</v>
      </c>
      <c r="B227">
        <v>73</v>
      </c>
      <c r="C227">
        <v>1094</v>
      </c>
      <c r="D227" s="101">
        <f t="shared" si="12"/>
        <v>6.6727605118829985</v>
      </c>
      <c r="F227" s="12">
        <v>42643</v>
      </c>
      <c r="G227">
        <v>6</v>
      </c>
      <c r="H227">
        <v>697</v>
      </c>
      <c r="I227" s="101">
        <f t="shared" si="13"/>
        <v>0.86083213773314204</v>
      </c>
      <c r="K227" s="12">
        <v>42643</v>
      </c>
      <c r="L227">
        <v>24</v>
      </c>
      <c r="M227">
        <v>552</v>
      </c>
      <c r="N227" s="101">
        <f t="shared" si="15"/>
        <v>4.3478260869565215</v>
      </c>
      <c r="P227" s="12">
        <v>42643</v>
      </c>
      <c r="Q227">
        <v>61515.672751426697</v>
      </c>
      <c r="R227">
        <v>1140281.1606826782</v>
      </c>
      <c r="S227" s="126">
        <f t="shared" si="14"/>
        <v>5.394781118246109</v>
      </c>
    </row>
    <row r="228" spans="1:19">
      <c r="A228" s="12">
        <v>42674</v>
      </c>
      <c r="B228">
        <v>74</v>
      </c>
      <c r="C228">
        <v>1089</v>
      </c>
      <c r="D228" s="101">
        <f t="shared" si="12"/>
        <v>6.7952249770431585</v>
      </c>
      <c r="F228" s="12">
        <v>42674</v>
      </c>
      <c r="G228">
        <v>6</v>
      </c>
      <c r="H228">
        <v>696</v>
      </c>
      <c r="I228" s="101">
        <f t="shared" si="13"/>
        <v>0.86206896551724133</v>
      </c>
      <c r="K228" s="12">
        <v>42674</v>
      </c>
      <c r="L228">
        <v>27</v>
      </c>
      <c r="M228">
        <v>544</v>
      </c>
      <c r="N228" s="101">
        <f t="shared" si="15"/>
        <v>4.9632352941176467</v>
      </c>
      <c r="P228" s="12">
        <v>42674</v>
      </c>
      <c r="Q228">
        <v>62344.523215293884</v>
      </c>
      <c r="R228">
        <v>1137518.6737365723</v>
      </c>
      <c r="S228" s="126">
        <f t="shared" si="14"/>
        <v>5.4807472312082401</v>
      </c>
    </row>
    <row r="229" spans="1:19">
      <c r="A229" s="12">
        <v>42704</v>
      </c>
      <c r="B229">
        <v>73</v>
      </c>
      <c r="C229">
        <v>1089</v>
      </c>
      <c r="D229" s="101">
        <f t="shared" si="12"/>
        <v>6.703397612488522</v>
      </c>
      <c r="F229" s="12">
        <v>42704</v>
      </c>
      <c r="G229">
        <v>7</v>
      </c>
      <c r="H229">
        <v>693</v>
      </c>
      <c r="I229" s="101">
        <f t="shared" si="13"/>
        <v>1.0101010101010102</v>
      </c>
      <c r="K229" s="12">
        <v>42704</v>
      </c>
      <c r="L229">
        <v>27</v>
      </c>
      <c r="M229">
        <v>541</v>
      </c>
      <c r="N229" s="101">
        <f t="shared" si="15"/>
        <v>4.9907578558225509</v>
      </c>
      <c r="P229" s="12">
        <v>42704</v>
      </c>
      <c r="Q229">
        <v>62323.792868614197</v>
      </c>
      <c r="R229">
        <v>1148111.346862793</v>
      </c>
      <c r="S229" s="126">
        <f t="shared" si="14"/>
        <v>5.4283753086243394</v>
      </c>
    </row>
    <row r="230" spans="1:19">
      <c r="A230" s="12">
        <v>42735</v>
      </c>
      <c r="B230">
        <v>75</v>
      </c>
      <c r="C230">
        <v>1087</v>
      </c>
      <c r="D230" s="101">
        <f t="shared" si="12"/>
        <v>6.8997240110395586</v>
      </c>
      <c r="F230" s="12">
        <v>42735</v>
      </c>
      <c r="G230">
        <v>7</v>
      </c>
      <c r="H230">
        <v>689</v>
      </c>
      <c r="I230" s="101">
        <f t="shared" si="13"/>
        <v>1.0159651669085632</v>
      </c>
      <c r="K230" s="12">
        <v>42735</v>
      </c>
      <c r="L230">
        <v>24</v>
      </c>
      <c r="M230">
        <v>543</v>
      </c>
      <c r="N230" s="101">
        <f t="shared" ref="N230:N263" si="16">L230/M230*100</f>
        <v>4.4198895027624303</v>
      </c>
      <c r="P230" s="12">
        <v>42735</v>
      </c>
      <c r="Q230">
        <v>55721.497458457947</v>
      </c>
      <c r="R230">
        <v>1145471.931060791</v>
      </c>
      <c r="S230" s="126">
        <f t="shared" si="14"/>
        <v>4.8645013419801355</v>
      </c>
    </row>
    <row r="231" spans="1:19">
      <c r="A231" s="12">
        <v>42766</v>
      </c>
      <c r="B231">
        <v>76</v>
      </c>
      <c r="C231">
        <v>1077</v>
      </c>
      <c r="D231" s="101">
        <f t="shared" si="12"/>
        <v>7.0566388115134631</v>
      </c>
      <c r="F231" s="12">
        <v>42766</v>
      </c>
      <c r="G231">
        <v>8</v>
      </c>
      <c r="H231">
        <v>672</v>
      </c>
      <c r="I231" s="101">
        <f t="shared" si="13"/>
        <v>1.1904761904761905</v>
      </c>
      <c r="K231" s="12">
        <v>42766</v>
      </c>
      <c r="L231">
        <v>23</v>
      </c>
      <c r="M231">
        <v>539</v>
      </c>
      <c r="N231" s="101">
        <f t="shared" si="16"/>
        <v>4.2671614100185531</v>
      </c>
      <c r="P231" s="12">
        <v>42766</v>
      </c>
      <c r="Q231">
        <v>54824.659415245056</v>
      </c>
      <c r="R231">
        <v>1138103.4340438843</v>
      </c>
      <c r="S231" s="126">
        <f t="shared" si="14"/>
        <v>4.817194797527609</v>
      </c>
    </row>
    <row r="232" spans="1:19">
      <c r="A232" s="12">
        <v>42794</v>
      </c>
      <c r="B232">
        <v>66</v>
      </c>
      <c r="C232">
        <v>1080</v>
      </c>
      <c r="D232" s="101">
        <f t="shared" si="12"/>
        <v>6.1111111111111107</v>
      </c>
      <c r="F232" s="12">
        <v>42794</v>
      </c>
      <c r="G232">
        <v>8</v>
      </c>
      <c r="H232">
        <v>669</v>
      </c>
      <c r="I232" s="101">
        <f t="shared" si="13"/>
        <v>1.195814648729447</v>
      </c>
      <c r="K232" s="12">
        <v>42794</v>
      </c>
      <c r="L232">
        <v>22</v>
      </c>
      <c r="M232">
        <v>534</v>
      </c>
      <c r="N232" s="101">
        <f t="shared" si="16"/>
        <v>4.119850187265917</v>
      </c>
      <c r="P232" s="12">
        <v>42794</v>
      </c>
      <c r="Q232">
        <v>52533.050461769104</v>
      </c>
      <c r="R232">
        <v>1167487.6849746704</v>
      </c>
      <c r="S232" s="126">
        <f t="shared" si="14"/>
        <v>4.4996663466226501</v>
      </c>
    </row>
    <row r="233" spans="1:19">
      <c r="A233" s="12">
        <v>42825</v>
      </c>
      <c r="B233">
        <v>61</v>
      </c>
      <c r="C233">
        <v>1076</v>
      </c>
      <c r="D233" s="101">
        <f t="shared" si="12"/>
        <v>5.6691449814126393</v>
      </c>
      <c r="F233" s="12">
        <v>42825</v>
      </c>
      <c r="G233">
        <v>8</v>
      </c>
      <c r="H233">
        <v>663</v>
      </c>
      <c r="I233" s="101">
        <f t="shared" si="13"/>
        <v>1.206636500754148</v>
      </c>
      <c r="K233" s="12">
        <v>42825</v>
      </c>
      <c r="L233">
        <v>21</v>
      </c>
      <c r="M233">
        <v>537</v>
      </c>
      <c r="N233" s="101">
        <f t="shared" si="16"/>
        <v>3.9106145251396649</v>
      </c>
      <c r="P233" s="12">
        <v>42825</v>
      </c>
      <c r="Q233">
        <v>49760.36945438385</v>
      </c>
      <c r="R233">
        <v>1180879.6488800049</v>
      </c>
      <c r="S233" s="126">
        <f t="shared" si="14"/>
        <v>4.2138391919598783</v>
      </c>
    </row>
    <row r="234" spans="1:19">
      <c r="A234" s="12">
        <v>42855</v>
      </c>
      <c r="B234">
        <v>56</v>
      </c>
      <c r="C234">
        <v>1069</v>
      </c>
      <c r="D234" s="101">
        <f t="shared" si="12"/>
        <v>5.2385406922357349</v>
      </c>
      <c r="F234" s="12">
        <v>42855</v>
      </c>
      <c r="G234">
        <v>7</v>
      </c>
      <c r="H234">
        <v>666</v>
      </c>
      <c r="I234" s="101">
        <f t="shared" si="13"/>
        <v>1.0510510510510511</v>
      </c>
      <c r="K234" s="12">
        <v>42855</v>
      </c>
      <c r="L234">
        <v>17</v>
      </c>
      <c r="M234">
        <v>532</v>
      </c>
      <c r="N234" s="101">
        <f t="shared" si="16"/>
        <v>3.1954887218045109</v>
      </c>
      <c r="P234" s="12">
        <v>42855</v>
      </c>
      <c r="Q234">
        <v>39200.606846809387</v>
      </c>
      <c r="R234">
        <v>1174950.1717987061</v>
      </c>
      <c r="S234" s="126">
        <f t="shared" si="14"/>
        <v>3.3363633443959602</v>
      </c>
    </row>
    <row r="235" spans="1:19">
      <c r="A235" s="12">
        <v>42886</v>
      </c>
      <c r="B235">
        <v>48</v>
      </c>
      <c r="C235">
        <v>1059</v>
      </c>
      <c r="D235" s="101">
        <f t="shared" si="12"/>
        <v>4.5325779036827196</v>
      </c>
      <c r="F235" s="12">
        <v>42886</v>
      </c>
      <c r="G235">
        <v>7</v>
      </c>
      <c r="H235">
        <v>670</v>
      </c>
      <c r="I235" s="101">
        <f t="shared" si="13"/>
        <v>1.0447761194029852</v>
      </c>
      <c r="K235" s="12">
        <v>42886</v>
      </c>
      <c r="L235">
        <v>18</v>
      </c>
      <c r="M235">
        <v>531</v>
      </c>
      <c r="N235" s="101">
        <f t="shared" si="16"/>
        <v>3.3898305084745761</v>
      </c>
      <c r="P235" s="12">
        <v>42886</v>
      </c>
      <c r="Q235">
        <v>25076.581910133362</v>
      </c>
      <c r="R235">
        <v>1161692.5146713257</v>
      </c>
      <c r="S235" s="126">
        <f t="shared" si="14"/>
        <v>2.158624730161768</v>
      </c>
    </row>
    <row r="236" spans="1:19">
      <c r="A236" s="12">
        <v>42916</v>
      </c>
      <c r="B236">
        <v>47</v>
      </c>
      <c r="C236">
        <v>1060</v>
      </c>
      <c r="D236" s="101">
        <f t="shared" si="12"/>
        <v>4.4339622641509431</v>
      </c>
      <c r="F236" s="12">
        <v>42916</v>
      </c>
      <c r="G236">
        <v>7</v>
      </c>
      <c r="H236">
        <v>672</v>
      </c>
      <c r="I236" s="101">
        <f t="shared" si="13"/>
        <v>1.0416666666666665</v>
      </c>
      <c r="K236" s="12">
        <v>42916</v>
      </c>
      <c r="L236">
        <v>12</v>
      </c>
      <c r="M236">
        <v>535</v>
      </c>
      <c r="N236" s="101">
        <f t="shared" si="16"/>
        <v>2.2429906542056073</v>
      </c>
      <c r="P236" s="12">
        <v>42916</v>
      </c>
      <c r="Q236">
        <v>26211.826920509338</v>
      </c>
      <c r="R236">
        <v>1175249.3597488403</v>
      </c>
      <c r="S236" s="126">
        <f t="shared" si="14"/>
        <v>2.2303204594904864</v>
      </c>
    </row>
    <row r="237" spans="1:19">
      <c r="A237" s="12">
        <v>42947</v>
      </c>
      <c r="B237">
        <v>48</v>
      </c>
      <c r="C237">
        <v>1053</v>
      </c>
      <c r="D237" s="101">
        <f t="shared" si="12"/>
        <v>4.5584045584045585</v>
      </c>
      <c r="F237" s="12">
        <v>42947</v>
      </c>
      <c r="G237">
        <v>8</v>
      </c>
      <c r="H237">
        <v>665</v>
      </c>
      <c r="I237" s="101">
        <f t="shared" si="13"/>
        <v>1.2030075187969926</v>
      </c>
      <c r="K237" s="12">
        <v>42947</v>
      </c>
      <c r="L237">
        <v>13</v>
      </c>
      <c r="M237">
        <v>540</v>
      </c>
      <c r="N237" s="101">
        <f t="shared" si="16"/>
        <v>2.4074074074074074</v>
      </c>
      <c r="P237" s="12">
        <v>42947</v>
      </c>
      <c r="Q237">
        <v>26552.669903755188</v>
      </c>
      <c r="R237">
        <v>1165432.1369934082</v>
      </c>
      <c r="S237" s="126">
        <f t="shared" si="14"/>
        <v>2.2783540165844398</v>
      </c>
    </row>
    <row r="238" spans="1:19">
      <c r="A238" s="12">
        <v>42978</v>
      </c>
      <c r="B238">
        <v>42</v>
      </c>
      <c r="C238">
        <v>1051</v>
      </c>
      <c r="D238" s="101">
        <f t="shared" si="12"/>
        <v>3.9961941008563278</v>
      </c>
      <c r="F238" s="12">
        <v>42978</v>
      </c>
      <c r="G238">
        <v>7</v>
      </c>
      <c r="H238">
        <v>662</v>
      </c>
      <c r="I238" s="101">
        <f t="shared" si="13"/>
        <v>1.0574018126888218</v>
      </c>
      <c r="K238" s="12">
        <v>42978</v>
      </c>
      <c r="L238">
        <v>10</v>
      </c>
      <c r="M238">
        <v>540</v>
      </c>
      <c r="N238" s="101">
        <f t="shared" si="16"/>
        <v>1.8518518518518516</v>
      </c>
      <c r="P238" s="12">
        <v>42978</v>
      </c>
      <c r="Q238">
        <v>22761.439909934998</v>
      </c>
      <c r="R238">
        <v>1168491.111038208</v>
      </c>
      <c r="S238" s="126">
        <f t="shared" si="14"/>
        <v>1.9479343655178845</v>
      </c>
    </row>
    <row r="239" spans="1:19">
      <c r="A239" s="12">
        <v>43008</v>
      </c>
      <c r="B239">
        <v>33</v>
      </c>
      <c r="C239">
        <v>900</v>
      </c>
      <c r="D239" s="101">
        <f t="shared" si="12"/>
        <v>3.6666666666666665</v>
      </c>
      <c r="F239" s="12">
        <v>43008</v>
      </c>
      <c r="G239">
        <v>5</v>
      </c>
      <c r="H239">
        <v>605</v>
      </c>
      <c r="I239" s="101">
        <f t="shared" si="13"/>
        <v>0.82644628099173556</v>
      </c>
      <c r="K239" s="12">
        <v>43008</v>
      </c>
      <c r="L239">
        <v>10</v>
      </c>
      <c r="M239">
        <v>547</v>
      </c>
      <c r="N239" s="101">
        <f t="shared" si="16"/>
        <v>1.8281535648994516</v>
      </c>
      <c r="P239" s="12">
        <v>43008</v>
      </c>
      <c r="Q239">
        <v>18785.879419326782</v>
      </c>
      <c r="R239">
        <v>1123273.1962890625</v>
      </c>
      <c r="S239" s="126">
        <f t="shared" si="14"/>
        <v>1.6724230117294132</v>
      </c>
    </row>
    <row r="240" spans="1:19">
      <c r="A240" s="12">
        <v>43039</v>
      </c>
      <c r="B240">
        <v>31</v>
      </c>
      <c r="C240">
        <v>902</v>
      </c>
      <c r="D240" s="101">
        <f t="shared" si="12"/>
        <v>3.4368070953436809</v>
      </c>
      <c r="F240" s="12">
        <v>43039</v>
      </c>
      <c r="G240">
        <v>4</v>
      </c>
      <c r="H240">
        <v>607</v>
      </c>
      <c r="I240" s="101">
        <f t="shared" si="13"/>
        <v>0.65897858319604619</v>
      </c>
      <c r="K240" s="12">
        <v>43039</v>
      </c>
      <c r="L240">
        <v>8</v>
      </c>
      <c r="M240">
        <v>557</v>
      </c>
      <c r="N240" s="101">
        <f t="shared" si="16"/>
        <v>1.4362657091561939</v>
      </c>
      <c r="P240" s="12">
        <v>43039</v>
      </c>
      <c r="Q240">
        <v>17077.973413467407</v>
      </c>
      <c r="R240">
        <v>1122509.1141204834</v>
      </c>
      <c r="S240" s="126">
        <f t="shared" si="14"/>
        <v>1.5214106681751505</v>
      </c>
    </row>
    <row r="241" spans="1:19">
      <c r="A241" s="12">
        <v>43069</v>
      </c>
      <c r="B241">
        <v>34</v>
      </c>
      <c r="C241">
        <v>901</v>
      </c>
      <c r="D241" s="101">
        <f t="shared" si="12"/>
        <v>3.7735849056603774</v>
      </c>
      <c r="F241" s="12">
        <v>43069</v>
      </c>
      <c r="G241">
        <v>3</v>
      </c>
      <c r="H241">
        <v>593</v>
      </c>
      <c r="I241" s="101">
        <f t="shared" si="13"/>
        <v>0.50590219224283306</v>
      </c>
      <c r="K241" s="12">
        <v>43069</v>
      </c>
      <c r="L241">
        <v>10</v>
      </c>
      <c r="M241">
        <v>559</v>
      </c>
      <c r="N241" s="101">
        <f t="shared" si="16"/>
        <v>1.7889087656529516</v>
      </c>
      <c r="P241" s="12">
        <v>43069</v>
      </c>
      <c r="Q241">
        <v>19217.04238319397</v>
      </c>
      <c r="R241">
        <v>1112967.5344085693</v>
      </c>
      <c r="S241" s="126">
        <f t="shared" si="14"/>
        <v>1.7266489622633872</v>
      </c>
    </row>
    <row r="242" spans="1:19">
      <c r="A242" s="12">
        <v>43100</v>
      </c>
      <c r="B242">
        <v>33</v>
      </c>
      <c r="C242">
        <v>902</v>
      </c>
      <c r="D242" s="101">
        <f t="shared" si="12"/>
        <v>3.6585365853658534</v>
      </c>
      <c r="F242" s="12">
        <v>43100</v>
      </c>
      <c r="G242">
        <v>5</v>
      </c>
      <c r="H242">
        <v>585</v>
      </c>
      <c r="I242" s="101">
        <f t="shared" si="13"/>
        <v>0.85470085470085477</v>
      </c>
      <c r="K242" s="12">
        <v>43100</v>
      </c>
      <c r="L242">
        <v>10</v>
      </c>
      <c r="M242">
        <v>560</v>
      </c>
      <c r="N242" s="101">
        <f t="shared" si="16"/>
        <v>1.7857142857142856</v>
      </c>
      <c r="P242" s="12">
        <v>43100</v>
      </c>
      <c r="Q242">
        <v>19501.910394668579</v>
      </c>
      <c r="R242">
        <v>1116782.7850646973</v>
      </c>
      <c r="S242" s="126">
        <f t="shared" si="14"/>
        <v>1.7462581493444849</v>
      </c>
    </row>
    <row r="243" spans="1:19">
      <c r="A243" s="12">
        <v>43131</v>
      </c>
      <c r="B243">
        <v>30</v>
      </c>
      <c r="C243">
        <v>890</v>
      </c>
      <c r="D243" s="101">
        <f t="shared" si="12"/>
        <v>3.3707865168539324</v>
      </c>
      <c r="F243" s="12">
        <v>43131</v>
      </c>
      <c r="G243">
        <v>4</v>
      </c>
      <c r="H243">
        <v>586</v>
      </c>
      <c r="I243" s="101">
        <f t="shared" si="13"/>
        <v>0.68259385665529015</v>
      </c>
      <c r="K243" s="12">
        <v>43131</v>
      </c>
      <c r="L243">
        <v>9</v>
      </c>
      <c r="M243">
        <v>565</v>
      </c>
      <c r="N243" s="101">
        <f t="shared" si="16"/>
        <v>1.5929203539823009</v>
      </c>
      <c r="P243" s="12">
        <v>43131</v>
      </c>
      <c r="Q243">
        <v>14923.611436843872</v>
      </c>
      <c r="R243">
        <v>1092123.3824920654</v>
      </c>
      <c r="S243" s="126">
        <f t="shared" si="14"/>
        <v>1.3664766889973894</v>
      </c>
    </row>
    <row r="244" spans="1:19">
      <c r="A244" s="12">
        <v>43159</v>
      </c>
      <c r="B244">
        <v>33</v>
      </c>
      <c r="C244">
        <v>898</v>
      </c>
      <c r="D244" s="101">
        <f t="shared" si="12"/>
        <v>3.6748329621380846</v>
      </c>
      <c r="F244" s="12">
        <v>43159</v>
      </c>
      <c r="G244">
        <v>6</v>
      </c>
      <c r="H244">
        <v>586</v>
      </c>
      <c r="I244" s="101">
        <f t="shared" si="13"/>
        <v>1.0238907849829351</v>
      </c>
      <c r="K244" s="12">
        <v>43159</v>
      </c>
      <c r="L244">
        <v>9</v>
      </c>
      <c r="M244">
        <v>576</v>
      </c>
      <c r="N244" s="101">
        <f t="shared" si="16"/>
        <v>1.5625</v>
      </c>
      <c r="P244" s="12">
        <v>43159</v>
      </c>
      <c r="Q244">
        <v>15575.71141242981</v>
      </c>
      <c r="R244">
        <v>1103878.0146636963</v>
      </c>
      <c r="S244" s="126">
        <f t="shared" si="14"/>
        <v>1.4109993319483813</v>
      </c>
    </row>
    <row r="245" spans="1:19">
      <c r="A245" s="12">
        <v>43190</v>
      </c>
      <c r="B245">
        <v>37</v>
      </c>
      <c r="C245">
        <v>901</v>
      </c>
      <c r="D245" s="101">
        <f t="shared" si="12"/>
        <v>4.1065482796892345</v>
      </c>
      <c r="F245" s="12">
        <v>43190</v>
      </c>
      <c r="G245">
        <v>6</v>
      </c>
      <c r="H245">
        <v>578</v>
      </c>
      <c r="I245" s="101">
        <f t="shared" si="13"/>
        <v>1.0380622837370241</v>
      </c>
      <c r="K245" s="12">
        <v>43190</v>
      </c>
      <c r="L245">
        <v>10</v>
      </c>
      <c r="M245">
        <v>585</v>
      </c>
      <c r="N245" s="101">
        <f t="shared" si="16"/>
        <v>1.7094017094017095</v>
      </c>
      <c r="P245" s="12">
        <v>43190</v>
      </c>
      <c r="Q245">
        <v>18843.246355056763</v>
      </c>
      <c r="R245">
        <v>1112941.4848632813</v>
      </c>
      <c r="S245" s="126">
        <f t="shared" si="14"/>
        <v>1.6931030616916531</v>
      </c>
    </row>
    <row r="246" spans="1:19">
      <c r="A246" s="12">
        <v>43220</v>
      </c>
      <c r="B246">
        <v>35</v>
      </c>
      <c r="C246">
        <v>908</v>
      </c>
      <c r="D246" s="101">
        <f t="shared" si="12"/>
        <v>3.8546255506607929</v>
      </c>
      <c r="F246" s="12">
        <v>43220</v>
      </c>
      <c r="G246">
        <v>6</v>
      </c>
      <c r="H246">
        <v>581</v>
      </c>
      <c r="I246" s="101">
        <f t="shared" si="13"/>
        <v>1.0327022375215147</v>
      </c>
      <c r="K246" s="12">
        <v>43220</v>
      </c>
      <c r="L246">
        <v>10</v>
      </c>
      <c r="M246">
        <v>586</v>
      </c>
      <c r="N246" s="101">
        <f t="shared" si="16"/>
        <v>1.7064846416382253</v>
      </c>
      <c r="P246" s="12">
        <v>43220</v>
      </c>
      <c r="Q246">
        <v>18285.890916824341</v>
      </c>
      <c r="R246">
        <v>1119451.360458374</v>
      </c>
      <c r="S246" s="126">
        <f t="shared" si="14"/>
        <v>1.6334689976469314</v>
      </c>
    </row>
    <row r="247" spans="1:19">
      <c r="A247" s="12">
        <v>43251</v>
      </c>
      <c r="B247">
        <v>29</v>
      </c>
      <c r="C247">
        <v>903</v>
      </c>
      <c r="D247" s="101">
        <f t="shared" si="12"/>
        <v>3.211517165005537</v>
      </c>
      <c r="F247" s="12">
        <v>43251</v>
      </c>
      <c r="G247">
        <v>5</v>
      </c>
      <c r="H247">
        <v>574</v>
      </c>
      <c r="I247" s="101">
        <f t="shared" si="13"/>
        <v>0.87108013937282225</v>
      </c>
      <c r="K247" s="12">
        <v>43251</v>
      </c>
      <c r="L247">
        <v>9</v>
      </c>
      <c r="M247">
        <v>584</v>
      </c>
      <c r="N247" s="101">
        <f t="shared" si="16"/>
        <v>1.5410958904109588</v>
      </c>
      <c r="P247" s="12">
        <v>43251</v>
      </c>
      <c r="Q247">
        <v>15700.552934646606</v>
      </c>
      <c r="R247">
        <v>1117759.6886138916</v>
      </c>
      <c r="S247" s="126">
        <f t="shared" si="14"/>
        <v>1.4046447635015811</v>
      </c>
    </row>
    <row r="248" spans="1:19">
      <c r="A248" s="12">
        <v>43281</v>
      </c>
      <c r="B248">
        <v>27</v>
      </c>
      <c r="C248">
        <v>895</v>
      </c>
      <c r="D248" s="101">
        <f t="shared" si="12"/>
        <v>3.016759776536313</v>
      </c>
      <c r="F248" s="12">
        <v>43281</v>
      </c>
      <c r="G248">
        <v>4</v>
      </c>
      <c r="H248">
        <v>571</v>
      </c>
      <c r="I248" s="101">
        <f t="shared" si="13"/>
        <v>0.70052539404553416</v>
      </c>
      <c r="K248" s="12">
        <v>43281</v>
      </c>
      <c r="L248">
        <v>9</v>
      </c>
      <c r="M248">
        <v>596</v>
      </c>
      <c r="N248" s="101">
        <f t="shared" si="16"/>
        <v>1.5100671140939599</v>
      </c>
      <c r="P248" s="12">
        <v>43281</v>
      </c>
      <c r="Q248">
        <v>13870.527910232544</v>
      </c>
      <c r="R248">
        <v>1108871.9637451172</v>
      </c>
      <c r="S248" s="126">
        <f t="shared" si="14"/>
        <v>1.2508683025392815</v>
      </c>
    </row>
    <row r="249" spans="1:19">
      <c r="A249" s="12">
        <v>43312</v>
      </c>
      <c r="B249">
        <v>24</v>
      </c>
      <c r="C249">
        <v>892</v>
      </c>
      <c r="D249" s="101">
        <f t="shared" si="12"/>
        <v>2.6905829596412558</v>
      </c>
      <c r="F249" s="12">
        <v>43312</v>
      </c>
      <c r="G249">
        <v>5</v>
      </c>
      <c r="H249">
        <v>579</v>
      </c>
      <c r="I249" s="101">
        <f t="shared" si="13"/>
        <v>0.86355785837651122</v>
      </c>
      <c r="K249" s="12">
        <v>43312</v>
      </c>
      <c r="L249">
        <v>6</v>
      </c>
      <c r="M249">
        <v>594</v>
      </c>
      <c r="N249" s="101">
        <f t="shared" si="16"/>
        <v>1.0101010101010102</v>
      </c>
      <c r="P249" s="12">
        <v>43312</v>
      </c>
      <c r="Q249">
        <v>12671.227922439575</v>
      </c>
      <c r="R249">
        <v>1105806.5125579834</v>
      </c>
      <c r="S249" s="126">
        <f t="shared" si="14"/>
        <v>1.1458811083620881</v>
      </c>
    </row>
    <row r="250" spans="1:19">
      <c r="A250" s="12">
        <v>43343</v>
      </c>
      <c r="B250">
        <v>23</v>
      </c>
      <c r="C250">
        <v>895</v>
      </c>
      <c r="D250" s="101">
        <f t="shared" si="12"/>
        <v>2.569832402234637</v>
      </c>
      <c r="F250" s="12">
        <v>43343</v>
      </c>
      <c r="G250">
        <v>5</v>
      </c>
      <c r="H250">
        <v>564</v>
      </c>
      <c r="I250" s="101">
        <f t="shared" si="13"/>
        <v>0.88652482269503552</v>
      </c>
      <c r="K250" s="12">
        <v>43343</v>
      </c>
      <c r="L250">
        <v>6</v>
      </c>
      <c r="M250">
        <v>605</v>
      </c>
      <c r="N250" s="101">
        <f t="shared" si="16"/>
        <v>0.99173553719008267</v>
      </c>
      <c r="P250" s="12">
        <v>43343</v>
      </c>
      <c r="Q250">
        <v>12663.127922058105</v>
      </c>
      <c r="R250">
        <v>1111985.1019287109</v>
      </c>
      <c r="S250" s="126">
        <f t="shared" si="14"/>
        <v>1.1387857535226165</v>
      </c>
    </row>
    <row r="251" spans="1:19">
      <c r="A251" s="12">
        <v>43373</v>
      </c>
      <c r="B251">
        <v>22</v>
      </c>
      <c r="C251">
        <v>895</v>
      </c>
      <c r="D251" s="101">
        <f t="shared" si="12"/>
        <v>2.4581005586592175</v>
      </c>
      <c r="F251" s="12">
        <v>43373</v>
      </c>
      <c r="G251">
        <v>5</v>
      </c>
      <c r="H251">
        <v>557</v>
      </c>
      <c r="I251" s="101">
        <f t="shared" si="13"/>
        <v>0.89766606822262118</v>
      </c>
      <c r="K251" s="12">
        <v>43373</v>
      </c>
      <c r="L251">
        <v>6</v>
      </c>
      <c r="M251">
        <v>536</v>
      </c>
      <c r="N251" s="101">
        <f t="shared" si="16"/>
        <v>1.1194029850746268</v>
      </c>
      <c r="P251" s="12">
        <v>43373</v>
      </c>
      <c r="Q251">
        <v>12080.378898620605</v>
      </c>
      <c r="R251">
        <v>1115061.6004486084</v>
      </c>
      <c r="S251" s="126">
        <f t="shared" si="14"/>
        <v>1.08338220002917</v>
      </c>
    </row>
    <row r="252" spans="1:19">
      <c r="A252" s="12">
        <v>43404</v>
      </c>
      <c r="B252">
        <v>23</v>
      </c>
      <c r="C252">
        <v>897</v>
      </c>
      <c r="D252" s="101">
        <f t="shared" si="12"/>
        <v>2.5641025641025639</v>
      </c>
      <c r="F252" s="12">
        <v>43404</v>
      </c>
      <c r="G252">
        <v>5</v>
      </c>
      <c r="H252">
        <v>560</v>
      </c>
      <c r="I252" s="101">
        <f t="shared" si="13"/>
        <v>0.89285714285714279</v>
      </c>
      <c r="K252" s="12">
        <v>43404</v>
      </c>
      <c r="L252">
        <v>6</v>
      </c>
      <c r="M252">
        <v>546</v>
      </c>
      <c r="N252" s="101">
        <f t="shared" si="16"/>
        <v>1.098901098901099</v>
      </c>
      <c r="P252" s="12">
        <v>43404</v>
      </c>
      <c r="Q252">
        <v>14739.86888885498</v>
      </c>
      <c r="R252">
        <v>1119189.5834350586</v>
      </c>
      <c r="S252" s="126">
        <f t="shared" si="14"/>
        <v>1.317012694454752</v>
      </c>
    </row>
    <row r="253" spans="1:19">
      <c r="A253" s="12">
        <v>43434</v>
      </c>
      <c r="B253">
        <v>20</v>
      </c>
      <c r="C253">
        <v>911</v>
      </c>
      <c r="D253" s="101">
        <f t="shared" si="12"/>
        <v>2.1953896816684964</v>
      </c>
      <c r="F253" s="12">
        <v>43434</v>
      </c>
      <c r="G253">
        <v>5</v>
      </c>
      <c r="H253">
        <v>564</v>
      </c>
      <c r="I253" s="101">
        <f t="shared" si="13"/>
        <v>0.88652482269503552</v>
      </c>
      <c r="K253" s="12">
        <v>43434</v>
      </c>
      <c r="L253">
        <v>5</v>
      </c>
      <c r="M253">
        <v>555</v>
      </c>
      <c r="N253" s="101">
        <f t="shared" si="16"/>
        <v>0.90090090090090091</v>
      </c>
      <c r="P253" s="12">
        <v>43434</v>
      </c>
      <c r="Q253">
        <v>12245.799919128418</v>
      </c>
      <c r="R253">
        <v>1126330.3218688965</v>
      </c>
      <c r="S253" s="126">
        <f t="shared" si="14"/>
        <v>1.0872298899677331</v>
      </c>
    </row>
    <row r="254" spans="1:19">
      <c r="A254" s="12">
        <v>43465</v>
      </c>
      <c r="B254">
        <v>18</v>
      </c>
      <c r="C254">
        <v>919</v>
      </c>
      <c r="D254" s="101">
        <f t="shared" si="12"/>
        <v>1.958650707290533</v>
      </c>
      <c r="F254" s="12">
        <v>43465</v>
      </c>
      <c r="G254">
        <v>2</v>
      </c>
      <c r="H254">
        <v>565</v>
      </c>
      <c r="I254" s="101">
        <f t="shared" si="13"/>
        <v>0.35398230088495575</v>
      </c>
      <c r="K254" s="12">
        <v>43465</v>
      </c>
      <c r="L254">
        <v>5</v>
      </c>
      <c r="M254">
        <v>559</v>
      </c>
      <c r="N254" s="101">
        <f t="shared" si="16"/>
        <v>0.89445438282647582</v>
      </c>
      <c r="P254" s="12">
        <v>43465</v>
      </c>
      <c r="Q254">
        <v>10363.726921081543</v>
      </c>
      <c r="R254">
        <v>1141299.1456298828</v>
      </c>
      <c r="S254" s="126">
        <f t="shared" si="14"/>
        <v>0.90806402166907807</v>
      </c>
    </row>
    <row r="255" spans="1:19">
      <c r="A255" s="12">
        <v>43496</v>
      </c>
      <c r="B255">
        <v>16</v>
      </c>
      <c r="C255">
        <v>923</v>
      </c>
      <c r="D255" s="101">
        <f t="shared" si="12"/>
        <v>1.7334777898158178</v>
      </c>
      <c r="F255" s="12">
        <v>43496</v>
      </c>
      <c r="G255">
        <v>2</v>
      </c>
      <c r="H255">
        <v>558</v>
      </c>
      <c r="I255" s="101">
        <f t="shared" si="13"/>
        <v>0.35842293906810035</v>
      </c>
      <c r="K255" s="12">
        <v>43496</v>
      </c>
      <c r="L255">
        <v>5</v>
      </c>
      <c r="M255">
        <v>575</v>
      </c>
      <c r="N255" s="101">
        <f t="shared" si="16"/>
        <v>0.86956521739130432</v>
      </c>
      <c r="P255" s="12">
        <v>43496</v>
      </c>
      <c r="Q255">
        <v>9850.9839172363281</v>
      </c>
      <c r="R255">
        <v>1151453.0601806641</v>
      </c>
      <c r="S255" s="126">
        <f t="shared" si="14"/>
        <v>0.85552631348174091</v>
      </c>
    </row>
    <row r="256" spans="1:19">
      <c r="A256" s="12">
        <v>43524</v>
      </c>
      <c r="B256">
        <v>14</v>
      </c>
      <c r="C256">
        <v>928</v>
      </c>
      <c r="D256" s="101">
        <f t="shared" si="12"/>
        <v>1.5086206896551724</v>
      </c>
      <c r="F256" s="12">
        <v>43524</v>
      </c>
      <c r="G256">
        <v>1</v>
      </c>
      <c r="H256">
        <v>557</v>
      </c>
      <c r="I256" s="101">
        <f t="shared" si="13"/>
        <v>0.17953321364452424</v>
      </c>
      <c r="K256" s="12">
        <v>43524</v>
      </c>
      <c r="L256">
        <v>4</v>
      </c>
      <c r="M256">
        <v>573</v>
      </c>
      <c r="N256" s="101">
        <f t="shared" si="16"/>
        <v>0.69808027923211169</v>
      </c>
      <c r="P256" s="12">
        <v>43524</v>
      </c>
      <c r="Q256">
        <v>10132.128875732422</v>
      </c>
      <c r="R256">
        <v>1147544.8852996826</v>
      </c>
      <c r="S256" s="126">
        <f t="shared" si="14"/>
        <v>0.88293965713475386</v>
      </c>
    </row>
    <row r="257" spans="1:19">
      <c r="A257" s="12">
        <v>43555</v>
      </c>
      <c r="B257">
        <v>9</v>
      </c>
      <c r="C257">
        <v>921</v>
      </c>
      <c r="D257" s="101">
        <f t="shared" si="12"/>
        <v>0.97719869706840379</v>
      </c>
      <c r="F257" s="12">
        <v>43555</v>
      </c>
      <c r="G257">
        <v>1</v>
      </c>
      <c r="H257">
        <v>548</v>
      </c>
      <c r="I257" s="101">
        <f t="shared" si="13"/>
        <v>0.18248175182481752</v>
      </c>
      <c r="K257" s="12">
        <v>43555</v>
      </c>
      <c r="L257">
        <v>2</v>
      </c>
      <c r="M257">
        <v>583</v>
      </c>
      <c r="N257" s="101">
        <f t="shared" si="16"/>
        <v>0.34305317324185247</v>
      </c>
      <c r="P257" s="12">
        <v>43555</v>
      </c>
      <c r="Q257">
        <v>6567.3139343261719</v>
      </c>
      <c r="R257">
        <v>1130855.4498901367</v>
      </c>
      <c r="S257" s="126">
        <f t="shared" si="14"/>
        <v>0.58073858466740291</v>
      </c>
    </row>
    <row r="258" spans="1:19">
      <c r="A258" s="12">
        <v>43585</v>
      </c>
      <c r="B258">
        <v>13</v>
      </c>
      <c r="C258">
        <v>922</v>
      </c>
      <c r="D258" s="101">
        <f t="shared" si="12"/>
        <v>1.4099783080260302</v>
      </c>
      <c r="F258" s="12">
        <v>43585</v>
      </c>
      <c r="G258">
        <v>2</v>
      </c>
      <c r="H258">
        <v>557</v>
      </c>
      <c r="I258" s="101">
        <f t="shared" si="13"/>
        <v>0.35906642728904847</v>
      </c>
      <c r="K258" s="12">
        <v>43585</v>
      </c>
      <c r="L258">
        <v>4</v>
      </c>
      <c r="M258">
        <v>588</v>
      </c>
      <c r="N258" s="101">
        <f t="shared" si="16"/>
        <v>0.68027210884353739</v>
      </c>
      <c r="P258" s="12">
        <v>43585</v>
      </c>
      <c r="Q258">
        <v>7795.1559448242188</v>
      </c>
      <c r="R258">
        <v>1129916.1356811523</v>
      </c>
      <c r="S258" s="126">
        <f t="shared" si="14"/>
        <v>0.68988801015086221</v>
      </c>
    </row>
    <row r="259" spans="1:19">
      <c r="A259" s="12">
        <v>43616</v>
      </c>
      <c r="B259">
        <v>16</v>
      </c>
      <c r="C259">
        <v>930</v>
      </c>
      <c r="D259" s="101">
        <f t="shared" si="12"/>
        <v>1.7204301075268817</v>
      </c>
      <c r="F259" s="12">
        <v>43616</v>
      </c>
      <c r="G259">
        <v>2</v>
      </c>
      <c r="H259">
        <v>565</v>
      </c>
      <c r="I259" s="101">
        <f t="shared" si="13"/>
        <v>0.35398230088495575</v>
      </c>
      <c r="K259" s="12">
        <v>43616</v>
      </c>
      <c r="L259">
        <v>5</v>
      </c>
      <c r="M259">
        <v>597</v>
      </c>
      <c r="N259" s="101">
        <f t="shared" si="16"/>
        <v>0.83752093802345051</v>
      </c>
      <c r="P259" s="12">
        <v>43616</v>
      </c>
      <c r="Q259">
        <v>9586.6109619140625</v>
      </c>
      <c r="R259">
        <v>1125806.4461669922</v>
      </c>
      <c r="S259" s="126">
        <f t="shared" si="14"/>
        <v>0.85153278297112089</v>
      </c>
    </row>
    <row r="260" spans="1:19">
      <c r="A260" s="12">
        <v>43646</v>
      </c>
      <c r="B260">
        <v>20</v>
      </c>
      <c r="C260">
        <v>926</v>
      </c>
      <c r="D260" s="101">
        <f t="shared" si="12"/>
        <v>2.159827213822894</v>
      </c>
      <c r="F260" s="12">
        <v>43646</v>
      </c>
      <c r="G260">
        <v>2</v>
      </c>
      <c r="H260">
        <v>556</v>
      </c>
      <c r="I260" s="101">
        <f t="shared" si="13"/>
        <v>0.35971223021582738</v>
      </c>
      <c r="K260" s="12">
        <v>43646</v>
      </c>
      <c r="L260">
        <v>4</v>
      </c>
      <c r="M260">
        <v>594</v>
      </c>
      <c r="N260" s="101">
        <f t="shared" si="16"/>
        <v>0.67340067340067333</v>
      </c>
      <c r="P260" s="12">
        <v>43646</v>
      </c>
      <c r="Q260">
        <v>10615.353496551514</v>
      </c>
      <c r="R260">
        <v>1128666.444519043</v>
      </c>
      <c r="S260" s="126">
        <f t="shared" si="14"/>
        <v>0.940521758939597</v>
      </c>
    </row>
    <row r="261" spans="1:19">
      <c r="A261" s="12">
        <v>43677</v>
      </c>
      <c r="B261">
        <v>22</v>
      </c>
      <c r="C261">
        <v>928</v>
      </c>
      <c r="D261" s="101">
        <f t="shared" si="12"/>
        <v>2.3706896551724137</v>
      </c>
      <c r="F261" s="12">
        <v>43677</v>
      </c>
      <c r="G261">
        <v>1</v>
      </c>
      <c r="H261">
        <v>554</v>
      </c>
      <c r="I261" s="101">
        <f t="shared" si="13"/>
        <v>0.18050541516245489</v>
      </c>
      <c r="K261" s="12">
        <v>43677</v>
      </c>
      <c r="L261">
        <v>3</v>
      </c>
      <c r="M261">
        <v>590</v>
      </c>
      <c r="N261" s="101">
        <f t="shared" si="16"/>
        <v>0.50847457627118642</v>
      </c>
      <c r="P261" s="12">
        <v>43677</v>
      </c>
      <c r="Q261">
        <v>15677.122539520264</v>
      </c>
      <c r="R261">
        <v>1132143.5556182861</v>
      </c>
      <c r="S261" s="126">
        <f t="shared" si="14"/>
        <v>1.3847292122736745</v>
      </c>
    </row>
    <row r="262" spans="1:19">
      <c r="A262" s="12">
        <v>43708</v>
      </c>
      <c r="B262">
        <v>24</v>
      </c>
      <c r="C262">
        <v>932</v>
      </c>
      <c r="D262" s="101">
        <f t="shared" si="12"/>
        <v>2.5751072961373391</v>
      </c>
      <c r="F262" s="12">
        <v>43708</v>
      </c>
      <c r="G262">
        <v>1</v>
      </c>
      <c r="H262">
        <v>555</v>
      </c>
      <c r="I262" s="101">
        <f t="shared" si="13"/>
        <v>0.18018018018018017</v>
      </c>
      <c r="K262" s="12">
        <v>43708</v>
      </c>
      <c r="L262">
        <v>3</v>
      </c>
      <c r="M262">
        <v>589</v>
      </c>
      <c r="N262" s="101">
        <f t="shared" si="16"/>
        <v>0.50933786078098475</v>
      </c>
      <c r="P262" s="12">
        <v>43708</v>
      </c>
      <c r="Q262">
        <v>18334.213573455811</v>
      </c>
      <c r="R262">
        <v>1131404.0532684326</v>
      </c>
      <c r="S262" s="126">
        <f t="shared" si="14"/>
        <v>1.6204832853914042</v>
      </c>
    </row>
    <row r="263" spans="1:19">
      <c r="A263" s="12">
        <v>43738</v>
      </c>
      <c r="B263">
        <v>25</v>
      </c>
      <c r="C263">
        <v>933</v>
      </c>
      <c r="D263" s="101">
        <f t="shared" si="12"/>
        <v>2.679528403001072</v>
      </c>
      <c r="F263" s="12">
        <v>43738</v>
      </c>
      <c r="G263">
        <v>2</v>
      </c>
      <c r="H263">
        <v>549</v>
      </c>
      <c r="I263" s="101">
        <f t="shared" si="13"/>
        <v>0.36429872495446264</v>
      </c>
      <c r="K263" s="12">
        <v>43738</v>
      </c>
      <c r="L263">
        <v>4</v>
      </c>
      <c r="M263">
        <v>585</v>
      </c>
      <c r="N263" s="101">
        <f t="shared" si="16"/>
        <v>0.68376068376068377</v>
      </c>
      <c r="P263" s="12">
        <v>43738</v>
      </c>
      <c r="Q263">
        <v>18834.213573455811</v>
      </c>
      <c r="R263">
        <v>1126771.5409088135</v>
      </c>
      <c r="S263" s="126">
        <f t="shared" si="14"/>
        <v>1.671520169764388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515C415F28B448AD71F773DB3732E" ma:contentTypeVersion="" ma:contentTypeDescription="Create a new document." ma:contentTypeScope="" ma:versionID="aa0e81eb9eee5773eda5cfd7bf840c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root xmlns="urn:NextGen/PropertyType/LandingAreas"/>
</file>

<file path=customXml/item3.xml><?xml version="1.0" encoding="utf-8"?>
<root xmlns="urn:NextGen/PropertyType/DocumentMetadata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6074F5-7FF1-45DB-A3AD-401853032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81434C-5088-4433-BB28-57DE7D185F30}">
  <ds:schemaRefs>
    <ds:schemaRef ds:uri="urn:NextGen/PropertyType/LandingAreas"/>
    <ds:schemaRef ds:uri="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D3DADD60-C635-4C7F-8894-3603D66B5A11}">
  <ds:schemaRefs>
    <ds:schemaRef ds:uri="urn:NextGen/PropertyType/DocumentMetadata"/>
    <ds:schemaRef ds:uri=""/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47FAE1C3-F94B-4138-9E9F-5BEB01123E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61B0ED42-EC83-4263-89D5-F9AD2E9C04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US forecast (par)</vt:lpstr>
      <vt:lpstr>US forecast</vt:lpstr>
      <vt:lpstr>Model</vt:lpstr>
      <vt:lpstr>Model loan</vt:lpstr>
      <vt:lpstr>Regression output</vt:lpstr>
      <vt:lpstr>S&amp;P Reg</vt:lpstr>
      <vt:lpstr>Source data</vt:lpstr>
      <vt:lpstr>Regional Defaults</vt:lpstr>
      <vt:lpstr>BbgTickers</vt:lpstr>
      <vt:lpstr>Data</vt:lpstr>
      <vt:lpstr>EM</vt:lpstr>
      <vt:lpstr>Europe</vt:lpstr>
      <vt:lpstr>'US forecast'!moodys_defaults_specgrade_date_range</vt:lpstr>
      <vt:lpstr>'US forecast (par)'!moodys_defaults_specgrade_date_range</vt:lpstr>
      <vt:lpstr>'US forecast'!Print_Area</vt:lpstr>
      <vt:lpstr>'US forecast (par)'!Print_Area</vt:lpstr>
      <vt:lpstr>Model!Print_Titles</vt:lpstr>
      <vt:lpstr>'US forecast'!Print_Titles</vt:lpstr>
      <vt:lpstr>'US forecast (par)'!Print_Titles</vt:lpstr>
      <vt:lpstr>UnitedStates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High Yield Strategy</dc:title>
  <dc:subject/>
  <dc:creator>Eric Yu</dc:creator>
  <cp:keywords>a0756e9488d652a8</cp:keywords>
  <dc:description>RSCH Authoring 2019.3.7.1</dc:description>
  <cp:lastModifiedBy>Brian Fagan</cp:lastModifiedBy>
  <dcterms:created xsi:type="dcterms:W3CDTF">2016-01-12T20:47:03Z</dcterms:created>
  <dcterms:modified xsi:type="dcterms:W3CDTF">2019-10-08T06:14:28Z</dcterms:modified>
  <cp:category>Model</cp:category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ver Name">
    <vt:lpwstr>creditdb-db.bankofamerica.com,15001</vt:lpwstr>
  </property>
  <property fmtid="{D5CDD505-2E9C-101B-9397-08002B2CF9AE}" pid="3" name="ProductId">
    <vt:lpwstr>0</vt:lpwstr>
  </property>
  <property fmtid="{D5CDD505-2E9C-101B-9397-08002B2CF9AE}" pid="4" name="Url">
    <vt:lpwstr/>
  </property>
  <property fmtid="{D5CDD505-2E9C-101B-9397-08002B2CF9AE}" pid="5" name="Subtitle">
    <vt:lpwstr>Default forecast</vt:lpwstr>
  </property>
  <property fmtid="{D5CDD505-2E9C-101B-9397-08002B2CF9AE}" pid="6" name="Date">
    <vt:lpwstr>03 October 2019</vt:lpwstr>
  </property>
  <property fmtid="{D5CDD505-2E9C-101B-9397-08002B2CF9AE}" pid="7" name="TitusGUID">
    <vt:lpwstr>e567f24b-6a6b-47e4-8b86-6ed3180a23c7</vt:lpwstr>
  </property>
  <property fmtid="{D5CDD505-2E9C-101B-9397-08002B2CF9AE}" pid="8" name="Classification">
    <vt:lpwstr>Unclassified</vt:lpwstr>
  </property>
  <property fmtid="{D5CDD505-2E9C-101B-9397-08002B2CF9AE}" pid="9" name="ContentTypeId">
    <vt:lpwstr>0x010100242515C415F28B448AD71F773DB3732E</vt:lpwstr>
  </property>
</Properties>
</file>