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10" firstSheet="2" activeTab="4"/>
  </bookViews>
  <sheets>
    <sheet name="Sheet1" sheetId="1" state="hidden" r:id="rId1"/>
    <sheet name="甘特图" sheetId="3" state="hidden" r:id="rId2"/>
    <sheet name="日历" sheetId="6" r:id="rId3"/>
    <sheet name="项目进度表" sheetId="5" r:id="rId4"/>
    <sheet name="工作周报模板" sheetId="8" r:id="rId5"/>
  </sheets>
  <definedNames>
    <definedName name="_xlnm.Print_Area" localSheetId="3">项目进度表!$A$1:$AK$19</definedName>
  </definedNames>
  <calcPr calcId="144525"/>
</workbook>
</file>

<file path=xl/sharedStrings.xml><?xml version="1.0" encoding="utf-8"?>
<sst xmlns="http://schemas.openxmlformats.org/spreadsheetml/2006/main" count="140" uniqueCount="107">
  <si>
    <r>
      <rPr>
        <sz val="20"/>
        <rFont val="黑体"/>
        <charset val="134"/>
      </rPr>
      <t xml:space="preserve">课程开发计划
</t>
    </r>
    <r>
      <rPr>
        <sz val="12"/>
        <rFont val="宋体"/>
        <charset val="134"/>
      </rPr>
      <t>（8月完成主要课件开发，9月开展相关培训活动）</t>
    </r>
  </si>
  <si>
    <t>序号</t>
  </si>
  <si>
    <t>事件</t>
  </si>
  <si>
    <t>责任单位</t>
  </si>
  <si>
    <t>责任人</t>
  </si>
  <si>
    <t>完成时间</t>
  </si>
  <si>
    <t>备    注</t>
  </si>
  <si>
    <t>确定专业课程的开发人员</t>
  </si>
  <si>
    <t>家居连锁事业部</t>
  </si>
  <si>
    <t>杨峰、夏天、华诚、向开文</t>
  </si>
  <si>
    <t>课程开发人员应达到如下要求：</t>
  </si>
  <si>
    <t>1.专业资深</t>
  </si>
  <si>
    <t>2.有一定文字写作能力</t>
  </si>
  <si>
    <t>3.具有较强的归纳、总结能力</t>
  </si>
  <si>
    <t>4.有一定的表达能力，具有讲师潜质</t>
  </si>
  <si>
    <t>拟定2012年下半年培训计划</t>
  </si>
  <si>
    <t>朱琪</t>
  </si>
  <si>
    <t>培训计划是课程的“源”。没有计划，就没有课题</t>
  </si>
  <si>
    <t>召开课程开发人员会议，明确课题的写作方向</t>
  </si>
  <si>
    <t>培训管理中心</t>
  </si>
  <si>
    <t>戴敏、翟强</t>
  </si>
  <si>
    <t>课题拟定总体要求：宜精不宜多、宜点不宜面、宜小不宜大、宜重点不宜全面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</si>
  <si>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.课程大纲要求：至少三级纲目</t>
    </r>
  </si>
  <si>
    <t>2.课题要求:①业务类专题，不可是公共类题目，如责任、沟通、执行力、协调等；②宜小不宜大，不要诸如“如何做一名合格的商务经理”宽泛性课题，要具体课题，如“如何做好楼面督导的培养”；③课题不能是某某流程，某某制度。</t>
  </si>
  <si>
    <t>3.各业务模块现阶段拟定一个最紧急、最重要的课题</t>
  </si>
  <si>
    <t>4.人力资源部给出课程大纲的最终实例，请大家按此模式填鸭</t>
  </si>
  <si>
    <t>5.各课程开发人员随时保持与戴敏、翟强、翟强的沟通，他俩很乐意协助大家</t>
  </si>
  <si>
    <t>6.几易稿件后，经各中心总经理确认，方可明确课程大纲，截止时间为8月18日</t>
  </si>
  <si>
    <t>课题名称的确认</t>
  </si>
  <si>
    <t>各课题提交的截止日</t>
  </si>
  <si>
    <t>课程开发方法培训</t>
  </si>
  <si>
    <t>1.培训时间：2小时。人力资源部事先为大家制作出各课程的大纲PPT</t>
  </si>
  <si>
    <t>2.培训内容：教会大家如何“装”PPT。如何插入新幻灯片；如何分页；如何插入备注；如何提炼、精简文字</t>
  </si>
  <si>
    <t>讲课技巧培训</t>
  </si>
  <si>
    <t>1.培训时间：2小时</t>
  </si>
  <si>
    <t>2.培训内容：TTT；演示工具的应用（时间显示工具，放大涂鸦工具等）</t>
  </si>
  <si>
    <t>讲师试讲及讲师认证</t>
  </si>
  <si>
    <t>1.单个课程试讲0.5小时。各课程开发人员都要试讲，27、28试讲两天</t>
  </si>
  <si>
    <t>2.提出改进意见</t>
  </si>
  <si>
    <t>3.试讲合格人员，颁发讲师证</t>
  </si>
  <si>
    <t>课程开发截止日</t>
  </si>
  <si>
    <t>培训管理中心、家居连锁事业部</t>
  </si>
  <si>
    <t>各模块讲师</t>
  </si>
  <si>
    <t>课程开发过程中，人力资源部随时协助大家。经总经理、人力资源部确认后按照《课程开发规定》发放补助</t>
  </si>
  <si>
    <t>按照事业部培训计划开展培训活动</t>
  </si>
  <si>
    <t>2012年9月1日起</t>
  </si>
  <si>
    <t>适时按《内训师制度》发放课酬</t>
  </si>
  <si>
    <t>PPT高级应用</t>
  </si>
  <si>
    <t>1.单次培训时间2小时</t>
  </si>
  <si>
    <t>2.07/10版SMART应用</t>
  </si>
  <si>
    <t>3.年终PPT评比，奖励先进</t>
  </si>
  <si>
    <r>
      <rPr>
        <sz val="12"/>
        <rFont val="宋体"/>
        <charset val="134"/>
      </rPr>
      <t xml:space="preserve">                                            培训管理中心
                                            </t>
    </r>
    <r>
      <rPr>
        <sz val="12"/>
        <rFont val="宋体"/>
        <charset val="134"/>
      </rPr>
      <t>2012-8-6</t>
    </r>
  </si>
  <si>
    <t>开始时间
(日期)</t>
  </si>
  <si>
    <t>天数</t>
  </si>
  <si>
    <t>完成时间
（日期）</t>
  </si>
  <si>
    <t>确认课题名称、大纲</t>
  </si>
  <si>
    <t>培训课程开发方法</t>
  </si>
  <si>
    <t>培训讲课技巧</t>
  </si>
  <si>
    <t>试讲</t>
  </si>
  <si>
    <t>开发课程</t>
  </si>
  <si>
    <t>日历</t>
  </si>
  <si>
    <t>年</t>
  </si>
  <si>
    <t>月</t>
  </si>
  <si>
    <t>今天：</t>
  </si>
  <si>
    <t>一</t>
  </si>
  <si>
    <t>二</t>
  </si>
  <si>
    <t>三</t>
  </si>
  <si>
    <t>四</t>
  </si>
  <si>
    <t>五</t>
  </si>
  <si>
    <t>六</t>
  </si>
  <si>
    <t>日</t>
  </si>
  <si>
    <t>南湖实验室
大数据互操作系统团队</t>
  </si>
  <si>
    <t>项目时间计划范围</t>
  </si>
  <si>
    <t>开始时间</t>
  </si>
  <si>
    <t>结束时间</t>
  </si>
  <si>
    <t>使用方法：只修改蓝色的文字；插入一行时，要加“完成率”100%</t>
  </si>
  <si>
    <t>时间单位</t>
  </si>
  <si>
    <t>工作估计</t>
  </si>
  <si>
    <t>事项</t>
  </si>
  <si>
    <t>负责人</t>
  </si>
  <si>
    <t xml:space="preserve">完成率 </t>
  </si>
  <si>
    <t>数据湖方向调研</t>
  </si>
  <si>
    <t>刘昊</t>
  </si>
  <si>
    <r>
      <t xml:space="preserve">工作周报          </t>
    </r>
    <r>
      <rPr>
        <b/>
        <sz val="12"/>
        <color rgb="FFFFFFFF"/>
        <rFont val="宋体"/>
        <charset val="134"/>
      </rPr>
      <t xml:space="preserve">     </t>
    </r>
  </si>
  <si>
    <t xml:space="preserve">团队名称：         </t>
  </si>
  <si>
    <t>汇报人：</t>
  </si>
  <si>
    <t xml:space="preserve">2020年 月 日 - 2020年 月 日（第 周） </t>
  </si>
  <si>
    <t>编号</t>
  </si>
  <si>
    <t>上周总结</t>
  </si>
  <si>
    <t>本 周 工 作 记 录</t>
  </si>
  <si>
    <t>具 体 时 间</t>
  </si>
  <si>
    <t>工作内容记录</t>
  </si>
  <si>
    <t>星期一</t>
  </si>
  <si>
    <t>2、</t>
  </si>
  <si>
    <t>星期二</t>
  </si>
  <si>
    <t>1、</t>
  </si>
  <si>
    <t>星期三</t>
  </si>
  <si>
    <t>星期四</t>
  </si>
  <si>
    <t>星期五</t>
  </si>
  <si>
    <t>星期六</t>
  </si>
  <si>
    <t>星期日</t>
  </si>
  <si>
    <t>本周工作中存在问题及建议解决办法</t>
  </si>
  <si>
    <t>存在问题</t>
  </si>
  <si>
    <t>解决办法</t>
  </si>
  <si>
    <t>是否解决</t>
  </si>
  <si>
    <t>下周计划</t>
  </si>
  <si>
    <t>备注：</t>
  </si>
</sst>
</file>

<file path=xl/styles.xml><?xml version="1.0" encoding="utf-8"?>
<styleSheet xmlns="http://schemas.openxmlformats.org/spreadsheetml/2006/main">
  <numFmts count="11">
    <numFmt numFmtId="176" formatCode="ddd"/>
    <numFmt numFmtId="177" formatCode="[$-804]aaaa;@"/>
    <numFmt numFmtId="178" formatCode="d/m/yy"/>
    <numFmt numFmtId="179" formatCode="m&quot;月&quot;d&quot;日&quot;;@"/>
    <numFmt numFmtId="180" formatCode="yyyy&quot;年&quot;m&quot;月&quot;d&quot;日&quot;;@"/>
    <numFmt numFmtId="181" formatCode="_(* #,##0_);_(* \(#,##0\);_(* &quot;-&quot;??_);_(@_)"/>
    <numFmt numFmtId="44" formatCode="_ &quot;￥&quot;* #,##0.00_ ;_ &quot;￥&quot;* \-#,##0.00_ ;_ &quot;￥&quot;* &quot;-&quot;??_ ;_ @_ "/>
    <numFmt numFmtId="182" formatCode="0\ \%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7"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18"/>
      <name val="宋体"/>
      <charset val="134"/>
    </font>
    <font>
      <b/>
      <sz val="18"/>
      <color indexed="9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14"/>
      <color indexed="8"/>
      <name val="宋体"/>
      <charset val="134"/>
    </font>
    <font>
      <sz val="12"/>
      <color rgb="FF000000"/>
      <name val="Time"/>
      <charset val="134"/>
    </font>
    <font>
      <sz val="12"/>
      <color indexed="8"/>
      <name val="Time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9"/>
      <name val="Arial Unicode MS"/>
      <charset val="134"/>
    </font>
    <font>
      <sz val="10"/>
      <name val="Arial Unicode MS"/>
      <charset val="134"/>
    </font>
    <font>
      <sz val="10"/>
      <color rgb="FF0066FF"/>
      <name val="Arial Unicode MS"/>
      <charset val="134"/>
    </font>
    <font>
      <sz val="22"/>
      <color theme="8" tint="-0.5"/>
      <name val="思源黑体 CN Medium"/>
      <charset val="134"/>
    </font>
    <font>
      <sz val="10"/>
      <color rgb="FF0066FF"/>
      <name val="思源黑体 CN Medium"/>
      <charset val="134"/>
    </font>
    <font>
      <b/>
      <sz val="10"/>
      <color rgb="FF0066FF"/>
      <name val="思源黑体 CN Medium"/>
      <charset val="134"/>
    </font>
    <font>
      <b/>
      <sz val="10"/>
      <color theme="8" tint="-0.5"/>
      <name val="思源黑体 CN Medium"/>
      <charset val="134"/>
    </font>
    <font>
      <b/>
      <sz val="8"/>
      <color theme="8" tint="-0.5"/>
      <name val="思源黑体 CN Medium"/>
      <charset val="134"/>
    </font>
    <font>
      <b/>
      <sz val="14"/>
      <color theme="8" tint="-0.5"/>
      <name val="思源黑体 CN Medium"/>
      <charset val="134"/>
    </font>
    <font>
      <sz val="9"/>
      <color theme="4" tint="-0.5"/>
      <name val="思源黑体 CN Medium"/>
      <charset val="134"/>
    </font>
    <font>
      <sz val="9"/>
      <color theme="4" tint="-0.25"/>
      <name val="思源黑体 CN Medium"/>
      <charset val="134"/>
    </font>
    <font>
      <sz val="8"/>
      <color rgb="FF0066FF"/>
      <name val="思源黑体 CN Medium"/>
      <charset val="134"/>
    </font>
    <font>
      <sz val="10"/>
      <name val="思源黑体 CN Medium"/>
      <charset val="134"/>
    </font>
    <font>
      <sz val="12"/>
      <color rgb="FFFF0000"/>
      <name val="思源黑体 CN Medium"/>
      <charset val="134"/>
    </font>
    <font>
      <sz val="8"/>
      <name val="思源黑体 CN Medium"/>
      <charset val="134"/>
    </font>
    <font>
      <b/>
      <sz val="12"/>
      <name val="思源黑体 CN Medium"/>
      <charset val="134"/>
    </font>
    <font>
      <sz val="9"/>
      <name val="思源黑体 CN Medium"/>
      <charset val="134"/>
    </font>
    <font>
      <sz val="8"/>
      <color indexed="9"/>
      <name val="思源黑体 CN Medium"/>
      <charset val="134"/>
    </font>
    <font>
      <sz val="16"/>
      <color rgb="FFFF0000"/>
      <name val="微软雅黑"/>
      <charset val="134"/>
    </font>
    <font>
      <sz val="16"/>
      <color rgb="FFFF0000"/>
      <name val="Times New Roman"/>
      <charset val="134"/>
    </font>
    <font>
      <sz val="15"/>
      <color rgb="FFFF0000"/>
      <name val="Times New Roman"/>
      <charset val="134"/>
    </font>
    <font>
      <sz val="12"/>
      <color theme="4" tint="-0.25"/>
      <name val="楷体"/>
      <charset val="134"/>
    </font>
    <font>
      <sz val="12"/>
      <color theme="4" tint="-0.25"/>
      <name val="Times New Roman"/>
      <charset val="134"/>
    </font>
    <font>
      <sz val="12"/>
      <color rgb="FF1F2DA8"/>
      <name val="微软雅黑"/>
      <charset val="134"/>
    </font>
    <font>
      <sz val="13"/>
      <color theme="1"/>
      <name val="Times New Roman"/>
      <charset val="134"/>
    </font>
    <font>
      <sz val="12"/>
      <color theme="1"/>
      <name val="微软雅黑"/>
      <charset val="134"/>
    </font>
    <font>
      <sz val="13"/>
      <color theme="4" tint="-0.25"/>
      <name val="Times New Roman"/>
      <charset val="134"/>
    </font>
    <font>
      <sz val="13"/>
      <color rgb="FFFF000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  <font>
      <sz val="20"/>
      <name val="黑体"/>
      <charset val="134"/>
    </font>
    <font>
      <b/>
      <sz val="12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2"/>
      <color rgb="FFFFFFFF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6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/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double">
        <color indexed="8"/>
      </left>
      <right/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/>
      <bottom style="double">
        <color indexed="8"/>
      </bottom>
      <diagonal/>
    </border>
    <border>
      <left style="thin">
        <color auto="1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/>
      <right style="thin">
        <color theme="0" tint="-0.25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0" fillId="0" borderId="0"/>
    <xf numFmtId="4" fontId="63" fillId="0" borderId="0" applyBorder="0">
      <alignment vertical="center"/>
    </xf>
    <xf numFmtId="0" fontId="52" fillId="7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9" fillId="0" borderId="59" applyNumberFormat="0" applyFill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1" fillId="10" borderId="64" applyNumberFormat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46" fillId="13" borderId="63" applyNumberFormat="0" applyFont="0" applyAlignment="0" applyProtection="0">
      <alignment vertical="center"/>
    </xf>
    <xf numFmtId="0" fontId="55" fillId="8" borderId="61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0" borderId="61" applyNumberFormat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0" fillId="0" borderId="0" applyBorder="0"/>
    <xf numFmtId="0" fontId="56" fillId="0" borderId="62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60" applyNumberFormat="0" applyFill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5" fillId="0" borderId="6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5" borderId="58" applyNumberFormat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0" xfId="36" applyFont="1"/>
    <xf numFmtId="0" fontId="2" fillId="0" borderId="0" xfId="36" applyFont="1"/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36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36" applyFont="1" applyFill="1" applyBorder="1" applyAlignment="1">
      <alignment horizontal="left" vertical="center" wrapText="1"/>
    </xf>
    <xf numFmtId="0" fontId="7" fillId="0" borderId="1" xfId="36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7" fillId="2" borderId="1" xfId="36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2" borderId="1" xfId="36" applyNumberFormat="1" applyFont="1" applyFill="1" applyBorder="1" applyAlignment="1">
      <alignment horizontal="center" vertical="center"/>
    </xf>
    <xf numFmtId="0" fontId="9" fillId="2" borderId="1" xfId="36" applyFont="1" applyFill="1" applyBorder="1" applyAlignment="1">
      <alignment horizontal="left" vertical="center" wrapText="1"/>
    </xf>
    <xf numFmtId="0" fontId="10" fillId="0" borderId="1" xfId="36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36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top" wrapText="1"/>
    </xf>
    <xf numFmtId="0" fontId="2" fillId="0" borderId="0" xfId="36" applyFont="1" applyBorder="1"/>
    <xf numFmtId="0" fontId="11" fillId="0" borderId="0" xfId="1" applyFont="1" applyBorder="1" applyAlignment="1">
      <alignment horizontal="center" vertical="top" wrapText="1"/>
    </xf>
    <xf numFmtId="0" fontId="5" fillId="2" borderId="4" xfId="1" applyFont="1" applyFill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top" wrapText="1"/>
    </xf>
    <xf numFmtId="0" fontId="9" fillId="2" borderId="1" xfId="36" applyFont="1" applyFill="1" applyBorder="1" applyAlignment="1">
      <alignment horizontal="left" vertical="center" wrapText="1"/>
    </xf>
    <xf numFmtId="0" fontId="10" fillId="0" borderId="1" xfId="36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4" fontId="13" fillId="0" borderId="0" xfId="2" applyFont="1" applyFill="1" applyBorder="1">
      <alignment vertical="center"/>
    </xf>
    <xf numFmtId="4" fontId="14" fillId="0" borderId="0" xfId="2" applyFont="1" applyFill="1" applyBorder="1" applyAlignment="1">
      <alignment horizontal="center" vertical="center"/>
    </xf>
    <xf numFmtId="4" fontId="15" fillId="0" borderId="0" xfId="2" applyFont="1" applyFill="1" applyBorder="1">
      <alignment vertical="center"/>
    </xf>
    <xf numFmtId="4" fontId="15" fillId="0" borderId="0" xfId="2" applyFont="1" applyFill="1">
      <alignment vertical="center"/>
    </xf>
    <xf numFmtId="4" fontId="14" fillId="0" borderId="0" xfId="2" applyFont="1" applyFill="1" applyAlignment="1">
      <alignment horizontal="center" vertical="center"/>
    </xf>
    <xf numFmtId="4" fontId="14" fillId="0" borderId="0" xfId="2" applyFont="1" applyFill="1">
      <alignment vertical="center"/>
    </xf>
    <xf numFmtId="4" fontId="14" fillId="0" borderId="0" xfId="2" applyFont="1" applyFill="1" applyBorder="1">
      <alignment vertical="center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180" fontId="17" fillId="0" borderId="5" xfId="2" applyNumberFormat="1" applyFont="1" applyFill="1" applyBorder="1" applyAlignment="1" applyProtection="1">
      <alignment horizontal="centerContinuous" vertical="center"/>
      <protection locked="0"/>
    </xf>
    <xf numFmtId="4" fontId="18" fillId="0" borderId="6" xfId="2" applyFont="1" applyFill="1" applyBorder="1" applyAlignment="1" applyProtection="1">
      <alignment horizontal="centerContinuous" vertical="center" wrapText="1"/>
      <protection locked="0"/>
    </xf>
    <xf numFmtId="4" fontId="19" fillId="0" borderId="7" xfId="2" applyFont="1" applyFill="1" applyBorder="1" applyAlignment="1" applyProtection="1">
      <alignment horizontal="centerContinuous" vertical="center" wrapText="1"/>
      <protection locked="0"/>
    </xf>
    <xf numFmtId="180" fontId="20" fillId="0" borderId="8" xfId="2" applyNumberFormat="1" applyFont="1" applyFill="1" applyBorder="1" applyAlignment="1" applyProtection="1">
      <alignment horizontal="centerContinuous" vertical="center"/>
      <protection locked="0"/>
    </xf>
    <xf numFmtId="0" fontId="16" fillId="0" borderId="9" xfId="0" applyFont="1" applyFill="1" applyBorder="1" applyAlignment="1" applyProtection="1">
      <alignment horizontal="center" vertical="center" wrapText="1"/>
      <protection locked="0"/>
    </xf>
    <xf numFmtId="178" fontId="19" fillId="0" borderId="10" xfId="2" applyNumberFormat="1" applyFont="1" applyFill="1" applyBorder="1" applyAlignment="1" applyProtection="1">
      <alignment horizontal="center" vertical="center"/>
      <protection locked="0"/>
    </xf>
    <xf numFmtId="4" fontId="21" fillId="0" borderId="11" xfId="2" applyFont="1" applyFill="1" applyBorder="1" applyAlignment="1" applyProtection="1">
      <alignment horizontal="center" vertical="center" wrapText="1"/>
      <protection locked="0"/>
    </xf>
    <xf numFmtId="4" fontId="21" fillId="0" borderId="12" xfId="2" applyFont="1" applyFill="1" applyBorder="1" applyAlignment="1" applyProtection="1">
      <alignment horizontal="center" vertical="center" wrapText="1"/>
      <protection locked="0"/>
    </xf>
    <xf numFmtId="0" fontId="22" fillId="0" borderId="13" xfId="2" applyNumberFormat="1" applyFont="1" applyFill="1" applyBorder="1" applyAlignment="1" applyProtection="1">
      <alignment horizontal="center" vertical="center"/>
      <protection locked="0"/>
    </xf>
    <xf numFmtId="4" fontId="23" fillId="0" borderId="14" xfId="2" applyFont="1" applyFill="1" applyBorder="1" applyAlignment="1" applyProtection="1">
      <alignment horizontal="left" vertical="center" wrapText="1"/>
      <protection locked="0"/>
    </xf>
    <xf numFmtId="4" fontId="23" fillId="0" borderId="14" xfId="2" applyFont="1" applyFill="1" applyBorder="1" applyAlignment="1" applyProtection="1">
      <alignment horizontal="center" vertical="center" wrapText="1"/>
      <protection locked="0"/>
    </xf>
    <xf numFmtId="31" fontId="23" fillId="0" borderId="15" xfId="2" applyNumberFormat="1" applyFont="1" applyFill="1" applyBorder="1" applyAlignment="1" applyProtection="1">
      <alignment horizontal="center" vertical="center"/>
      <protection locked="0"/>
    </xf>
    <xf numFmtId="31" fontId="23" fillId="0" borderId="16" xfId="2" applyNumberFormat="1" applyFont="1" applyFill="1" applyBorder="1" applyAlignment="1" applyProtection="1">
      <alignment horizontal="center" vertical="center"/>
      <protection locked="0"/>
    </xf>
    <xf numFmtId="0" fontId="24" fillId="0" borderId="13" xfId="2" applyNumberFormat="1" applyFont="1" applyFill="1" applyBorder="1" applyAlignment="1" applyProtection="1">
      <alignment horizontal="center" vertical="center"/>
      <protection locked="0"/>
    </xf>
    <xf numFmtId="4" fontId="17" fillId="0" borderId="14" xfId="2" applyFont="1" applyFill="1" applyBorder="1" applyAlignment="1" applyProtection="1">
      <alignment horizontal="left" vertical="center" wrapText="1"/>
      <protection locked="0"/>
    </xf>
    <xf numFmtId="4" fontId="24" fillId="0" borderId="14" xfId="2" applyFont="1" applyFill="1" applyBorder="1" applyAlignment="1" applyProtection="1">
      <alignment horizontal="center" vertical="center" wrapText="1"/>
      <protection locked="0"/>
    </xf>
    <xf numFmtId="15" fontId="24" fillId="0" borderId="16" xfId="2" applyNumberFormat="1" applyFont="1" applyFill="1" applyBorder="1" applyAlignment="1" applyProtection="1">
      <alignment horizontal="center" vertical="center"/>
      <protection locked="0"/>
    </xf>
    <xf numFmtId="4" fontId="15" fillId="0" borderId="0" xfId="2" applyFont="1" applyFill="1" applyBorder="1" applyAlignment="1">
      <alignment horizontal="center" vertical="center"/>
    </xf>
    <xf numFmtId="4" fontId="15" fillId="0" borderId="0" xfId="2" applyFont="1" applyFill="1" applyAlignment="1">
      <alignment horizontal="center" vertical="center"/>
    </xf>
    <xf numFmtId="4" fontId="25" fillId="0" borderId="0" xfId="2" applyFont="1" applyFill="1" applyBorder="1" applyAlignment="1" applyProtection="1">
      <alignment horizontal="right" vertical="center"/>
      <protection locked="0"/>
    </xf>
    <xf numFmtId="4" fontId="17" fillId="0" borderId="17" xfId="2" applyFont="1" applyFill="1" applyBorder="1" applyAlignment="1" applyProtection="1">
      <alignment horizontal="centerContinuous" vertical="center"/>
      <protection locked="0"/>
    </xf>
    <xf numFmtId="4" fontId="25" fillId="0" borderId="0" xfId="2" applyFont="1" applyFill="1" applyBorder="1" applyProtection="1">
      <alignment vertical="center"/>
      <protection locked="0"/>
    </xf>
    <xf numFmtId="4" fontId="19" fillId="0" borderId="18" xfId="2" applyFont="1" applyFill="1" applyBorder="1" applyAlignment="1" applyProtection="1">
      <alignment horizontal="centerContinuous" vertical="center" wrapText="1"/>
      <protection locked="0"/>
    </xf>
    <xf numFmtId="181" fontId="26" fillId="0" borderId="0" xfId="47" applyNumberFormat="1" applyFont="1" applyFill="1" applyBorder="1" applyAlignment="1" applyProtection="1">
      <alignment horizontal="left" vertical="center" wrapText="1"/>
      <protection locked="0"/>
    </xf>
    <xf numFmtId="180" fontId="20" fillId="0" borderId="19" xfId="2" applyNumberFormat="1" applyFont="1" applyFill="1" applyBorder="1" applyAlignment="1" applyProtection="1">
      <alignment horizontal="centerContinuous" vertical="center"/>
      <protection locked="0"/>
    </xf>
    <xf numFmtId="0" fontId="19" fillId="0" borderId="20" xfId="47" applyNumberFormat="1" applyFont="1" applyFill="1" applyBorder="1" applyAlignment="1" applyProtection="1">
      <alignment horizontal="center" vertical="center"/>
      <protection locked="0"/>
    </xf>
    <xf numFmtId="4" fontId="25" fillId="0" borderId="21" xfId="2" applyFont="1" applyFill="1" applyBorder="1" applyAlignment="1" applyProtection="1">
      <alignment horizontal="center" vertical="center" wrapText="1"/>
      <protection locked="0"/>
    </xf>
    <xf numFmtId="177" fontId="27" fillId="0" borderId="22" xfId="2" applyNumberFormat="1" applyFont="1" applyFill="1" applyBorder="1" applyAlignment="1" applyProtection="1">
      <alignment vertical="center" textRotation="90"/>
      <protection locked="0"/>
    </xf>
    <xf numFmtId="4" fontId="21" fillId="0" borderId="23" xfId="2" applyFont="1" applyFill="1" applyBorder="1" applyAlignment="1" applyProtection="1">
      <alignment horizontal="center" vertical="center" wrapText="1"/>
      <protection locked="0"/>
    </xf>
    <xf numFmtId="4" fontId="28" fillId="0" borderId="24" xfId="2" applyFont="1" applyFill="1" applyBorder="1" applyAlignment="1" applyProtection="1">
      <alignment horizontal="center" vertical="center" wrapText="1"/>
      <protection locked="0"/>
    </xf>
    <xf numFmtId="58" fontId="27" fillId="0" borderId="25" xfId="2" applyNumberFormat="1" applyFont="1" applyFill="1" applyBorder="1" applyAlignment="1" applyProtection="1">
      <alignment horizontal="center" vertical="center" textRotation="90"/>
      <protection locked="0"/>
    </xf>
    <xf numFmtId="179" fontId="27" fillId="0" borderId="25" xfId="2" applyNumberFormat="1" applyFont="1" applyFill="1" applyBorder="1" applyAlignment="1" applyProtection="1">
      <alignment horizontal="center" vertical="center" textRotation="90"/>
      <protection locked="0"/>
    </xf>
    <xf numFmtId="31" fontId="23" fillId="0" borderId="26" xfId="2" applyNumberFormat="1" applyFont="1" applyFill="1" applyBorder="1" applyAlignment="1" applyProtection="1">
      <alignment horizontal="center" vertical="center"/>
      <protection locked="0"/>
    </xf>
    <xf numFmtId="182" fontId="29" fillId="0" borderId="27" xfId="2" applyNumberFormat="1" applyFont="1" applyFill="1" applyBorder="1" applyAlignment="1" applyProtection="1">
      <alignment horizontal="center" vertical="center"/>
      <protection locked="0"/>
    </xf>
    <xf numFmtId="4" fontId="25" fillId="0" borderId="28" xfId="2" applyFont="1" applyFill="1" applyBorder="1" applyAlignment="1" applyProtection="1">
      <alignment horizontal="center" vertical="center"/>
      <protection locked="0"/>
    </xf>
    <xf numFmtId="177" fontId="27" fillId="0" borderId="29" xfId="2" applyNumberFormat="1" applyFont="1" applyFill="1" applyBorder="1" applyAlignment="1" applyProtection="1">
      <alignment vertical="center" textRotation="90"/>
      <protection locked="0"/>
    </xf>
    <xf numFmtId="176" fontId="30" fillId="0" borderId="29" xfId="2" applyNumberFormat="1" applyFont="1" applyFill="1" applyBorder="1" applyAlignment="1" applyProtection="1">
      <alignment vertical="center" textRotation="90"/>
      <protection locked="0"/>
    </xf>
    <xf numFmtId="15" fontId="27" fillId="0" borderId="25" xfId="2" applyNumberFormat="1" applyFont="1" applyFill="1" applyBorder="1" applyAlignment="1" applyProtection="1">
      <alignment horizontal="center" vertical="center" textRotation="90"/>
      <protection locked="0"/>
    </xf>
    <xf numFmtId="0" fontId="31" fillId="3" borderId="30" xfId="0" applyFont="1" applyFill="1" applyBorder="1" applyAlignment="1">
      <alignment horizontal="center" vertical="center"/>
    </xf>
    <xf numFmtId="0" fontId="32" fillId="3" borderId="31" xfId="0" applyFont="1" applyFill="1" applyBorder="1" applyAlignment="1">
      <alignment horizontal="center" vertical="center"/>
    </xf>
    <xf numFmtId="0" fontId="33" fillId="3" borderId="31" xfId="0" applyFont="1" applyFill="1" applyBorder="1" applyAlignment="1">
      <alignment horizontal="right"/>
    </xf>
    <xf numFmtId="0" fontId="34" fillId="0" borderId="32" xfId="0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6" fillId="4" borderId="33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8" fillId="3" borderId="31" xfId="0" applyFont="1" applyFill="1" applyBorder="1" applyAlignment="1">
      <alignment horizontal="center"/>
    </xf>
    <xf numFmtId="0" fontId="33" fillId="3" borderId="3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/>
    </xf>
    <xf numFmtId="180" fontId="39" fillId="0" borderId="0" xfId="0" applyNumberFormat="1" applyFont="1" applyFill="1" applyAlignment="1">
      <alignment horizontal="center" vertical="center"/>
    </xf>
    <xf numFmtId="180" fontId="39" fillId="0" borderId="35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42" fillId="0" borderId="36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43" fillId="0" borderId="0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0" fontId="44" fillId="0" borderId="37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44" fillId="0" borderId="50" xfId="0" applyFont="1" applyBorder="1" applyAlignment="1">
      <alignment horizontal="center" vertical="center" wrapText="1"/>
    </xf>
    <xf numFmtId="31" fontId="0" fillId="0" borderId="51" xfId="0" applyNumberFormat="1" applyBorder="1" applyAlignment="1">
      <alignment horizontal="center" vertical="center" wrapText="1"/>
    </xf>
    <xf numFmtId="0" fontId="0" fillId="0" borderId="50" xfId="0" applyBorder="1" applyAlignment="1">
      <alignment horizontal="left" vertical="center"/>
    </xf>
    <xf numFmtId="31" fontId="0" fillId="0" borderId="10" xfId="0" applyNumberFormat="1" applyBorder="1" applyAlignment="1">
      <alignment horizontal="center" vertical="center" wrapText="1"/>
    </xf>
    <xf numFmtId="0" fontId="0" fillId="0" borderId="52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180" fontId="0" fillId="0" borderId="5" xfId="0" applyNumberFormat="1" applyBorder="1" applyAlignment="1">
      <alignment horizontal="center" vertical="center" wrapText="1"/>
    </xf>
    <xf numFmtId="31" fontId="0" fillId="0" borderId="54" xfId="0" applyNumberFormat="1" applyBorder="1" applyAlignment="1">
      <alignment horizontal="center" vertical="center" wrapText="1"/>
    </xf>
    <xf numFmtId="0" fontId="0" fillId="0" borderId="55" xfId="0" applyFont="1" applyBorder="1" applyAlignment="1">
      <alignment horizontal="left" vertical="center" wrapText="1"/>
    </xf>
    <xf numFmtId="31" fontId="0" fillId="0" borderId="8" xfId="0" applyNumberFormat="1" applyBorder="1" applyAlignment="1">
      <alignment horizontal="center" vertical="center" wrapText="1"/>
    </xf>
    <xf numFmtId="0" fontId="0" fillId="0" borderId="52" xfId="0" applyFont="1" applyBorder="1" applyAlignment="1">
      <alignment horizontal="left" vertical="center" wrapText="1"/>
    </xf>
    <xf numFmtId="31" fontId="0" fillId="0" borderId="7" xfId="0" applyNumberFormat="1" applyBorder="1" applyAlignment="1">
      <alignment horizontal="center" vertical="center" wrapText="1"/>
    </xf>
    <xf numFmtId="31" fontId="0" fillId="0" borderId="5" xfId="0" applyNumberFormat="1" applyBorder="1" applyAlignment="1">
      <alignment horizontal="center" vertical="center" wrapText="1"/>
    </xf>
    <xf numFmtId="0" fontId="0" fillId="0" borderId="55" xfId="0" applyBorder="1" applyAlignment="1">
      <alignment horizontal="left" vertical="center" wrapText="1"/>
    </xf>
    <xf numFmtId="31" fontId="0" fillId="0" borderId="56" xfId="0" applyNumberFormat="1" applyBorder="1" applyAlignment="1">
      <alignment horizontal="center" vertical="center" wrapText="1"/>
    </xf>
    <xf numFmtId="0" fontId="0" fillId="0" borderId="57" xfId="0" applyBorder="1" applyAlignment="1">
      <alignment horizontal="left" vertical="center" wrapText="1"/>
    </xf>
    <xf numFmtId="31" fontId="0" fillId="0" borderId="0" xfId="0" applyNumberFormat="1" applyFont="1" applyBorder="1" applyAlignment="1">
      <alignment horizontal="center" vertical="center" wrapText="1"/>
    </xf>
  </cellXfs>
  <cellStyles count="52">
    <cellStyle name="Normal" xfId="0" builtinId="0"/>
    <cellStyle name="常规_Sheet1" xfId="1"/>
    <cellStyle name="Normal_ChartUs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3232" xfId="3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10">
    <dxf>
      <fill>
        <patternFill patternType="solid">
          <bgColor theme="0" tint="-0.05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ont>
        <b val="1"/>
        <i val="0"/>
        <color theme="0"/>
      </font>
      <fill>
        <patternFill patternType="solid">
          <bgColor rgb="FFFF0000"/>
        </patternFill>
      </fill>
    </dxf>
    <dxf>
      <fill>
        <patternFill patternType="solid">
          <bgColor indexed="22"/>
        </patternFill>
      </fill>
    </dxf>
    <dxf>
      <font>
        <color indexed="8"/>
      </font>
      <fill>
        <patternFill patternType="solid">
          <bgColor indexed="22"/>
        </patternFill>
      </fill>
    </dxf>
    <dxf>
      <fill>
        <patternFill patternType="solid"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ill>
        <patternFill patternType="solid">
          <bgColor indexed="52"/>
        </patternFill>
      </fill>
    </dxf>
    <dxf>
      <fill>
        <patternFill patternType="solid"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 patternType="darkUp">
          <fgColor indexed="31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bgColor indexed="22"/>
        </patternFill>
      </fill>
      <border>
        <left style="thin">
          <color indexed="9"/>
        </left>
        <right style="thin">
          <color indexed="9"/>
        </right>
      </border>
    </dxf>
  </dxfs>
  <tableStyles count="0" defaultTableStyle="TableStyleMedium2" defaultPivotStyle="PivotStyleLight16"/>
  <colors>
    <mruColors>
      <color rgb="000066FF"/>
      <color rgb="005C79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52992"/>
        <c:axId val="78462976"/>
      </c:barChart>
      <c:dateAx>
        <c:axId val="78452992"/>
        <c:scaling>
          <c:orientation val="maxMin"/>
        </c:scaling>
        <c:delete val="0"/>
        <c:axPos val="l"/>
        <c:numFmt formatCode="g\!/&quot;通&quot;&quot;用&quot;&quot;格&quot;&quot;式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2976"/>
        <c:crosses val="autoZero"/>
        <c:auto val="0"/>
        <c:lblAlgn val="ctr"/>
        <c:lblOffset val="100"/>
        <c:baseTimeUnit val="days"/>
      </c:dateAx>
      <c:valAx>
        <c:axId val="78462976"/>
        <c:scaling>
          <c:orientation val="minMax"/>
          <c:min val="6"/>
        </c:scaling>
        <c:delete val="0"/>
        <c:axPos val="t"/>
        <c:majorGridlines>
          <c:spPr>
            <a:ln w="12700" cap="flat" cmpd="sng" algn="ctr">
              <a:solidFill>
                <a:srgbClr val="4F81BD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52992"/>
        <c:crosses val="autoZero"/>
        <c:crossBetween val="between"/>
        <c:majorUnit val="1"/>
      </c:valAx>
    </c:plotArea>
    <c:plotVisOnly val="1"/>
    <c:dispBlanksAs val="gap"/>
    <c:showDLblsOverMax val="0"/>
  </c:chart>
  <c:spPr>
    <a:ln w="9525" cap="flat" cmpd="sng" algn="ctr">
      <a:solidFill>
        <a:schemeClr val="accent1"/>
      </a:solidFill>
      <a:prstDash val="solid"/>
      <a:round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10</xdr:row>
      <xdr:rowOff>114300</xdr:rowOff>
    </xdr:from>
    <xdr:to>
      <xdr:col>7</xdr:col>
      <xdr:colOff>514350</xdr:colOff>
      <xdr:row>25</xdr:row>
      <xdr:rowOff>28575</xdr:rowOff>
    </xdr:to>
    <xdr:graphicFrame>
      <xdr:nvGraphicFramePr>
        <xdr:cNvPr id="1042" name="图表 4"/>
        <xdr:cNvGraphicFramePr/>
      </xdr:nvGraphicFramePr>
      <xdr:xfrm>
        <a:off x="66675" y="2228850"/>
        <a:ext cx="84582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9"/>
  <sheetViews>
    <sheetView showGridLines="0" zoomScale="85" zoomScaleNormal="85" workbookViewId="0">
      <selection activeCell="B30" sqref="B30"/>
    </sheetView>
  </sheetViews>
  <sheetFormatPr defaultColWidth="9" defaultRowHeight="18" customHeight="1" outlineLevelCol="5"/>
  <cols>
    <col min="1" max="1" width="5.375" style="105" customWidth="1"/>
    <col min="2" max="2" width="19.875" style="106" customWidth="1"/>
    <col min="3" max="3" width="18.125" style="107" customWidth="1"/>
    <col min="4" max="4" width="19.25" style="107" customWidth="1"/>
    <col min="5" max="5" width="16.875" style="107" customWidth="1"/>
    <col min="6" max="6" width="79.125" style="108" customWidth="1"/>
    <col min="7" max="16384" width="9" style="109"/>
  </cols>
  <sheetData>
    <row r="1" customHeight="1" spans="1:6">
      <c r="A1" s="110" t="s">
        <v>0</v>
      </c>
      <c r="B1" s="111"/>
      <c r="C1" s="111"/>
      <c r="D1" s="111"/>
      <c r="E1" s="111"/>
      <c r="F1" s="111"/>
    </row>
    <row r="2" customHeight="1" spans="1:6">
      <c r="A2" s="112" t="s">
        <v>1</v>
      </c>
      <c r="B2" s="113" t="s">
        <v>2</v>
      </c>
      <c r="C2" s="113" t="s">
        <v>3</v>
      </c>
      <c r="D2" s="113" t="s">
        <v>4</v>
      </c>
      <c r="E2" s="113" t="s">
        <v>5</v>
      </c>
      <c r="F2" s="126" t="s">
        <v>6</v>
      </c>
    </row>
    <row r="3" customHeight="1" spans="1:6">
      <c r="A3" s="114">
        <v>1</v>
      </c>
      <c r="B3" s="115" t="s">
        <v>7</v>
      </c>
      <c r="C3" s="115" t="s">
        <v>8</v>
      </c>
      <c r="D3" s="115" t="s">
        <v>9</v>
      </c>
      <c r="E3" s="127">
        <v>41131</v>
      </c>
      <c r="F3" s="128" t="s">
        <v>10</v>
      </c>
    </row>
    <row r="4" customHeight="1" spans="1:6">
      <c r="A4" s="116"/>
      <c r="B4" s="117"/>
      <c r="C4" s="117"/>
      <c r="D4" s="117"/>
      <c r="E4" s="129"/>
      <c r="F4" s="130" t="s">
        <v>11</v>
      </c>
    </row>
    <row r="5" customHeight="1" spans="1:6">
      <c r="A5" s="116"/>
      <c r="B5" s="117"/>
      <c r="C5" s="117"/>
      <c r="D5" s="117"/>
      <c r="E5" s="131"/>
      <c r="F5" s="130" t="s">
        <v>12</v>
      </c>
    </row>
    <row r="6" customHeight="1" spans="1:6">
      <c r="A6" s="116"/>
      <c r="B6" s="117"/>
      <c r="C6" s="117"/>
      <c r="D6" s="117"/>
      <c r="E6" s="131"/>
      <c r="F6" s="130" t="s">
        <v>13</v>
      </c>
    </row>
    <row r="7" customHeight="1" spans="1:6">
      <c r="A7" s="116"/>
      <c r="B7" s="117"/>
      <c r="C7" s="117"/>
      <c r="D7" s="117"/>
      <c r="E7" s="131"/>
      <c r="F7" s="132" t="s">
        <v>14</v>
      </c>
    </row>
    <row r="8" ht="36" customHeight="1" spans="1:6">
      <c r="A8" s="116">
        <v>2</v>
      </c>
      <c r="B8" s="117" t="s">
        <v>15</v>
      </c>
      <c r="C8" s="117" t="s">
        <v>8</v>
      </c>
      <c r="D8" s="117" t="s">
        <v>16</v>
      </c>
      <c r="E8" s="133">
        <v>41131</v>
      </c>
      <c r="F8" s="130" t="s">
        <v>17</v>
      </c>
    </row>
    <row r="9" customHeight="1" spans="1:6">
      <c r="A9" s="118">
        <v>3</v>
      </c>
      <c r="B9" s="119" t="s">
        <v>18</v>
      </c>
      <c r="C9" s="119" t="s">
        <v>19</v>
      </c>
      <c r="D9" s="119" t="s">
        <v>20</v>
      </c>
      <c r="E9" s="134">
        <v>41132</v>
      </c>
      <c r="F9" s="135" t="s">
        <v>21</v>
      </c>
    </row>
    <row r="10" customHeight="1" spans="1:6">
      <c r="A10" s="120"/>
      <c r="B10" s="121"/>
      <c r="C10" s="121"/>
      <c r="D10" s="121"/>
      <c r="E10" s="136"/>
      <c r="F10" s="137" t="s">
        <v>22</v>
      </c>
    </row>
    <row r="11" customHeight="1" spans="1:6">
      <c r="A11" s="120"/>
      <c r="B11" s="121"/>
      <c r="C11" s="121"/>
      <c r="D11" s="121"/>
      <c r="E11" s="136"/>
      <c r="F11" s="137" t="s">
        <v>23</v>
      </c>
    </row>
    <row r="12" customHeight="1" spans="1:6">
      <c r="A12" s="120"/>
      <c r="B12" s="121"/>
      <c r="C12" s="121"/>
      <c r="D12" s="121"/>
      <c r="E12" s="136"/>
      <c r="F12" s="130" t="s">
        <v>24</v>
      </c>
    </row>
    <row r="13" customHeight="1" spans="1:6">
      <c r="A13" s="120"/>
      <c r="B13" s="121"/>
      <c r="C13" s="121"/>
      <c r="D13" s="121"/>
      <c r="E13" s="136"/>
      <c r="F13" s="130" t="s">
        <v>25</v>
      </c>
    </row>
    <row r="14" customHeight="1" spans="1:6">
      <c r="A14" s="120"/>
      <c r="B14" s="121"/>
      <c r="C14" s="121"/>
      <c r="D14" s="121"/>
      <c r="E14" s="136"/>
      <c r="F14" s="130" t="s">
        <v>26</v>
      </c>
    </row>
    <row r="15" customHeight="1" spans="1:6">
      <c r="A15" s="122"/>
      <c r="B15" s="123"/>
      <c r="C15" s="123"/>
      <c r="D15" s="123"/>
      <c r="E15" s="138"/>
      <c r="F15" s="132" t="s">
        <v>27</v>
      </c>
    </row>
    <row r="16" ht="34.5" customHeight="1" spans="1:6">
      <c r="A16" s="116">
        <v>4</v>
      </c>
      <c r="B16" s="117" t="s">
        <v>28</v>
      </c>
      <c r="C16" s="117" t="s">
        <v>8</v>
      </c>
      <c r="D16" s="117" t="s">
        <v>9</v>
      </c>
      <c r="E16" s="139">
        <v>41139</v>
      </c>
      <c r="F16" s="130" t="s">
        <v>29</v>
      </c>
    </row>
    <row r="17" customHeight="1" spans="1:6">
      <c r="A17" s="116">
        <v>5</v>
      </c>
      <c r="B17" s="117" t="s">
        <v>30</v>
      </c>
      <c r="C17" s="117" t="s">
        <v>19</v>
      </c>
      <c r="D17" s="117" t="s">
        <v>20</v>
      </c>
      <c r="E17" s="129">
        <v>41141</v>
      </c>
      <c r="F17" s="140" t="s">
        <v>31</v>
      </c>
    </row>
    <row r="18" ht="29.25" customHeight="1" spans="1:6">
      <c r="A18" s="116"/>
      <c r="B18" s="117"/>
      <c r="C18" s="117"/>
      <c r="D18" s="117"/>
      <c r="E18" s="131"/>
      <c r="F18" s="130" t="s">
        <v>32</v>
      </c>
    </row>
    <row r="19" customHeight="1" spans="1:6">
      <c r="A19" s="116">
        <v>6</v>
      </c>
      <c r="B19" s="117" t="s">
        <v>33</v>
      </c>
      <c r="C19" s="117" t="s">
        <v>19</v>
      </c>
      <c r="D19" s="117" t="s">
        <v>20</v>
      </c>
      <c r="E19" s="129">
        <v>41146</v>
      </c>
      <c r="F19" s="140" t="s">
        <v>34</v>
      </c>
    </row>
    <row r="20" customHeight="1" spans="1:6">
      <c r="A20" s="116"/>
      <c r="B20" s="117"/>
      <c r="C20" s="117"/>
      <c r="D20" s="117"/>
      <c r="E20" s="129"/>
      <c r="F20" s="130" t="s">
        <v>35</v>
      </c>
    </row>
    <row r="21" customHeight="1" spans="1:6">
      <c r="A21" s="116">
        <v>7</v>
      </c>
      <c r="B21" s="117" t="s">
        <v>36</v>
      </c>
      <c r="C21" s="117" t="s">
        <v>19</v>
      </c>
      <c r="D21" s="117" t="s">
        <v>20</v>
      </c>
      <c r="E21" s="129">
        <v>41149</v>
      </c>
      <c r="F21" s="140" t="s">
        <v>37</v>
      </c>
    </row>
    <row r="22" customHeight="1" spans="1:6">
      <c r="A22" s="116"/>
      <c r="B22" s="117"/>
      <c r="C22" s="117"/>
      <c r="D22" s="117"/>
      <c r="E22" s="129"/>
      <c r="F22" s="130" t="s">
        <v>38</v>
      </c>
    </row>
    <row r="23" customHeight="1" spans="1:6">
      <c r="A23" s="116"/>
      <c r="B23" s="117"/>
      <c r="C23" s="117"/>
      <c r="D23" s="117"/>
      <c r="E23" s="129"/>
      <c r="F23" s="132" t="s">
        <v>39</v>
      </c>
    </row>
    <row r="24" ht="39" customHeight="1" spans="1:6">
      <c r="A24" s="116">
        <v>8</v>
      </c>
      <c r="B24" s="117" t="s">
        <v>40</v>
      </c>
      <c r="C24" s="117" t="s">
        <v>41</v>
      </c>
      <c r="D24" s="117" t="s">
        <v>42</v>
      </c>
      <c r="E24" s="139">
        <v>41152</v>
      </c>
      <c r="F24" s="132" t="s">
        <v>43</v>
      </c>
    </row>
    <row r="25" ht="39" customHeight="1" spans="1:6">
      <c r="A25" s="116">
        <v>9</v>
      </c>
      <c r="B25" s="117" t="s">
        <v>44</v>
      </c>
      <c r="C25" s="117" t="s">
        <v>19</v>
      </c>
      <c r="D25" s="117" t="s">
        <v>20</v>
      </c>
      <c r="E25" s="133" t="s">
        <v>45</v>
      </c>
      <c r="F25" s="140" t="s">
        <v>46</v>
      </c>
    </row>
    <row r="26" customHeight="1" spans="1:6">
      <c r="A26" s="116">
        <v>10</v>
      </c>
      <c r="B26" s="117" t="s">
        <v>47</v>
      </c>
      <c r="C26" s="117" t="s">
        <v>19</v>
      </c>
      <c r="D26" s="117" t="s">
        <v>20</v>
      </c>
      <c r="E26" s="129">
        <v>41162</v>
      </c>
      <c r="F26" s="140" t="s">
        <v>48</v>
      </c>
    </row>
    <row r="27" customHeight="1" spans="1:6">
      <c r="A27" s="116"/>
      <c r="B27" s="117"/>
      <c r="C27" s="117"/>
      <c r="D27" s="117"/>
      <c r="E27" s="129"/>
      <c r="F27" s="130" t="s">
        <v>49</v>
      </c>
    </row>
    <row r="28" customHeight="1" spans="1:6">
      <c r="A28" s="124"/>
      <c r="B28" s="125"/>
      <c r="C28" s="125"/>
      <c r="D28" s="125"/>
      <c r="E28" s="141"/>
      <c r="F28" s="142" t="s">
        <v>50</v>
      </c>
    </row>
    <row r="29" customHeight="1" spans="6:6">
      <c r="F29" s="143" t="s">
        <v>51</v>
      </c>
    </row>
  </sheetData>
  <mergeCells count="31">
    <mergeCell ref="A1:F1"/>
    <mergeCell ref="A3:A7"/>
    <mergeCell ref="A9:A15"/>
    <mergeCell ref="A17:A18"/>
    <mergeCell ref="A19:A20"/>
    <mergeCell ref="A21:A23"/>
    <mergeCell ref="A26:A28"/>
    <mergeCell ref="B3:B7"/>
    <mergeCell ref="B9:B15"/>
    <mergeCell ref="B17:B18"/>
    <mergeCell ref="B19:B20"/>
    <mergeCell ref="B21:B23"/>
    <mergeCell ref="B26:B28"/>
    <mergeCell ref="C3:C7"/>
    <mergeCell ref="C9:C15"/>
    <mergeCell ref="C17:C18"/>
    <mergeCell ref="C19:C20"/>
    <mergeCell ref="C21:C23"/>
    <mergeCell ref="C26:C28"/>
    <mergeCell ref="D3:D7"/>
    <mergeCell ref="D9:D15"/>
    <mergeCell ref="D17:D18"/>
    <mergeCell ref="D19:D20"/>
    <mergeCell ref="D21:D23"/>
    <mergeCell ref="D26:D28"/>
    <mergeCell ref="E3:E7"/>
    <mergeCell ref="E9:E15"/>
    <mergeCell ref="E17:E18"/>
    <mergeCell ref="E19:E20"/>
    <mergeCell ref="E21:E23"/>
    <mergeCell ref="E26:E28"/>
  </mergeCells>
  <printOptions horizontalCentered="1"/>
  <pageMargins left="0.196527777777778" right="0.196527777777778" top="0.196527777777778" bottom="0.196527777777778" header="0" footer="0"/>
  <pageSetup paperSize="9" scale="85" orientation="landscape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5" sqref="G5"/>
    </sheetView>
  </sheetViews>
  <sheetFormatPr defaultColWidth="20.75" defaultRowHeight="12" outlineLevelCol="3"/>
  <cols>
    <col min="1" max="1" width="20.75" style="94" customWidth="1"/>
    <col min="2" max="2" width="8.625" style="95" customWidth="1"/>
    <col min="3" max="3" width="5.25" style="95" customWidth="1"/>
    <col min="4" max="4" width="8.25" style="94" customWidth="1"/>
    <col min="5" max="16384" width="20.75" style="94"/>
  </cols>
  <sheetData>
    <row r="1" s="93" customFormat="1" ht="36" customHeight="1" spans="1:4">
      <c r="A1" s="96" t="s">
        <v>2</v>
      </c>
      <c r="B1" s="97" t="s">
        <v>52</v>
      </c>
      <c r="C1" s="97" t="s">
        <v>53</v>
      </c>
      <c r="D1" s="98" t="s">
        <v>54</v>
      </c>
    </row>
    <row r="2" ht="16.5" customHeight="1" spans="1:4">
      <c r="A2" s="99" t="s">
        <v>7</v>
      </c>
      <c r="B2" s="100">
        <v>6</v>
      </c>
      <c r="C2" s="100">
        <v>5</v>
      </c>
      <c r="D2" s="101">
        <v>10</v>
      </c>
    </row>
    <row r="3" ht="18" customHeight="1" spans="1:4">
      <c r="A3" s="102" t="s">
        <v>15</v>
      </c>
      <c r="B3" s="100">
        <v>6</v>
      </c>
      <c r="C3" s="100">
        <v>5</v>
      </c>
      <c r="D3" s="101">
        <v>10</v>
      </c>
    </row>
    <row r="4" ht="24" spans="1:4">
      <c r="A4" s="103" t="s">
        <v>18</v>
      </c>
      <c r="B4" s="100">
        <v>11</v>
      </c>
      <c r="C4" s="100">
        <v>1</v>
      </c>
      <c r="D4" s="101">
        <v>11</v>
      </c>
    </row>
    <row r="5" spans="1:4">
      <c r="A5" s="102" t="s">
        <v>55</v>
      </c>
      <c r="B5" s="104">
        <v>11</v>
      </c>
      <c r="C5" s="104">
        <v>3</v>
      </c>
      <c r="D5" s="101">
        <v>13</v>
      </c>
    </row>
    <row r="6" spans="1:4">
      <c r="A6" s="102" t="s">
        <v>56</v>
      </c>
      <c r="B6" s="104">
        <v>13</v>
      </c>
      <c r="C6" s="104">
        <v>1</v>
      </c>
      <c r="D6" s="101">
        <v>13</v>
      </c>
    </row>
    <row r="7" spans="1:4">
      <c r="A7" s="102" t="s">
        <v>57</v>
      </c>
      <c r="B7" s="104">
        <v>20</v>
      </c>
      <c r="C7" s="104">
        <v>1</v>
      </c>
      <c r="D7" s="101">
        <v>20</v>
      </c>
    </row>
    <row r="8" spans="1:4">
      <c r="A8" s="102" t="s">
        <v>58</v>
      </c>
      <c r="B8" s="104">
        <v>27</v>
      </c>
      <c r="C8" s="104">
        <v>2</v>
      </c>
      <c r="D8" s="101">
        <v>18</v>
      </c>
    </row>
    <row r="9" spans="1:4">
      <c r="A9" s="102" t="s">
        <v>59</v>
      </c>
      <c r="B9" s="104">
        <v>13</v>
      </c>
      <c r="C9" s="104">
        <v>19</v>
      </c>
      <c r="D9" s="101">
        <v>31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H1" sqref="H$1:H$1048576"/>
    </sheetView>
  </sheetViews>
  <sheetFormatPr defaultColWidth="9" defaultRowHeight="14.25" outlineLevelCol="6"/>
  <cols>
    <col min="1" max="7" width="5" customWidth="1"/>
  </cols>
  <sheetData>
    <row r="1" ht="25" customHeight="1" spans="1:7">
      <c r="A1" s="80" t="s">
        <v>60</v>
      </c>
      <c r="B1" s="81"/>
      <c r="C1" s="82">
        <v>2020</v>
      </c>
      <c r="D1" s="82"/>
      <c r="E1" s="87" t="s">
        <v>61</v>
      </c>
      <c r="F1" s="88">
        <v>8</v>
      </c>
      <c r="G1" s="89" t="s">
        <v>62</v>
      </c>
    </row>
    <row r="2" ht="25" customHeight="1" spans="1:7">
      <c r="A2" s="83" t="s">
        <v>63</v>
      </c>
      <c r="B2" s="84"/>
      <c r="C2" s="84"/>
      <c r="D2" s="84"/>
      <c r="E2" s="90">
        <f ca="1">TODAY()</f>
        <v>44071</v>
      </c>
      <c r="F2" s="90"/>
      <c r="G2" s="91"/>
    </row>
    <row r="3" ht="25" customHeight="1" spans="1:7">
      <c r="A3" s="85" t="s">
        <v>64</v>
      </c>
      <c r="B3" s="85" t="s">
        <v>65</v>
      </c>
      <c r="C3" s="85" t="s">
        <v>66</v>
      </c>
      <c r="D3" s="85" t="s">
        <v>67</v>
      </c>
      <c r="E3" s="85" t="s">
        <v>68</v>
      </c>
      <c r="F3" s="85" t="s">
        <v>69</v>
      </c>
      <c r="G3" s="85" t="s">
        <v>70</v>
      </c>
    </row>
    <row r="4" ht="25" customHeight="1" spans="1:7">
      <c r="A4" s="86" t="str">
        <f>IF(WEEKDAY(DATE($C$1,$F$1,1),2)=1,1,"")</f>
        <v/>
      </c>
      <c r="B4" s="86" t="str">
        <f>IF(A4&lt;&gt;"",A4+1,IF(WEEKDAY(DATE($C$1,$F$1,1),2)=2,1,""))</f>
        <v/>
      </c>
      <c r="C4" s="86" t="str">
        <f>IF(B4&lt;&gt;"",B4+1,IF(WEEKDAY(DATE($C$1,$F$1,1),2)=3,1,""))</f>
        <v/>
      </c>
      <c r="D4" s="86" t="str">
        <f>IF(C4&lt;&gt;"",C4+1,IF(WEEKDAY(DATE($C$1,$F$1,1),2)=4,1,""))</f>
        <v/>
      </c>
      <c r="E4" s="86" t="str">
        <f>IF(D4&lt;&gt;"",D4+1,IF(WEEKDAY(DATE($C$1,$F$1,1),2)=5,1,""))</f>
        <v/>
      </c>
      <c r="F4" s="92">
        <f>IF(E4&lt;&gt;"",E4+1,IF(WEEKDAY(DATE($C$1,$F$1,1),2)=6,1,""))</f>
        <v>1</v>
      </c>
      <c r="G4" s="92">
        <f>IF(F4&lt;&gt;"",F4+1,IF(WEEKDAY(DATE($C$1,$F$1,1),2)=7,1,""))</f>
        <v>2</v>
      </c>
    </row>
    <row r="5" ht="25" customHeight="1" spans="1:7">
      <c r="A5" s="86">
        <f t="shared" ref="A5:A7" si="0">G4+1</f>
        <v>3</v>
      </c>
      <c r="B5" s="86">
        <f t="shared" ref="B5:G5" si="1">A5+1</f>
        <v>4</v>
      </c>
      <c r="C5" s="86">
        <f t="shared" si="1"/>
        <v>5</v>
      </c>
      <c r="D5" s="86">
        <f t="shared" si="1"/>
        <v>6</v>
      </c>
      <c r="E5" s="86">
        <f t="shared" si="1"/>
        <v>7</v>
      </c>
      <c r="F5" s="92">
        <f t="shared" si="1"/>
        <v>8</v>
      </c>
      <c r="G5" s="92">
        <f t="shared" si="1"/>
        <v>9</v>
      </c>
    </row>
    <row r="6" ht="25" customHeight="1" spans="1:7">
      <c r="A6" s="86">
        <f t="shared" si="0"/>
        <v>10</v>
      </c>
      <c r="B6" s="86">
        <f t="shared" ref="B6:G6" si="2">A6+1</f>
        <v>11</v>
      </c>
      <c r="C6" s="86">
        <f t="shared" si="2"/>
        <v>12</v>
      </c>
      <c r="D6" s="86">
        <f t="shared" si="2"/>
        <v>13</v>
      </c>
      <c r="E6" s="86">
        <f t="shared" si="2"/>
        <v>14</v>
      </c>
      <c r="F6" s="92">
        <f t="shared" si="2"/>
        <v>15</v>
      </c>
      <c r="G6" s="92">
        <f t="shared" si="2"/>
        <v>16</v>
      </c>
    </row>
    <row r="7" ht="25" customHeight="1" spans="1:7">
      <c r="A7" s="86">
        <f t="shared" si="0"/>
        <v>17</v>
      </c>
      <c r="B7" s="86">
        <f t="shared" ref="B7:G7" si="3">A7+1</f>
        <v>18</v>
      </c>
      <c r="C7" s="86">
        <f t="shared" si="3"/>
        <v>19</v>
      </c>
      <c r="D7" s="86">
        <f t="shared" si="3"/>
        <v>20</v>
      </c>
      <c r="E7" s="86">
        <f t="shared" si="3"/>
        <v>21</v>
      </c>
      <c r="F7" s="92">
        <f t="shared" si="3"/>
        <v>22</v>
      </c>
      <c r="G7" s="92">
        <f t="shared" si="3"/>
        <v>23</v>
      </c>
    </row>
    <row r="8" ht="25" customHeight="1" spans="1:7">
      <c r="A8" s="86">
        <f>IF(G7&gt;=IF($F$1=2,IF(OR($C$1/400=INT($C$1/400),AND($C$1/4=INT($C$1/4),$C$1/100&lt;&gt;INT($C$1/100))),29,28),IF(OR($F$1=4,$F$1=6,$F$1=9,$F$1=11),30,31)),"",G7+1)</f>
        <v>24</v>
      </c>
      <c r="B8" s="86">
        <f>IF(A8&gt;=IF($F$1=2,IF(OR($C$1/400=INT($C$1/400),AND($C$1/4=INT($C$1/4),$C$1/100&lt;&gt;INT($C$1/100))),29,28),IF(OR($F$1=4,$F$1=6,$F$1=9,$F$1=11),30,31)),"",A8+1)</f>
        <v>25</v>
      </c>
      <c r="C8" s="86">
        <f>IF(B8&gt;=IF($F$1=2,IF(OR($C$1/400=INT($C$1/400),AND($C$1/4=INT($C$1/4),$C$1/100&lt;&gt;INT($C$1/100))),29,28),IF(OR($F$1=4,$F$1=6,$F$1=9,$F$1=11),30,31)),"",B8+1)</f>
        <v>26</v>
      </c>
      <c r="D8" s="86">
        <f>IF(C8&gt;=IF($F$1=2,IF(OR($C$1/400=INT($C$1/400),AND($C$1/4=INT($C$1/4),$C$1/100&lt;&gt;INT($C$1/100))),29,28),IF(OR($F$1=4,$F$1=6,$F$1=9,$F$1=11),30,31)),"",C8+1)</f>
        <v>27</v>
      </c>
      <c r="E8" s="86">
        <f>IF(D8&gt;=IF($F$1=2,IF(OR($C$1/400=INT($C$1/400),AND($C$1/4=INT($C$1/4),$C$1/100&lt;&gt;INT($C$1/100))),29,28),IF(OR($F$1=4,$F$1=6,$F$1=9,$F$1=11),30,31)),"",D8+1)</f>
        <v>28</v>
      </c>
      <c r="F8" s="92">
        <f>IF(E8&gt;=IF($F$1=2,IF(OR($C$1/400=INT($C$1/400),AND($C$1/4=INT($C$1/4),$C$1/100&lt;&gt;INT($C$1/100))),29,28),IF(OR($F$1=4,$F$1=6,$F$1=9,$F$1=11),30,31)),"",E8+1)</f>
        <v>29</v>
      </c>
      <c r="G8" s="92">
        <f>IF(F8&gt;=IF($F$1=2,IF(OR($C$1/400=INT($C$1/400),AND($C$1/4=INT($C$1/4),$C$1/100&lt;&gt;INT($C$1/100))),29,28),IF(OR($F$1=4,$F$1=6,$F$1=9,$F$1=11),30,31)),"",F8+1)</f>
        <v>30</v>
      </c>
    </row>
    <row r="9" ht="25" customHeight="1" spans="1:7">
      <c r="A9" s="86">
        <f>IF(G8&gt;=IF($F$1=2,IF(OR($C$1/400=INT($C$1/400),AND($C$1/4=INT($C$1/4),$C$1/100&lt;&gt;INT($C$1/100))),29,28),IF(OR($F$1=4,$F$1=6,$F$1=9,$F$1=11),30,31)),"",G8+1)</f>
        <v>31</v>
      </c>
      <c r="B9" s="86" t="str">
        <f>IF(A9&gt;=IF($F$1=2,IF(OR($C$1/400=INT($C$1/400),AND($C$1/4=INT($C$1/4),$C$1/100&lt;&gt;INT($C$1/100))),29,28),IF(OR($F$1=4,$F$1=6,$F$1=9,$F$1=11),30,31)),"",A9+1)</f>
        <v/>
      </c>
      <c r="C9" s="86" t="str">
        <f>IF(B9&gt;=IF($F$1=2,IF(OR($C$1/400=INT($C$1/400),AND($C$1/4=INT($C$1/4),$C$1/100&lt;&gt;INT($C$1/100))),29,28),IF(OR($F$1=4,$F$1=6,$F$1=9,$F$1=11),30,31)),"",B9+1)</f>
        <v/>
      </c>
      <c r="D9" s="86" t="str">
        <f>IF(C9&gt;=IF($F$1=2,IF(OR($C$1/400=INT($C$1/400),AND($C$1/4=INT($C$1/4),$C$1/100&lt;&gt;INT($C$1/100))),29,28),IF(OR($F$1=4,$F$1=6,$F$1=9,$F$1=11),30,31)),"",C9+1)</f>
        <v/>
      </c>
      <c r="E9" s="86" t="str">
        <f>IF(D9&gt;=IF($F$1=2,IF(OR($C$1/400=INT($C$1/400),AND($C$1/4=INT($C$1/4),$C$1/100&lt;&gt;INT($C$1/100))),29,28),IF(OR($F$1=4,$F$1=6,$F$1=9,$F$1=11),30,31)),"",D9+1)</f>
        <v/>
      </c>
      <c r="F9" s="92" t="str">
        <f>IF(E9&gt;=IF($F$1=2,IF(OR($C$1/400=INT($C$1/400),AND($C$1/4=INT($C$1/4),$C$1/100&lt;&gt;INT($C$1/100))),29,28),IF(OR($F$1=4,$F$1=6,$F$1=9,$F$1=11),30,31)),"",E9+1)</f>
        <v/>
      </c>
      <c r="G9" s="92" t="str">
        <f>IF(F9&gt;=IF($F$1=2,IF(OR($C$1/400=INT($C$1/400),AND($C$1/4=INT($C$1/4),$C$1/100&lt;&gt;INT($C$1/100))),29,28),IF(OR($F$1=4,$F$1=6,$F$1=9,$F$1=11),30,31)),"",F9+1)</f>
        <v/>
      </c>
    </row>
  </sheetData>
  <mergeCells count="4">
    <mergeCell ref="A1:B1"/>
    <mergeCell ref="C1:D1"/>
    <mergeCell ref="A2:D2"/>
    <mergeCell ref="E2:G2"/>
  </mergeCells>
  <conditionalFormatting sqref="A4:G9">
    <cfRule type="expression" dxfId="0" priority="3">
      <formula>MOD(ROW(),2)=1</formula>
    </cfRule>
    <cfRule type="expression" dxfId="1" priority="2">
      <formula>DATE($C$1,$F$1,A4)=TODAY()</formula>
    </cfRule>
    <cfRule type="expression" dxfId="2" priority="1">
      <formula>SUMPRODUCT((($M$4:$M$2891)="未完成")*(($L$4:$L$2891)=DATE($C$1,$F$1,A4)))&gt;=1</formula>
    </cfRule>
  </conditionalFormatting>
  <dataValidations count="2">
    <dataValidation type="list" allowBlank="1" showInputMessage="1" showErrorMessage="1" sqref="F1">
      <formula1>"1,2,3,4,5,6,7,8,9,10,11,12"</formula1>
    </dataValidation>
    <dataValidation type="list" allowBlank="1" showInputMessage="1" showErrorMessage="1" sqref="C1">
      <formula1>"2019,2020,2021,2022,2023,2024,2025"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69"/>
  <sheetViews>
    <sheetView topLeftCell="A3" workbookViewId="0">
      <selection activeCell="F9" sqref="F9"/>
    </sheetView>
  </sheetViews>
  <sheetFormatPr defaultColWidth="7.75" defaultRowHeight="13.5"/>
  <cols>
    <col min="1" max="1" width="4.25" style="36" customWidth="1"/>
    <col min="2" max="2" width="30.75" style="37" customWidth="1"/>
    <col min="3" max="3" width="8.75" style="37" customWidth="1"/>
    <col min="4" max="4" width="12" style="37" customWidth="1"/>
    <col min="5" max="5" width="12.875" style="37" customWidth="1"/>
    <col min="6" max="6" width="7.375" style="38" customWidth="1"/>
    <col min="7" max="177" width="2.375" style="39" customWidth="1"/>
    <col min="178" max="16384" width="7.75" style="40"/>
  </cols>
  <sheetData>
    <row r="1" ht="18.75" hidden="1" customHeight="1" spans="1:177">
      <c r="A1" s="41" t="s">
        <v>71</v>
      </c>
      <c r="B1" s="41"/>
      <c r="C1" s="41"/>
      <c r="D1" s="42">
        <f>IF(D4="",MIN(D7:D896,D4),D4)</f>
        <v>44071</v>
      </c>
      <c r="E1" s="42">
        <f>MAX(E7:E896,E4)</f>
        <v>44196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</row>
    <row r="2" ht="20.25" hidden="1" customHeight="1" spans="1:177">
      <c r="A2" s="41"/>
      <c r="B2" s="41"/>
      <c r="C2" s="41"/>
      <c r="D2" s="43" t="s">
        <v>72</v>
      </c>
      <c r="E2" s="62"/>
      <c r="F2" s="61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</row>
    <row r="3" ht="18" customHeight="1" spans="1:177">
      <c r="A3" s="41"/>
      <c r="B3" s="41"/>
      <c r="C3" s="41"/>
      <c r="D3" s="44" t="s">
        <v>73</v>
      </c>
      <c r="E3" s="64" t="s">
        <v>74</v>
      </c>
      <c r="F3" s="65" t="s">
        <v>75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</row>
    <row r="4" ht="19.5" customHeight="1" spans="1:177">
      <c r="A4" s="41"/>
      <c r="B4" s="41"/>
      <c r="C4" s="41"/>
      <c r="D4" s="45">
        <v>44071</v>
      </c>
      <c r="E4" s="66">
        <v>44196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</row>
    <row r="5" s="34" customFormat="1" ht="57.75" customHeight="1" spans="1:177">
      <c r="A5" s="46"/>
      <c r="B5" s="46"/>
      <c r="C5" s="46"/>
      <c r="D5" s="47" t="s">
        <v>76</v>
      </c>
      <c r="E5" s="67">
        <v>1</v>
      </c>
      <c r="F5" s="68" t="s">
        <v>77</v>
      </c>
      <c r="G5" s="69">
        <f t="shared" ref="G5:AL5" si="0">G6</f>
        <v>44071</v>
      </c>
      <c r="H5" s="69">
        <f t="shared" si="0"/>
        <v>44072</v>
      </c>
      <c r="I5" s="69">
        <f t="shared" si="0"/>
        <v>44073</v>
      </c>
      <c r="J5" s="69">
        <f t="shared" si="0"/>
        <v>44074</v>
      </c>
      <c r="K5" s="69">
        <f t="shared" si="0"/>
        <v>44075</v>
      </c>
      <c r="L5" s="69">
        <f t="shared" si="0"/>
        <v>44076</v>
      </c>
      <c r="M5" s="69">
        <f t="shared" si="0"/>
        <v>44077</v>
      </c>
      <c r="N5" s="69">
        <f t="shared" si="0"/>
        <v>44078</v>
      </c>
      <c r="O5" s="69">
        <f t="shared" si="0"/>
        <v>44079</v>
      </c>
      <c r="P5" s="69">
        <f t="shared" si="0"/>
        <v>44080</v>
      </c>
      <c r="Q5" s="69">
        <f t="shared" si="0"/>
        <v>44081</v>
      </c>
      <c r="R5" s="69">
        <f t="shared" si="0"/>
        <v>44082</v>
      </c>
      <c r="S5" s="69">
        <f t="shared" si="0"/>
        <v>44083</v>
      </c>
      <c r="T5" s="69">
        <f t="shared" si="0"/>
        <v>44084</v>
      </c>
      <c r="U5" s="69">
        <f t="shared" si="0"/>
        <v>44085</v>
      </c>
      <c r="V5" s="69">
        <f t="shared" si="0"/>
        <v>44086</v>
      </c>
      <c r="W5" s="69">
        <f t="shared" si="0"/>
        <v>44087</v>
      </c>
      <c r="X5" s="69">
        <f t="shared" si="0"/>
        <v>44088</v>
      </c>
      <c r="Y5" s="69">
        <f t="shared" si="0"/>
        <v>44089</v>
      </c>
      <c r="Z5" s="69">
        <f t="shared" si="0"/>
        <v>44090</v>
      </c>
      <c r="AA5" s="69">
        <f t="shared" si="0"/>
        <v>44091</v>
      </c>
      <c r="AB5" s="69">
        <f t="shared" si="0"/>
        <v>44092</v>
      </c>
      <c r="AC5" s="69">
        <f t="shared" si="0"/>
        <v>44093</v>
      </c>
      <c r="AD5" s="69">
        <f t="shared" si="0"/>
        <v>44094</v>
      </c>
      <c r="AE5" s="69">
        <f t="shared" si="0"/>
        <v>44095</v>
      </c>
      <c r="AF5" s="69">
        <f t="shared" si="0"/>
        <v>44096</v>
      </c>
      <c r="AG5" s="69">
        <f t="shared" si="0"/>
        <v>44097</v>
      </c>
      <c r="AH5" s="69">
        <f t="shared" si="0"/>
        <v>44098</v>
      </c>
      <c r="AI5" s="69">
        <f t="shared" si="0"/>
        <v>44099</v>
      </c>
      <c r="AJ5" s="69">
        <f t="shared" si="0"/>
        <v>44100</v>
      </c>
      <c r="AK5" s="69">
        <f t="shared" si="0"/>
        <v>44101</v>
      </c>
      <c r="AL5" s="77">
        <f t="shared" si="0"/>
        <v>44102</v>
      </c>
      <c r="AM5" s="77">
        <f t="shared" ref="AM5:BR5" si="1">AM6</f>
        <v>44103</v>
      </c>
      <c r="AN5" s="77">
        <f t="shared" si="1"/>
        <v>44104</v>
      </c>
      <c r="AO5" s="77">
        <f t="shared" si="1"/>
        <v>44105</v>
      </c>
      <c r="AP5" s="77">
        <f t="shared" si="1"/>
        <v>44106</v>
      </c>
      <c r="AQ5" s="77">
        <f t="shared" si="1"/>
        <v>44107</v>
      </c>
      <c r="AR5" s="77">
        <f t="shared" si="1"/>
        <v>44108</v>
      </c>
      <c r="AS5" s="77">
        <f t="shared" si="1"/>
        <v>44109</v>
      </c>
      <c r="AT5" s="77">
        <f t="shared" si="1"/>
        <v>44110</v>
      </c>
      <c r="AU5" s="77">
        <f t="shared" si="1"/>
        <v>44111</v>
      </c>
      <c r="AV5" s="77">
        <f t="shared" si="1"/>
        <v>44112</v>
      </c>
      <c r="AW5" s="77">
        <f t="shared" si="1"/>
        <v>44113</v>
      </c>
      <c r="AX5" s="77">
        <f t="shared" si="1"/>
        <v>44114</v>
      </c>
      <c r="AY5" s="77">
        <f t="shared" si="1"/>
        <v>44115</v>
      </c>
      <c r="AZ5" s="77">
        <f t="shared" si="1"/>
        <v>44116</v>
      </c>
      <c r="BA5" s="77">
        <f t="shared" si="1"/>
        <v>44117</v>
      </c>
      <c r="BB5" s="77">
        <f t="shared" si="1"/>
        <v>44118</v>
      </c>
      <c r="BC5" s="77">
        <f t="shared" si="1"/>
        <v>44119</v>
      </c>
      <c r="BD5" s="77">
        <f t="shared" si="1"/>
        <v>44120</v>
      </c>
      <c r="BE5" s="77">
        <f t="shared" si="1"/>
        <v>44121</v>
      </c>
      <c r="BF5" s="77">
        <f t="shared" si="1"/>
        <v>44122</v>
      </c>
      <c r="BG5" s="77">
        <f t="shared" si="1"/>
        <v>44123</v>
      </c>
      <c r="BH5" s="77">
        <f t="shared" si="1"/>
        <v>44124</v>
      </c>
      <c r="BI5" s="77">
        <f t="shared" si="1"/>
        <v>44125</v>
      </c>
      <c r="BJ5" s="77">
        <f t="shared" si="1"/>
        <v>44126</v>
      </c>
      <c r="BK5" s="77">
        <f t="shared" si="1"/>
        <v>44127</v>
      </c>
      <c r="BL5" s="77">
        <f t="shared" si="1"/>
        <v>44128</v>
      </c>
      <c r="BM5" s="77">
        <f t="shared" si="1"/>
        <v>44129</v>
      </c>
      <c r="BN5" s="77">
        <f t="shared" si="1"/>
        <v>44130</v>
      </c>
      <c r="BO5" s="77">
        <f t="shared" si="1"/>
        <v>44131</v>
      </c>
      <c r="BP5" s="77">
        <f t="shared" si="1"/>
        <v>44132</v>
      </c>
      <c r="BQ5" s="77">
        <f t="shared" si="1"/>
        <v>44133</v>
      </c>
      <c r="BR5" s="77">
        <f t="shared" si="1"/>
        <v>44134</v>
      </c>
      <c r="BS5" s="77">
        <f t="shared" ref="BS5:CX5" si="2">BS6</f>
        <v>44135</v>
      </c>
      <c r="BT5" s="77">
        <f t="shared" si="2"/>
        <v>44136</v>
      </c>
      <c r="BU5" s="77">
        <f t="shared" si="2"/>
        <v>44137</v>
      </c>
      <c r="BV5" s="77">
        <f t="shared" si="2"/>
        <v>44138</v>
      </c>
      <c r="BW5" s="77">
        <f t="shared" si="2"/>
        <v>44139</v>
      </c>
      <c r="BX5" s="77">
        <f t="shared" si="2"/>
        <v>44140</v>
      </c>
      <c r="BY5" s="77">
        <f t="shared" si="2"/>
        <v>44141</v>
      </c>
      <c r="BZ5" s="77">
        <f t="shared" si="2"/>
        <v>44142</v>
      </c>
      <c r="CA5" s="77">
        <f t="shared" si="2"/>
        <v>44143</v>
      </c>
      <c r="CB5" s="77">
        <f t="shared" si="2"/>
        <v>44144</v>
      </c>
      <c r="CC5" s="77">
        <f t="shared" si="2"/>
        <v>44145</v>
      </c>
      <c r="CD5" s="77">
        <f t="shared" si="2"/>
        <v>44146</v>
      </c>
      <c r="CE5" s="77">
        <f t="shared" si="2"/>
        <v>44147</v>
      </c>
      <c r="CF5" s="77">
        <f t="shared" si="2"/>
        <v>44148</v>
      </c>
      <c r="CG5" s="77">
        <f t="shared" si="2"/>
        <v>44149</v>
      </c>
      <c r="CH5" s="77">
        <f t="shared" si="2"/>
        <v>44150</v>
      </c>
      <c r="CI5" s="77">
        <f t="shared" si="2"/>
        <v>44151</v>
      </c>
      <c r="CJ5" s="77">
        <f t="shared" si="2"/>
        <v>44152</v>
      </c>
      <c r="CK5" s="77">
        <f t="shared" si="2"/>
        <v>44153</v>
      </c>
      <c r="CL5" s="77">
        <f t="shared" si="2"/>
        <v>44154</v>
      </c>
      <c r="CM5" s="77">
        <f t="shared" si="2"/>
        <v>44155</v>
      </c>
      <c r="CN5" s="77">
        <f t="shared" si="2"/>
        <v>44156</v>
      </c>
      <c r="CO5" s="77">
        <f t="shared" si="2"/>
        <v>44157</v>
      </c>
      <c r="CP5" s="77">
        <f t="shared" si="2"/>
        <v>44158</v>
      </c>
      <c r="CQ5" s="77">
        <f t="shared" si="2"/>
        <v>44159</v>
      </c>
      <c r="CR5" s="77">
        <f t="shared" si="2"/>
        <v>44160</v>
      </c>
      <c r="CS5" s="77">
        <f t="shared" si="2"/>
        <v>44161</v>
      </c>
      <c r="CT5" s="77">
        <f t="shared" si="2"/>
        <v>44162</v>
      </c>
      <c r="CU5" s="77">
        <f t="shared" si="2"/>
        <v>44163</v>
      </c>
      <c r="CV5" s="77">
        <f t="shared" si="2"/>
        <v>44164</v>
      </c>
      <c r="CW5" s="77">
        <f t="shared" si="2"/>
        <v>44165</v>
      </c>
      <c r="CX5" s="77">
        <f t="shared" si="2"/>
        <v>44166</v>
      </c>
      <c r="CY5" s="77">
        <f t="shared" ref="CY5:ED5" si="3">CY6</f>
        <v>44167</v>
      </c>
      <c r="CZ5" s="77">
        <f t="shared" si="3"/>
        <v>44168</v>
      </c>
      <c r="DA5" s="77">
        <f t="shared" si="3"/>
        <v>44169</v>
      </c>
      <c r="DB5" s="77">
        <f t="shared" si="3"/>
        <v>44170</v>
      </c>
      <c r="DC5" s="77">
        <f t="shared" si="3"/>
        <v>44171</v>
      </c>
      <c r="DD5" s="77">
        <f t="shared" si="3"/>
        <v>44172</v>
      </c>
      <c r="DE5" s="77">
        <f t="shared" si="3"/>
        <v>44173</v>
      </c>
      <c r="DF5" s="77">
        <f t="shared" si="3"/>
        <v>44174</v>
      </c>
      <c r="DG5" s="77">
        <f t="shared" si="3"/>
        <v>44175</v>
      </c>
      <c r="DH5" s="77">
        <f t="shared" si="3"/>
        <v>44176</v>
      </c>
      <c r="DI5" s="77">
        <f t="shared" si="3"/>
        <v>44177</v>
      </c>
      <c r="DJ5" s="77">
        <f t="shared" si="3"/>
        <v>44178</v>
      </c>
      <c r="DK5" s="77">
        <f t="shared" si="3"/>
        <v>44179</v>
      </c>
      <c r="DL5" s="77">
        <f t="shared" si="3"/>
        <v>44180</v>
      </c>
      <c r="DM5" s="77">
        <f t="shared" si="3"/>
        <v>44181</v>
      </c>
      <c r="DN5" s="77">
        <f t="shared" si="3"/>
        <v>44182</v>
      </c>
      <c r="DO5" s="77">
        <f t="shared" si="3"/>
        <v>44183</v>
      </c>
      <c r="DP5" s="77">
        <f t="shared" si="3"/>
        <v>44184</v>
      </c>
      <c r="DQ5" s="77">
        <f t="shared" si="3"/>
        <v>44185</v>
      </c>
      <c r="DR5" s="77">
        <f t="shared" si="3"/>
        <v>44186</v>
      </c>
      <c r="DS5" s="77">
        <f t="shared" si="3"/>
        <v>44187</v>
      </c>
      <c r="DT5" s="77">
        <f t="shared" si="3"/>
        <v>44188</v>
      </c>
      <c r="DU5" s="77">
        <f t="shared" si="3"/>
        <v>44189</v>
      </c>
      <c r="DV5" s="77">
        <f t="shared" si="3"/>
        <v>44190</v>
      </c>
      <c r="DW5" s="77">
        <f t="shared" si="3"/>
        <v>44191</v>
      </c>
      <c r="DX5" s="77">
        <f t="shared" si="3"/>
        <v>44192</v>
      </c>
      <c r="DY5" s="77">
        <f t="shared" si="3"/>
        <v>44193</v>
      </c>
      <c r="DZ5" s="77">
        <f t="shared" si="3"/>
        <v>44194</v>
      </c>
      <c r="EA5" s="77">
        <f t="shared" si="3"/>
        <v>44195</v>
      </c>
      <c r="EB5" s="77">
        <f t="shared" si="3"/>
        <v>44196</v>
      </c>
      <c r="EC5" s="77" t="str">
        <f t="shared" si="3"/>
        <v/>
      </c>
      <c r="ED5" s="77" t="str">
        <f t="shared" si="3"/>
        <v/>
      </c>
      <c r="EE5" s="77" t="str">
        <f t="shared" ref="EE5:EX5" si="4">EE6</f>
        <v/>
      </c>
      <c r="EF5" s="77" t="str">
        <f t="shared" si="4"/>
        <v/>
      </c>
      <c r="EG5" s="77" t="str">
        <f t="shared" si="4"/>
        <v/>
      </c>
      <c r="EH5" s="77" t="str">
        <f t="shared" si="4"/>
        <v/>
      </c>
      <c r="EI5" s="77" t="str">
        <f t="shared" si="4"/>
        <v/>
      </c>
      <c r="EJ5" s="77" t="str">
        <f t="shared" si="4"/>
        <v/>
      </c>
      <c r="EK5" s="77" t="str">
        <f t="shared" si="4"/>
        <v/>
      </c>
      <c r="EL5" s="77" t="str">
        <f t="shared" si="4"/>
        <v/>
      </c>
      <c r="EM5" s="77" t="str">
        <f t="shared" si="4"/>
        <v/>
      </c>
      <c r="EN5" s="77" t="str">
        <f t="shared" si="4"/>
        <v/>
      </c>
      <c r="EO5" s="77" t="str">
        <f t="shared" si="4"/>
        <v/>
      </c>
      <c r="EP5" s="77" t="str">
        <f t="shared" si="4"/>
        <v/>
      </c>
      <c r="EQ5" s="77" t="str">
        <f t="shared" si="4"/>
        <v/>
      </c>
      <c r="ER5" s="77" t="str">
        <f t="shared" si="4"/>
        <v/>
      </c>
      <c r="ES5" s="77" t="str">
        <f t="shared" si="4"/>
        <v/>
      </c>
      <c r="ET5" s="77" t="str">
        <f t="shared" si="4"/>
        <v/>
      </c>
      <c r="EU5" s="77" t="str">
        <f t="shared" si="4"/>
        <v/>
      </c>
      <c r="EV5" s="77" t="str">
        <f t="shared" si="4"/>
        <v/>
      </c>
      <c r="EW5" s="77" t="str">
        <f t="shared" si="4"/>
        <v/>
      </c>
      <c r="EX5" s="77" t="str">
        <f t="shared" si="4"/>
        <v/>
      </c>
      <c r="EY5" s="78" t="str">
        <f t="shared" ref="EY5:FU5" si="5">IF((EY6&lt;&gt;""),WEEKDAY(EY6,1),"")</f>
        <v/>
      </c>
      <c r="EZ5" s="78" t="str">
        <f t="shared" si="5"/>
        <v/>
      </c>
      <c r="FA5" s="78" t="str">
        <f t="shared" si="5"/>
        <v/>
      </c>
      <c r="FB5" s="78" t="str">
        <f t="shared" si="5"/>
        <v/>
      </c>
      <c r="FC5" s="78" t="str">
        <f t="shared" si="5"/>
        <v/>
      </c>
      <c r="FD5" s="78" t="str">
        <f t="shared" si="5"/>
        <v/>
      </c>
      <c r="FE5" s="78" t="str">
        <f t="shared" si="5"/>
        <v/>
      </c>
      <c r="FF5" s="78" t="str">
        <f t="shared" si="5"/>
        <v/>
      </c>
      <c r="FG5" s="78" t="str">
        <f t="shared" si="5"/>
        <v/>
      </c>
      <c r="FH5" s="78" t="str">
        <f t="shared" si="5"/>
        <v/>
      </c>
      <c r="FI5" s="78" t="str">
        <f t="shared" si="5"/>
        <v/>
      </c>
      <c r="FJ5" s="78" t="str">
        <f t="shared" si="5"/>
        <v/>
      </c>
      <c r="FK5" s="78" t="str">
        <f t="shared" si="5"/>
        <v/>
      </c>
      <c r="FL5" s="78" t="str">
        <f t="shared" si="5"/>
        <v/>
      </c>
      <c r="FM5" s="78" t="str">
        <f t="shared" si="5"/>
        <v/>
      </c>
      <c r="FN5" s="78" t="str">
        <f t="shared" si="5"/>
        <v/>
      </c>
      <c r="FO5" s="78" t="str">
        <f t="shared" si="5"/>
        <v/>
      </c>
      <c r="FP5" s="78" t="str">
        <f t="shared" si="5"/>
        <v/>
      </c>
      <c r="FQ5" s="78" t="str">
        <f t="shared" si="5"/>
        <v/>
      </c>
      <c r="FR5" s="78" t="str">
        <f t="shared" si="5"/>
        <v/>
      </c>
      <c r="FS5" s="78" t="str">
        <f t="shared" si="5"/>
        <v/>
      </c>
      <c r="FT5" s="78" t="str">
        <f t="shared" si="5"/>
        <v/>
      </c>
      <c r="FU5" s="78" t="str">
        <f t="shared" si="5"/>
        <v/>
      </c>
    </row>
    <row r="6" s="35" customFormat="1" ht="45.75" customHeight="1" spans="1:177">
      <c r="A6" s="48" t="s">
        <v>1</v>
      </c>
      <c r="B6" s="48" t="s">
        <v>78</v>
      </c>
      <c r="C6" s="48" t="s">
        <v>79</v>
      </c>
      <c r="D6" s="49" t="s">
        <v>73</v>
      </c>
      <c r="E6" s="70" t="s">
        <v>74</v>
      </c>
      <c r="F6" s="71" t="s">
        <v>80</v>
      </c>
      <c r="G6" s="72">
        <f>IF(D4="",MIN(D7:D896,D4),D4)</f>
        <v>44071</v>
      </c>
      <c r="H6" s="73">
        <f t="shared" ref="H6:AM6" si="6">IF(G6="","",IF((G6+$E$5)&gt;$E$4,"",(G6+$E$5)))</f>
        <v>44072</v>
      </c>
      <c r="I6" s="73">
        <f t="shared" si="6"/>
        <v>44073</v>
      </c>
      <c r="J6" s="73">
        <f t="shared" si="6"/>
        <v>44074</v>
      </c>
      <c r="K6" s="73">
        <f t="shared" si="6"/>
        <v>44075</v>
      </c>
      <c r="L6" s="73">
        <f t="shared" si="6"/>
        <v>44076</v>
      </c>
      <c r="M6" s="73">
        <f t="shared" si="6"/>
        <v>44077</v>
      </c>
      <c r="N6" s="73">
        <f t="shared" si="6"/>
        <v>44078</v>
      </c>
      <c r="O6" s="73">
        <f t="shared" si="6"/>
        <v>44079</v>
      </c>
      <c r="P6" s="73">
        <f t="shared" si="6"/>
        <v>44080</v>
      </c>
      <c r="Q6" s="73">
        <f t="shared" si="6"/>
        <v>44081</v>
      </c>
      <c r="R6" s="73">
        <f t="shared" si="6"/>
        <v>44082</v>
      </c>
      <c r="S6" s="73">
        <f t="shared" si="6"/>
        <v>44083</v>
      </c>
      <c r="T6" s="73">
        <f t="shared" si="6"/>
        <v>44084</v>
      </c>
      <c r="U6" s="73">
        <f t="shared" si="6"/>
        <v>44085</v>
      </c>
      <c r="V6" s="73">
        <f t="shared" si="6"/>
        <v>44086</v>
      </c>
      <c r="W6" s="73">
        <f t="shared" si="6"/>
        <v>44087</v>
      </c>
      <c r="X6" s="73">
        <f t="shared" si="6"/>
        <v>44088</v>
      </c>
      <c r="Y6" s="73">
        <f t="shared" si="6"/>
        <v>44089</v>
      </c>
      <c r="Z6" s="73">
        <f t="shared" si="6"/>
        <v>44090</v>
      </c>
      <c r="AA6" s="73">
        <f t="shared" si="6"/>
        <v>44091</v>
      </c>
      <c r="AB6" s="73">
        <f t="shared" si="6"/>
        <v>44092</v>
      </c>
      <c r="AC6" s="73">
        <f t="shared" si="6"/>
        <v>44093</v>
      </c>
      <c r="AD6" s="73">
        <f t="shared" si="6"/>
        <v>44094</v>
      </c>
      <c r="AE6" s="73">
        <f t="shared" si="6"/>
        <v>44095</v>
      </c>
      <c r="AF6" s="73">
        <f t="shared" si="6"/>
        <v>44096</v>
      </c>
      <c r="AG6" s="73">
        <f t="shared" si="6"/>
        <v>44097</v>
      </c>
      <c r="AH6" s="73">
        <f t="shared" si="6"/>
        <v>44098</v>
      </c>
      <c r="AI6" s="73">
        <f t="shared" si="6"/>
        <v>44099</v>
      </c>
      <c r="AJ6" s="73">
        <f t="shared" si="6"/>
        <v>44100</v>
      </c>
      <c r="AK6" s="73">
        <f t="shared" si="6"/>
        <v>44101</v>
      </c>
      <c r="AL6" s="73">
        <f t="shared" si="6"/>
        <v>44102</v>
      </c>
      <c r="AM6" s="73">
        <f t="shared" si="6"/>
        <v>44103</v>
      </c>
      <c r="AN6" s="73">
        <f t="shared" ref="AN6:BS6" si="7">IF(AM6="","",IF((AM6+$E$5)&gt;$E$4,"",(AM6+$E$5)))</f>
        <v>44104</v>
      </c>
      <c r="AO6" s="73">
        <f t="shared" si="7"/>
        <v>44105</v>
      </c>
      <c r="AP6" s="73">
        <f t="shared" si="7"/>
        <v>44106</v>
      </c>
      <c r="AQ6" s="73">
        <f t="shared" si="7"/>
        <v>44107</v>
      </c>
      <c r="AR6" s="73">
        <f t="shared" si="7"/>
        <v>44108</v>
      </c>
      <c r="AS6" s="73">
        <f t="shared" si="7"/>
        <v>44109</v>
      </c>
      <c r="AT6" s="73">
        <f t="shared" si="7"/>
        <v>44110</v>
      </c>
      <c r="AU6" s="73">
        <f t="shared" si="7"/>
        <v>44111</v>
      </c>
      <c r="AV6" s="73">
        <f t="shared" si="7"/>
        <v>44112</v>
      </c>
      <c r="AW6" s="73">
        <f t="shared" si="7"/>
        <v>44113</v>
      </c>
      <c r="AX6" s="73">
        <f t="shared" si="7"/>
        <v>44114</v>
      </c>
      <c r="AY6" s="73">
        <f t="shared" si="7"/>
        <v>44115</v>
      </c>
      <c r="AZ6" s="73">
        <f t="shared" si="7"/>
        <v>44116</v>
      </c>
      <c r="BA6" s="73">
        <f t="shared" si="7"/>
        <v>44117</v>
      </c>
      <c r="BB6" s="73">
        <f t="shared" si="7"/>
        <v>44118</v>
      </c>
      <c r="BC6" s="73">
        <f t="shared" si="7"/>
        <v>44119</v>
      </c>
      <c r="BD6" s="73">
        <f t="shared" si="7"/>
        <v>44120</v>
      </c>
      <c r="BE6" s="73">
        <f t="shared" si="7"/>
        <v>44121</v>
      </c>
      <c r="BF6" s="73">
        <f t="shared" si="7"/>
        <v>44122</v>
      </c>
      <c r="BG6" s="73">
        <f t="shared" si="7"/>
        <v>44123</v>
      </c>
      <c r="BH6" s="73">
        <f t="shared" si="7"/>
        <v>44124</v>
      </c>
      <c r="BI6" s="73">
        <f t="shared" si="7"/>
        <v>44125</v>
      </c>
      <c r="BJ6" s="73">
        <f t="shared" si="7"/>
        <v>44126</v>
      </c>
      <c r="BK6" s="73">
        <f t="shared" si="7"/>
        <v>44127</v>
      </c>
      <c r="BL6" s="73">
        <f t="shared" si="7"/>
        <v>44128</v>
      </c>
      <c r="BM6" s="73">
        <f t="shared" si="7"/>
        <v>44129</v>
      </c>
      <c r="BN6" s="73">
        <f t="shared" si="7"/>
        <v>44130</v>
      </c>
      <c r="BO6" s="73">
        <f t="shared" si="7"/>
        <v>44131</v>
      </c>
      <c r="BP6" s="73">
        <f t="shared" si="7"/>
        <v>44132</v>
      </c>
      <c r="BQ6" s="73">
        <f t="shared" si="7"/>
        <v>44133</v>
      </c>
      <c r="BR6" s="73">
        <f t="shared" si="7"/>
        <v>44134</v>
      </c>
      <c r="BS6" s="73">
        <f t="shared" si="7"/>
        <v>44135</v>
      </c>
      <c r="BT6" s="73">
        <f t="shared" ref="BT6:CY6" si="8">IF(BS6="","",IF((BS6+$E$5)&gt;$E$4,"",(BS6+$E$5)))</f>
        <v>44136</v>
      </c>
      <c r="BU6" s="73">
        <f t="shared" si="8"/>
        <v>44137</v>
      </c>
      <c r="BV6" s="73">
        <f t="shared" si="8"/>
        <v>44138</v>
      </c>
      <c r="BW6" s="73">
        <f t="shared" si="8"/>
        <v>44139</v>
      </c>
      <c r="BX6" s="73">
        <f t="shared" si="8"/>
        <v>44140</v>
      </c>
      <c r="BY6" s="73">
        <f t="shared" si="8"/>
        <v>44141</v>
      </c>
      <c r="BZ6" s="73">
        <f t="shared" si="8"/>
        <v>44142</v>
      </c>
      <c r="CA6" s="73">
        <f t="shared" si="8"/>
        <v>44143</v>
      </c>
      <c r="CB6" s="73">
        <f t="shared" si="8"/>
        <v>44144</v>
      </c>
      <c r="CC6" s="73">
        <f t="shared" si="8"/>
        <v>44145</v>
      </c>
      <c r="CD6" s="73">
        <f t="shared" si="8"/>
        <v>44146</v>
      </c>
      <c r="CE6" s="73">
        <f t="shared" si="8"/>
        <v>44147</v>
      </c>
      <c r="CF6" s="73">
        <f t="shared" si="8"/>
        <v>44148</v>
      </c>
      <c r="CG6" s="73">
        <f t="shared" si="8"/>
        <v>44149</v>
      </c>
      <c r="CH6" s="73">
        <f t="shared" si="8"/>
        <v>44150</v>
      </c>
      <c r="CI6" s="73">
        <f t="shared" si="8"/>
        <v>44151</v>
      </c>
      <c r="CJ6" s="73">
        <f t="shared" si="8"/>
        <v>44152</v>
      </c>
      <c r="CK6" s="73">
        <f t="shared" si="8"/>
        <v>44153</v>
      </c>
      <c r="CL6" s="73">
        <f t="shared" si="8"/>
        <v>44154</v>
      </c>
      <c r="CM6" s="73">
        <f t="shared" si="8"/>
        <v>44155</v>
      </c>
      <c r="CN6" s="73">
        <f t="shared" si="8"/>
        <v>44156</v>
      </c>
      <c r="CO6" s="73">
        <f t="shared" si="8"/>
        <v>44157</v>
      </c>
      <c r="CP6" s="73">
        <f t="shared" si="8"/>
        <v>44158</v>
      </c>
      <c r="CQ6" s="73">
        <f t="shared" si="8"/>
        <v>44159</v>
      </c>
      <c r="CR6" s="73">
        <f t="shared" si="8"/>
        <v>44160</v>
      </c>
      <c r="CS6" s="73">
        <f t="shared" si="8"/>
        <v>44161</v>
      </c>
      <c r="CT6" s="73">
        <f t="shared" si="8"/>
        <v>44162</v>
      </c>
      <c r="CU6" s="73">
        <f t="shared" si="8"/>
        <v>44163</v>
      </c>
      <c r="CV6" s="73">
        <f t="shared" si="8"/>
        <v>44164</v>
      </c>
      <c r="CW6" s="73">
        <f t="shared" si="8"/>
        <v>44165</v>
      </c>
      <c r="CX6" s="73">
        <f t="shared" si="8"/>
        <v>44166</v>
      </c>
      <c r="CY6" s="73">
        <f t="shared" si="8"/>
        <v>44167</v>
      </c>
      <c r="CZ6" s="73">
        <f t="shared" ref="CZ6:EE6" si="9">IF(CY6="","",IF((CY6+$E$5)&gt;$E$4,"",(CY6+$E$5)))</f>
        <v>44168</v>
      </c>
      <c r="DA6" s="73">
        <f t="shared" si="9"/>
        <v>44169</v>
      </c>
      <c r="DB6" s="73">
        <f t="shared" si="9"/>
        <v>44170</v>
      </c>
      <c r="DC6" s="73">
        <f t="shared" si="9"/>
        <v>44171</v>
      </c>
      <c r="DD6" s="73">
        <f t="shared" si="9"/>
        <v>44172</v>
      </c>
      <c r="DE6" s="73">
        <f t="shared" si="9"/>
        <v>44173</v>
      </c>
      <c r="DF6" s="73">
        <f t="shared" si="9"/>
        <v>44174</v>
      </c>
      <c r="DG6" s="73">
        <f t="shared" si="9"/>
        <v>44175</v>
      </c>
      <c r="DH6" s="73">
        <f t="shared" si="9"/>
        <v>44176</v>
      </c>
      <c r="DI6" s="73">
        <f t="shared" si="9"/>
        <v>44177</v>
      </c>
      <c r="DJ6" s="73">
        <f t="shared" si="9"/>
        <v>44178</v>
      </c>
      <c r="DK6" s="73">
        <f t="shared" si="9"/>
        <v>44179</v>
      </c>
      <c r="DL6" s="73">
        <f t="shared" si="9"/>
        <v>44180</v>
      </c>
      <c r="DM6" s="73">
        <f t="shared" si="9"/>
        <v>44181</v>
      </c>
      <c r="DN6" s="73">
        <f t="shared" si="9"/>
        <v>44182</v>
      </c>
      <c r="DO6" s="73">
        <f t="shared" si="9"/>
        <v>44183</v>
      </c>
      <c r="DP6" s="73">
        <f t="shared" si="9"/>
        <v>44184</v>
      </c>
      <c r="DQ6" s="73">
        <f t="shared" si="9"/>
        <v>44185</v>
      </c>
      <c r="DR6" s="73">
        <f t="shared" si="9"/>
        <v>44186</v>
      </c>
      <c r="DS6" s="73">
        <f t="shared" si="9"/>
        <v>44187</v>
      </c>
      <c r="DT6" s="73">
        <f t="shared" si="9"/>
        <v>44188</v>
      </c>
      <c r="DU6" s="73">
        <f t="shared" si="9"/>
        <v>44189</v>
      </c>
      <c r="DV6" s="73">
        <f t="shared" si="9"/>
        <v>44190</v>
      </c>
      <c r="DW6" s="73">
        <f t="shared" si="9"/>
        <v>44191</v>
      </c>
      <c r="DX6" s="73">
        <f t="shared" si="9"/>
        <v>44192</v>
      </c>
      <c r="DY6" s="73">
        <f t="shared" si="9"/>
        <v>44193</v>
      </c>
      <c r="DZ6" s="73">
        <f t="shared" si="9"/>
        <v>44194</v>
      </c>
      <c r="EA6" s="73">
        <f t="shared" si="9"/>
        <v>44195</v>
      </c>
      <c r="EB6" s="73">
        <f t="shared" si="9"/>
        <v>44196</v>
      </c>
      <c r="EC6" s="73" t="str">
        <f t="shared" si="9"/>
        <v/>
      </c>
      <c r="ED6" s="73" t="str">
        <f t="shared" si="9"/>
        <v/>
      </c>
      <c r="EE6" s="73" t="str">
        <f t="shared" si="9"/>
        <v/>
      </c>
      <c r="EF6" s="73" t="str">
        <f t="shared" ref="EF6:EX6" si="10">IF(EE6="","",IF((EE6+$E$5)&gt;$E$4,"",(EE6+$E$5)))</f>
        <v/>
      </c>
      <c r="EG6" s="73" t="str">
        <f t="shared" si="10"/>
        <v/>
      </c>
      <c r="EH6" s="73" t="str">
        <f t="shared" si="10"/>
        <v/>
      </c>
      <c r="EI6" s="73" t="str">
        <f t="shared" si="10"/>
        <v/>
      </c>
      <c r="EJ6" s="73" t="str">
        <f t="shared" si="10"/>
        <v/>
      </c>
      <c r="EK6" s="73" t="str">
        <f t="shared" si="10"/>
        <v/>
      </c>
      <c r="EL6" s="73" t="str">
        <f t="shared" si="10"/>
        <v/>
      </c>
      <c r="EM6" s="73" t="str">
        <f t="shared" si="10"/>
        <v/>
      </c>
      <c r="EN6" s="73" t="str">
        <f t="shared" si="10"/>
        <v/>
      </c>
      <c r="EO6" s="73" t="str">
        <f t="shared" si="10"/>
        <v/>
      </c>
      <c r="EP6" s="73" t="str">
        <f t="shared" si="10"/>
        <v/>
      </c>
      <c r="EQ6" s="73" t="str">
        <f t="shared" si="10"/>
        <v/>
      </c>
      <c r="ER6" s="73" t="str">
        <f t="shared" si="10"/>
        <v/>
      </c>
      <c r="ES6" s="73" t="str">
        <f t="shared" si="10"/>
        <v/>
      </c>
      <c r="ET6" s="73" t="str">
        <f t="shared" si="10"/>
        <v/>
      </c>
      <c r="EU6" s="73" t="str">
        <f t="shared" si="10"/>
        <v/>
      </c>
      <c r="EV6" s="73" t="str">
        <f t="shared" si="10"/>
        <v/>
      </c>
      <c r="EW6" s="73" t="str">
        <f t="shared" si="10"/>
        <v/>
      </c>
      <c r="EX6" s="73" t="str">
        <f t="shared" si="10"/>
        <v/>
      </c>
      <c r="EY6" s="79" t="str">
        <f t="shared" ref="EY6:FU6" si="11">IF(EX6="","",IF((EX6+$E$5)&gt;$E$4,"",(EX6+$E$5)))</f>
        <v/>
      </c>
      <c r="EZ6" s="79" t="str">
        <f t="shared" si="11"/>
        <v/>
      </c>
      <c r="FA6" s="79" t="str">
        <f t="shared" si="11"/>
        <v/>
      </c>
      <c r="FB6" s="79" t="str">
        <f t="shared" si="11"/>
        <v/>
      </c>
      <c r="FC6" s="79" t="str">
        <f t="shared" si="11"/>
        <v/>
      </c>
      <c r="FD6" s="79" t="str">
        <f t="shared" si="11"/>
        <v/>
      </c>
      <c r="FE6" s="79" t="str">
        <f t="shared" si="11"/>
        <v/>
      </c>
      <c r="FF6" s="79" t="str">
        <f t="shared" si="11"/>
        <v/>
      </c>
      <c r="FG6" s="79" t="str">
        <f t="shared" si="11"/>
        <v/>
      </c>
      <c r="FH6" s="79" t="str">
        <f t="shared" si="11"/>
        <v/>
      </c>
      <c r="FI6" s="79" t="str">
        <f t="shared" si="11"/>
        <v/>
      </c>
      <c r="FJ6" s="79" t="str">
        <f t="shared" si="11"/>
        <v/>
      </c>
      <c r="FK6" s="79" t="str">
        <f t="shared" si="11"/>
        <v/>
      </c>
      <c r="FL6" s="79" t="str">
        <f t="shared" si="11"/>
        <v/>
      </c>
      <c r="FM6" s="79" t="str">
        <f t="shared" si="11"/>
        <v/>
      </c>
      <c r="FN6" s="79" t="str">
        <f t="shared" si="11"/>
        <v/>
      </c>
      <c r="FO6" s="79" t="str">
        <f t="shared" si="11"/>
        <v/>
      </c>
      <c r="FP6" s="79" t="str">
        <f t="shared" si="11"/>
        <v/>
      </c>
      <c r="FQ6" s="79" t="str">
        <f t="shared" si="11"/>
        <v/>
      </c>
      <c r="FR6" s="79" t="str">
        <f t="shared" si="11"/>
        <v/>
      </c>
      <c r="FS6" s="79" t="str">
        <f t="shared" si="11"/>
        <v/>
      </c>
      <c r="FT6" s="79" t="str">
        <f t="shared" si="11"/>
        <v/>
      </c>
      <c r="FU6" s="79" t="str">
        <f t="shared" si="11"/>
        <v/>
      </c>
    </row>
    <row r="7" s="35" customFormat="1" ht="25.5" customHeight="1" spans="1:177">
      <c r="A7" s="50">
        <v>1</v>
      </c>
      <c r="B7" s="51" t="s">
        <v>81</v>
      </c>
      <c r="C7" s="52" t="s">
        <v>82</v>
      </c>
      <c r="D7" s="53">
        <v>44071</v>
      </c>
      <c r="E7" s="74">
        <v>44135</v>
      </c>
      <c r="F7" s="75">
        <v>10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</row>
    <row r="8" s="35" customFormat="1" ht="25.5" customHeight="1" spans="1:177">
      <c r="A8" s="50">
        <v>2</v>
      </c>
      <c r="B8" s="51"/>
      <c r="C8" s="52"/>
      <c r="D8" s="53"/>
      <c r="E8" s="74"/>
      <c r="F8" s="75">
        <v>100</v>
      </c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</row>
    <row r="9" s="35" customFormat="1" ht="25.5" customHeight="1" spans="1:177">
      <c r="A9" s="50">
        <v>3</v>
      </c>
      <c r="B9" s="51"/>
      <c r="C9" s="52"/>
      <c r="D9" s="53"/>
      <c r="E9" s="74"/>
      <c r="F9" s="75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</row>
    <row r="10" s="35" customFormat="1" ht="25.5" customHeight="1" spans="1:177">
      <c r="A10" s="50"/>
      <c r="B10" s="51"/>
      <c r="C10" s="52"/>
      <c r="D10" s="53"/>
      <c r="E10" s="74"/>
      <c r="F10" s="75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</row>
    <row r="11" s="35" customFormat="1" ht="25.5" customHeight="1" spans="1:177">
      <c r="A11" s="50"/>
      <c r="B11" s="51"/>
      <c r="C11" s="52"/>
      <c r="D11" s="53"/>
      <c r="E11" s="74"/>
      <c r="F11" s="75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</row>
    <row r="12" s="35" customFormat="1" ht="25.5" customHeight="1" spans="1:177">
      <c r="A12" s="50"/>
      <c r="B12" s="51"/>
      <c r="C12" s="52"/>
      <c r="D12" s="53"/>
      <c r="E12" s="74"/>
      <c r="F12" s="75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</row>
    <row r="13" s="35" customFormat="1" ht="25.5" customHeight="1" spans="1:177">
      <c r="A13" s="50"/>
      <c r="B13" s="51"/>
      <c r="C13" s="52"/>
      <c r="D13" s="53"/>
      <c r="E13" s="74"/>
      <c r="F13" s="75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</row>
    <row r="14" s="35" customFormat="1" ht="25.5" customHeight="1" spans="1:177">
      <c r="A14" s="50"/>
      <c r="B14" s="51"/>
      <c r="C14" s="52"/>
      <c r="D14" s="53"/>
      <c r="E14" s="74"/>
      <c r="F14" s="75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</row>
    <row r="15" s="35" customFormat="1" ht="25.5" customHeight="1" spans="1:177">
      <c r="A15" s="50"/>
      <c r="B15" s="51"/>
      <c r="C15" s="52"/>
      <c r="D15" s="53"/>
      <c r="E15" s="74"/>
      <c r="F15" s="75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</row>
    <row r="16" s="35" customFormat="1" ht="25.5" customHeight="1" spans="1:177">
      <c r="A16" s="50"/>
      <c r="B16" s="51"/>
      <c r="C16" s="52"/>
      <c r="D16" s="54"/>
      <c r="E16" s="54"/>
      <c r="F16" s="75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</row>
    <row r="17" s="35" customFormat="1" ht="25.5" customHeight="1" spans="1:177">
      <c r="A17" s="50"/>
      <c r="B17" s="51"/>
      <c r="C17" s="52"/>
      <c r="D17" s="54"/>
      <c r="E17" s="54"/>
      <c r="F17" s="75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</row>
    <row r="18" s="35" customFormat="1" ht="25.5" customHeight="1" spans="1:177">
      <c r="A18" s="50"/>
      <c r="B18" s="51"/>
      <c r="C18" s="51"/>
      <c r="D18" s="51"/>
      <c r="E18" s="51"/>
      <c r="F18" s="75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</row>
    <row r="19" s="35" customFormat="1" ht="25.5" customHeight="1" spans="1:177">
      <c r="A19" s="55"/>
      <c r="B19" s="56"/>
      <c r="C19" s="57"/>
      <c r="D19" s="58"/>
      <c r="E19" s="58"/>
      <c r="F19" s="75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</row>
    <row r="20" s="35" customFormat="1" spans="1:177">
      <c r="A20" s="59"/>
      <c r="B20" s="60"/>
      <c r="C20" s="60"/>
      <c r="D20" s="60"/>
      <c r="E20" s="60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</row>
    <row r="21" s="35" customFormat="1" spans="1:177">
      <c r="A21" s="59"/>
      <c r="B21" s="60"/>
      <c r="C21" s="60"/>
      <c r="D21" s="60"/>
      <c r="E21" s="60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</row>
    <row r="22" s="35" customFormat="1" spans="1:177">
      <c r="A22" s="59"/>
      <c r="B22" s="60"/>
      <c r="C22" s="60"/>
      <c r="D22" s="60"/>
      <c r="E22" s="60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</row>
    <row r="23" s="35" customFormat="1" spans="1:177">
      <c r="A23" s="59"/>
      <c r="B23" s="60"/>
      <c r="C23" s="60"/>
      <c r="D23" s="60"/>
      <c r="E23" s="60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</row>
    <row r="24" s="35" customFormat="1" spans="1:177">
      <c r="A24" s="59"/>
      <c r="B24" s="60"/>
      <c r="C24" s="60"/>
      <c r="D24" s="60"/>
      <c r="E24" s="60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</row>
    <row r="25" s="35" customFormat="1" spans="1:177">
      <c r="A25" s="59"/>
      <c r="B25" s="60"/>
      <c r="C25" s="60"/>
      <c r="D25" s="60"/>
      <c r="E25" s="60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</row>
    <row r="26" s="35" customFormat="1" spans="1:177">
      <c r="A26" s="59"/>
      <c r="B26" s="60"/>
      <c r="C26" s="60"/>
      <c r="D26" s="60"/>
      <c r="E26" s="6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</row>
    <row r="27" s="35" customFormat="1" spans="1:177">
      <c r="A27" s="59"/>
      <c r="B27" s="60"/>
      <c r="C27" s="60"/>
      <c r="D27" s="60"/>
      <c r="E27" s="60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</row>
    <row r="28" s="35" customFormat="1" spans="1:177">
      <c r="A28" s="59"/>
      <c r="B28" s="60"/>
      <c r="C28" s="60"/>
      <c r="D28" s="60"/>
      <c r="E28" s="60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</row>
    <row r="29" s="35" customFormat="1" spans="1:177">
      <c r="A29" s="59"/>
      <c r="B29" s="60"/>
      <c r="C29" s="60"/>
      <c r="D29" s="60"/>
      <c r="E29" s="60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</row>
    <row r="30" s="35" customFormat="1" spans="1:177">
      <c r="A30" s="59"/>
      <c r="B30" s="60"/>
      <c r="C30" s="60"/>
      <c r="D30" s="60"/>
      <c r="E30" s="60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</row>
    <row r="31" s="35" customFormat="1" spans="1:177">
      <c r="A31" s="59"/>
      <c r="B31" s="60"/>
      <c r="C31" s="60"/>
      <c r="D31" s="60"/>
      <c r="E31" s="60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</row>
    <row r="32" s="35" customFormat="1" spans="1:177">
      <c r="A32" s="59"/>
      <c r="B32" s="60"/>
      <c r="C32" s="60"/>
      <c r="D32" s="60"/>
      <c r="E32" s="60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</row>
    <row r="33" s="35" customFormat="1" spans="1:177">
      <c r="A33" s="59"/>
      <c r="B33" s="60"/>
      <c r="C33" s="60"/>
      <c r="D33" s="60"/>
      <c r="E33" s="60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</row>
    <row r="34" s="35" customFormat="1" spans="1:177">
      <c r="A34" s="59"/>
      <c r="B34" s="60"/>
      <c r="C34" s="60"/>
      <c r="D34" s="60"/>
      <c r="E34" s="60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</row>
    <row r="35" s="35" customFormat="1" spans="1:177">
      <c r="A35" s="59"/>
      <c r="B35" s="60"/>
      <c r="C35" s="60"/>
      <c r="D35" s="60"/>
      <c r="E35" s="60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</row>
    <row r="36" s="35" customFormat="1" spans="1:177">
      <c r="A36" s="59"/>
      <c r="B36" s="60"/>
      <c r="C36" s="60"/>
      <c r="D36" s="60"/>
      <c r="E36" s="60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</row>
    <row r="37" s="35" customFormat="1" spans="1:177">
      <c r="A37" s="59"/>
      <c r="B37" s="60"/>
      <c r="C37" s="60"/>
      <c r="D37" s="60"/>
      <c r="E37" s="60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</row>
    <row r="38" s="35" customFormat="1" spans="1:177">
      <c r="A38" s="59"/>
      <c r="B38" s="60"/>
      <c r="C38" s="60"/>
      <c r="D38" s="60"/>
      <c r="E38" s="60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</row>
    <row r="39" s="35" customFormat="1" spans="1:177">
      <c r="A39" s="59"/>
      <c r="B39" s="60"/>
      <c r="C39" s="60"/>
      <c r="D39" s="60"/>
      <c r="E39" s="60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</row>
    <row r="40" s="35" customFormat="1" spans="1:177">
      <c r="A40" s="59"/>
      <c r="B40" s="60"/>
      <c r="C40" s="60"/>
      <c r="D40" s="60"/>
      <c r="E40" s="60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</row>
    <row r="41" s="35" customFormat="1" spans="1:177">
      <c r="A41" s="59"/>
      <c r="B41" s="60"/>
      <c r="C41" s="60"/>
      <c r="D41" s="60"/>
      <c r="E41" s="60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</row>
    <row r="42" s="35" customFormat="1" spans="1:177">
      <c r="A42" s="59"/>
      <c r="B42" s="60"/>
      <c r="C42" s="60"/>
      <c r="D42" s="60"/>
      <c r="E42" s="60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</row>
    <row r="43" s="35" customFormat="1" spans="1:177">
      <c r="A43" s="59"/>
      <c r="B43" s="60"/>
      <c r="C43" s="60"/>
      <c r="D43" s="60"/>
      <c r="E43" s="6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</row>
    <row r="44" s="35" customFormat="1" spans="1:177">
      <c r="A44" s="59"/>
      <c r="B44" s="60"/>
      <c r="C44" s="60"/>
      <c r="D44" s="60"/>
      <c r="E44" s="60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</row>
    <row r="45" s="35" customFormat="1" spans="1:177">
      <c r="A45" s="59"/>
      <c r="B45" s="60"/>
      <c r="C45" s="60"/>
      <c r="D45" s="60"/>
      <c r="E45" s="60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</row>
    <row r="46" s="35" customFormat="1" spans="1:177">
      <c r="A46" s="59"/>
      <c r="B46" s="60"/>
      <c r="C46" s="60"/>
      <c r="D46" s="60"/>
      <c r="E46" s="60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</row>
    <row r="47" s="35" customFormat="1" spans="1:177">
      <c r="A47" s="59"/>
      <c r="B47" s="60"/>
      <c r="C47" s="60"/>
      <c r="D47" s="60"/>
      <c r="E47" s="60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</row>
    <row r="48" s="35" customFormat="1" spans="1:177">
      <c r="A48" s="59"/>
      <c r="B48" s="60"/>
      <c r="C48" s="60"/>
      <c r="D48" s="60"/>
      <c r="E48" s="60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</row>
    <row r="49" s="35" customFormat="1" spans="1:177">
      <c r="A49" s="59"/>
      <c r="B49" s="60"/>
      <c r="C49" s="60"/>
      <c r="D49" s="60"/>
      <c r="E49" s="60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</row>
    <row r="50" s="35" customFormat="1" spans="1:177">
      <c r="A50" s="59"/>
      <c r="B50" s="60"/>
      <c r="C50" s="60"/>
      <c r="D50" s="60"/>
      <c r="E50" s="60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</row>
    <row r="51" s="35" customFormat="1" spans="1:177">
      <c r="A51" s="59"/>
      <c r="B51" s="60"/>
      <c r="C51" s="60"/>
      <c r="D51" s="60"/>
      <c r="E51" s="60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</row>
    <row r="52" s="35" customFormat="1" spans="1:177">
      <c r="A52" s="59"/>
      <c r="B52" s="60"/>
      <c r="C52" s="60"/>
      <c r="D52" s="60"/>
      <c r="E52" s="60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</row>
    <row r="53" s="35" customFormat="1" spans="1:177">
      <c r="A53" s="59"/>
      <c r="B53" s="60"/>
      <c r="C53" s="60"/>
      <c r="D53" s="60"/>
      <c r="E53" s="60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</row>
    <row r="54" s="35" customFormat="1" spans="1:177">
      <c r="A54" s="59"/>
      <c r="B54" s="60"/>
      <c r="C54" s="60"/>
      <c r="D54" s="60"/>
      <c r="E54" s="60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</row>
    <row r="55" s="35" customFormat="1" spans="1:177">
      <c r="A55" s="59"/>
      <c r="B55" s="60"/>
      <c r="C55" s="60"/>
      <c r="D55" s="60"/>
      <c r="E55" s="60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</row>
    <row r="56" s="35" customFormat="1" spans="1:177">
      <c r="A56" s="59"/>
      <c r="B56" s="60"/>
      <c r="C56" s="60"/>
      <c r="D56" s="60"/>
      <c r="E56" s="60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</row>
    <row r="57" s="35" customFormat="1" spans="1:177">
      <c r="A57" s="59"/>
      <c r="B57" s="60"/>
      <c r="C57" s="60"/>
      <c r="D57" s="60"/>
      <c r="E57" s="60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</row>
    <row r="58" s="35" customFormat="1" spans="1:177">
      <c r="A58" s="59"/>
      <c r="B58" s="60"/>
      <c r="C58" s="60"/>
      <c r="D58" s="60"/>
      <c r="E58" s="60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</row>
    <row r="59" s="35" customFormat="1" spans="1:177">
      <c r="A59" s="59"/>
      <c r="B59" s="60"/>
      <c r="C59" s="60"/>
      <c r="D59" s="60"/>
      <c r="E59" s="60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</row>
    <row r="60" s="35" customFormat="1" spans="1:177">
      <c r="A60" s="59"/>
      <c r="B60" s="60"/>
      <c r="C60" s="60"/>
      <c r="D60" s="60"/>
      <c r="E60" s="60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</row>
    <row r="61" s="35" customFormat="1" spans="1:177">
      <c r="A61" s="59"/>
      <c r="B61" s="60"/>
      <c r="C61" s="60"/>
      <c r="D61" s="60"/>
      <c r="E61" s="60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</row>
    <row r="62" s="35" customFormat="1" spans="1:177">
      <c r="A62" s="59"/>
      <c r="B62" s="60"/>
      <c r="C62" s="60"/>
      <c r="D62" s="60"/>
      <c r="E62" s="60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</row>
    <row r="63" s="35" customFormat="1" spans="1:177">
      <c r="A63" s="59"/>
      <c r="B63" s="60"/>
      <c r="C63" s="60"/>
      <c r="D63" s="60"/>
      <c r="E63" s="60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</row>
    <row r="64" s="35" customFormat="1" spans="1:177">
      <c r="A64" s="59"/>
      <c r="B64" s="60"/>
      <c r="C64" s="60"/>
      <c r="D64" s="60"/>
      <c r="E64" s="60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</row>
    <row r="65" s="35" customFormat="1" spans="1:177">
      <c r="A65" s="59"/>
      <c r="B65" s="60"/>
      <c r="C65" s="60"/>
      <c r="D65" s="60"/>
      <c r="E65" s="60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</row>
    <row r="66" s="35" customFormat="1" spans="1:177">
      <c r="A66" s="59"/>
      <c r="B66" s="60"/>
      <c r="C66" s="60"/>
      <c r="D66" s="60"/>
      <c r="E66" s="60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</row>
    <row r="67" s="35" customFormat="1" spans="1:177">
      <c r="A67" s="59"/>
      <c r="B67" s="60"/>
      <c r="C67" s="60"/>
      <c r="D67" s="60"/>
      <c r="E67" s="60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</row>
    <row r="68" s="35" customFormat="1" spans="1:177">
      <c r="A68" s="59"/>
      <c r="B68" s="60"/>
      <c r="C68" s="60"/>
      <c r="D68" s="60"/>
      <c r="E68" s="60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</row>
    <row r="69" s="35" customFormat="1" spans="1:177">
      <c r="A69" s="59"/>
      <c r="B69" s="60"/>
      <c r="C69" s="60"/>
      <c r="D69" s="60"/>
      <c r="E69" s="60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</row>
  </sheetData>
  <mergeCells count="2">
    <mergeCell ref="A1:C5"/>
    <mergeCell ref="F3:AK4"/>
  </mergeCells>
  <conditionalFormatting sqref="G1:FU1">
    <cfRule type="cellIs" dxfId="3" priority="2" stopIfTrue="1" operator="greaterThan">
      <formula>5</formula>
    </cfRule>
  </conditionalFormatting>
  <conditionalFormatting sqref="G5:FU5">
    <cfRule type="expression" dxfId="4" priority="4" stopIfTrue="1">
      <formula>IF($E$5&lt;2,(OR(WEEKDAY(G6)=1,WEEKDAY(G6)=7)))</formula>
    </cfRule>
  </conditionalFormatting>
  <conditionalFormatting sqref="G6:FU6">
    <cfRule type="expression" dxfId="5" priority="8" stopIfTrue="1">
      <formula>IF($E$5&lt;2,(OR(WEEKDAY(G6)=1,WEEKDAY(G6)=7)))</formula>
    </cfRule>
  </conditionalFormatting>
  <conditionalFormatting sqref="E19">
    <cfRule type="cellIs" dxfId="6" priority="3" stopIfTrue="1" operator="lessThan">
      <formula>D19</formula>
    </cfRule>
  </conditionalFormatting>
  <conditionalFormatting sqref="G7:FU19">
    <cfRule type="expression" dxfId="7" priority="5" stopIfTrue="1">
      <formula>AND(G$6&gt;=$D7,G$6&lt;$D7+($E7-$D7+1)*$F7%)</formula>
    </cfRule>
    <cfRule type="expression" dxfId="8" priority="6" stopIfTrue="1">
      <formula>AND(G$6&gt;=$D7+($E7-$D7+1)*$F7%,G$6&lt;=$E7)</formula>
    </cfRule>
    <cfRule type="expression" dxfId="9" priority="7" stopIfTrue="1">
      <formula>IF($E$5&lt;2,(OR(WEEKDAY(G$6)=1,WEEKDAY(G$6)=7)))</formula>
    </cfRule>
  </conditionalFormatting>
  <dataValidations count="1">
    <dataValidation type="list" allowBlank="1" showErrorMessage="1" errorTitle="Input Error" error="Value can only be 1 for daily and 7 for weekly.  Please re-enter your value" sqref="E5" showDropDown="1">
      <formula1>"1, 7"</formula1>
    </dataValidation>
  </dataValidations>
  <pageMargins left="0.338888888888889" right="0.129166666666667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zoomScale="130" zoomScaleNormal="130" workbookViewId="0">
      <selection activeCell="B6" sqref="B6:G6"/>
    </sheetView>
  </sheetViews>
  <sheetFormatPr defaultColWidth="9" defaultRowHeight="14.25" outlineLevelCol="7"/>
  <cols>
    <col min="1" max="1" width="6.825" style="2" customWidth="1"/>
    <col min="2" max="2" width="5.25" style="2" customWidth="1"/>
    <col min="3" max="3" width="7.88333333333333" style="2" customWidth="1"/>
    <col min="4" max="4" width="5.25" style="2" customWidth="1"/>
    <col min="5" max="5" width="15.7666666666667" style="2" customWidth="1"/>
    <col min="6" max="6" width="26.6333333333333" style="2" customWidth="1"/>
    <col min="7" max="7" width="10.95" style="2" customWidth="1"/>
    <col min="8" max="8" width="6.875" style="2" customWidth="1"/>
    <col min="9" max="16368" width="9" style="2"/>
  </cols>
  <sheetData>
    <row r="1" ht="29.25" customHeight="1" spans="1:8">
      <c r="A1" s="3" t="s">
        <v>83</v>
      </c>
      <c r="B1" s="4"/>
      <c r="C1" s="4"/>
      <c r="D1" s="4"/>
      <c r="E1" s="4"/>
      <c r="F1" s="4"/>
      <c r="G1" s="4"/>
      <c r="H1" s="27"/>
    </row>
    <row r="2" s="1" customFormat="1" ht="20" customHeight="1" spans="1:8">
      <c r="A2" s="5" t="s">
        <v>84</v>
      </c>
      <c r="B2" s="6"/>
      <c r="C2" s="7"/>
      <c r="D2" s="8" t="s">
        <v>85</v>
      </c>
      <c r="E2" s="28"/>
      <c r="F2" s="8" t="s">
        <v>86</v>
      </c>
      <c r="G2" s="28"/>
      <c r="H2" s="29"/>
    </row>
    <row r="3" ht="27.75" customHeight="1" spans="1:8">
      <c r="A3" s="9" t="s">
        <v>87</v>
      </c>
      <c r="B3" s="9" t="s">
        <v>88</v>
      </c>
      <c r="C3" s="9"/>
      <c r="D3" s="9"/>
      <c r="E3" s="9"/>
      <c r="F3" s="9"/>
      <c r="G3" s="9"/>
      <c r="H3" s="26"/>
    </row>
    <row r="4" spans="1:8">
      <c r="A4" s="10">
        <v>1</v>
      </c>
      <c r="B4" s="11"/>
      <c r="C4" s="11"/>
      <c r="D4" s="11"/>
      <c r="E4" s="11"/>
      <c r="F4" s="11"/>
      <c r="G4" s="11"/>
      <c r="H4" s="26"/>
    </row>
    <row r="5" spans="1:8">
      <c r="A5" s="12">
        <v>2</v>
      </c>
      <c r="B5" s="13"/>
      <c r="C5" s="13"/>
      <c r="D5" s="13"/>
      <c r="E5" s="13"/>
      <c r="F5" s="13"/>
      <c r="G5" s="13"/>
      <c r="H5" s="26"/>
    </row>
    <row r="6" spans="1:8">
      <c r="A6" s="10">
        <v>3</v>
      </c>
      <c r="B6" s="14"/>
      <c r="C6" s="14"/>
      <c r="D6" s="14"/>
      <c r="E6" s="14"/>
      <c r="F6" s="14"/>
      <c r="G6" s="14"/>
      <c r="H6" s="26"/>
    </row>
    <row r="7" ht="18.75" customHeight="1" spans="1:8">
      <c r="A7" s="15" t="s">
        <v>89</v>
      </c>
      <c r="B7" s="16"/>
      <c r="C7" s="16"/>
      <c r="D7" s="16"/>
      <c r="E7" s="16"/>
      <c r="F7" s="16"/>
      <c r="G7" s="16"/>
      <c r="H7" s="26"/>
    </row>
    <row r="8" spans="1:8">
      <c r="A8" s="17" t="s">
        <v>90</v>
      </c>
      <c r="B8" s="17"/>
      <c r="C8" s="17"/>
      <c r="D8" s="17"/>
      <c r="E8" s="17"/>
      <c r="F8" s="17" t="s">
        <v>91</v>
      </c>
      <c r="G8" s="17"/>
      <c r="H8" s="26"/>
    </row>
    <row r="9" spans="1:8">
      <c r="A9" s="12" t="s">
        <v>92</v>
      </c>
      <c r="B9" s="12"/>
      <c r="C9" s="18">
        <v>2.28</v>
      </c>
      <c r="D9" s="19">
        <v>1</v>
      </c>
      <c r="E9" s="30"/>
      <c r="F9" s="19"/>
      <c r="G9" s="19"/>
      <c r="H9" s="26"/>
    </row>
    <row r="10" spans="1:8">
      <c r="A10" s="12"/>
      <c r="B10" s="12"/>
      <c r="C10" s="18"/>
      <c r="D10" s="20" t="s">
        <v>93</v>
      </c>
      <c r="E10" s="31"/>
      <c r="F10" s="20"/>
      <c r="G10" s="20"/>
      <c r="H10" s="26"/>
    </row>
    <row r="11" spans="1:8">
      <c r="A11" s="12" t="s">
        <v>94</v>
      </c>
      <c r="B11" s="12"/>
      <c r="C11" s="18">
        <v>3.1</v>
      </c>
      <c r="D11" s="19" t="s">
        <v>95</v>
      </c>
      <c r="E11" s="30"/>
      <c r="F11" s="19"/>
      <c r="G11" s="19"/>
      <c r="H11" s="26"/>
    </row>
    <row r="12" spans="1:8">
      <c r="A12" s="12"/>
      <c r="B12" s="12"/>
      <c r="C12" s="18"/>
      <c r="D12" s="20" t="s">
        <v>93</v>
      </c>
      <c r="E12" s="31"/>
      <c r="F12" s="20"/>
      <c r="G12" s="20"/>
      <c r="H12" s="26"/>
    </row>
    <row r="13" spans="1:8">
      <c r="A13" s="12" t="s">
        <v>96</v>
      </c>
      <c r="B13" s="12"/>
      <c r="C13" s="18">
        <v>3.2</v>
      </c>
      <c r="D13" s="19" t="s">
        <v>95</v>
      </c>
      <c r="E13" s="30"/>
      <c r="F13" s="19"/>
      <c r="G13" s="19"/>
      <c r="H13" s="26"/>
    </row>
    <row r="14" spans="1:8">
      <c r="A14" s="12"/>
      <c r="B14" s="12"/>
      <c r="C14" s="18"/>
      <c r="D14" s="20" t="s">
        <v>93</v>
      </c>
      <c r="E14" s="31"/>
      <c r="F14" s="20"/>
      <c r="G14" s="20"/>
      <c r="H14" s="26"/>
    </row>
    <row r="15" spans="1:8">
      <c r="A15" s="12" t="s">
        <v>97</v>
      </c>
      <c r="B15" s="12"/>
      <c r="C15" s="18">
        <v>3.3</v>
      </c>
      <c r="D15" s="19" t="s">
        <v>95</v>
      </c>
      <c r="E15" s="30"/>
      <c r="F15" s="19"/>
      <c r="G15" s="19"/>
      <c r="H15" s="26"/>
    </row>
    <row r="16" spans="1:8">
      <c r="A16" s="12"/>
      <c r="B16" s="12"/>
      <c r="C16" s="18"/>
      <c r="D16" s="20" t="s">
        <v>93</v>
      </c>
      <c r="E16" s="31"/>
      <c r="F16" s="20"/>
      <c r="G16" s="20"/>
      <c r="H16" s="26"/>
    </row>
    <row r="17" ht="13.5" customHeight="1" spans="1:8">
      <c r="A17" s="12" t="s">
        <v>98</v>
      </c>
      <c r="B17" s="12"/>
      <c r="C17" s="18">
        <v>3.4</v>
      </c>
      <c r="D17" s="19" t="s">
        <v>95</v>
      </c>
      <c r="E17" s="30"/>
      <c r="F17" s="19"/>
      <c r="G17" s="19"/>
      <c r="H17" s="26"/>
    </row>
    <row r="18" spans="1:8">
      <c r="A18" s="12"/>
      <c r="B18" s="12"/>
      <c r="C18" s="18"/>
      <c r="D18" s="20" t="s">
        <v>93</v>
      </c>
      <c r="E18" s="31"/>
      <c r="F18" s="20"/>
      <c r="G18" s="20"/>
      <c r="H18" s="26"/>
    </row>
    <row r="19" spans="1:8">
      <c r="A19" s="12" t="s">
        <v>99</v>
      </c>
      <c r="B19" s="12"/>
      <c r="C19" s="18">
        <v>3.5</v>
      </c>
      <c r="D19" s="19" t="s">
        <v>95</v>
      </c>
      <c r="E19" s="30"/>
      <c r="F19" s="19"/>
      <c r="G19" s="19"/>
      <c r="H19" s="26"/>
    </row>
    <row r="20" spans="1:8">
      <c r="A20" s="12"/>
      <c r="B20" s="12"/>
      <c r="C20" s="18"/>
      <c r="D20" s="20" t="s">
        <v>93</v>
      </c>
      <c r="E20" s="31"/>
      <c r="F20" s="20"/>
      <c r="G20" s="20"/>
      <c r="H20" s="26"/>
    </row>
    <row r="21" spans="1:8">
      <c r="A21" s="12" t="s">
        <v>100</v>
      </c>
      <c r="B21" s="12"/>
      <c r="C21" s="18">
        <v>3.6</v>
      </c>
      <c r="D21" s="19" t="s">
        <v>95</v>
      </c>
      <c r="E21" s="30"/>
      <c r="F21" s="19"/>
      <c r="G21" s="19"/>
      <c r="H21" s="26"/>
    </row>
    <row r="22" spans="1:8">
      <c r="A22" s="12"/>
      <c r="B22" s="12"/>
      <c r="C22" s="18"/>
      <c r="D22" s="20" t="s">
        <v>93</v>
      </c>
      <c r="E22" s="31"/>
      <c r="F22" s="20"/>
      <c r="G22" s="20"/>
      <c r="H22" s="26"/>
    </row>
    <row r="23" ht="18.75" spans="1:8">
      <c r="A23" s="21" t="s">
        <v>101</v>
      </c>
      <c r="B23" s="21"/>
      <c r="C23" s="21"/>
      <c r="D23" s="21"/>
      <c r="E23" s="21"/>
      <c r="F23" s="21"/>
      <c r="G23" s="21"/>
      <c r="H23" s="26"/>
    </row>
    <row r="24" spans="1:8">
      <c r="A24" s="17" t="s">
        <v>87</v>
      </c>
      <c r="B24" s="22" t="s">
        <v>102</v>
      </c>
      <c r="C24" s="22"/>
      <c r="D24" s="22"/>
      <c r="E24" s="22"/>
      <c r="F24" s="17" t="s">
        <v>103</v>
      </c>
      <c r="G24" s="22" t="s">
        <v>104</v>
      </c>
      <c r="H24" s="26"/>
    </row>
    <row r="25" ht="20" customHeight="1" spans="1:8">
      <c r="A25" s="17">
        <v>1</v>
      </c>
      <c r="B25" s="22"/>
      <c r="C25" s="22"/>
      <c r="D25" s="22"/>
      <c r="E25" s="22"/>
      <c r="F25" s="32"/>
      <c r="G25" s="22"/>
      <c r="H25" s="26"/>
    </row>
    <row r="26" ht="20" customHeight="1" spans="1:8">
      <c r="A26" s="9">
        <v>2</v>
      </c>
      <c r="B26" s="21"/>
      <c r="C26" s="21"/>
      <c r="D26" s="21"/>
      <c r="E26" s="21"/>
      <c r="F26" s="33"/>
      <c r="G26" s="21"/>
      <c r="H26" s="26"/>
    </row>
    <row r="27" ht="20" customHeight="1" spans="1:8">
      <c r="A27" s="17">
        <v>3</v>
      </c>
      <c r="B27" s="22"/>
      <c r="C27" s="22"/>
      <c r="D27" s="22"/>
      <c r="E27" s="22"/>
      <c r="F27" s="32"/>
      <c r="G27" s="22"/>
      <c r="H27" s="26"/>
    </row>
    <row r="28" spans="1:8">
      <c r="A28" s="9" t="s">
        <v>87</v>
      </c>
      <c r="B28" s="21" t="s">
        <v>105</v>
      </c>
      <c r="C28" s="23"/>
      <c r="D28" s="23"/>
      <c r="E28" s="21"/>
      <c r="F28" s="21"/>
      <c r="G28" s="21"/>
      <c r="H28" s="26"/>
    </row>
    <row r="29" ht="20" customHeight="1" spans="1:8">
      <c r="A29" s="17">
        <v>1</v>
      </c>
      <c r="B29" s="14"/>
      <c r="C29" s="14"/>
      <c r="D29" s="14"/>
      <c r="E29" s="14"/>
      <c r="F29" s="14"/>
      <c r="G29" s="14"/>
      <c r="H29" s="26"/>
    </row>
    <row r="30" ht="20" customHeight="1" spans="1:8">
      <c r="A30" s="9">
        <v>2</v>
      </c>
      <c r="B30" s="24"/>
      <c r="C30" s="24"/>
      <c r="D30" s="24"/>
      <c r="E30" s="24"/>
      <c r="F30" s="24"/>
      <c r="G30" s="24"/>
      <c r="H30" s="26"/>
    </row>
    <row r="31" ht="20" customHeight="1" spans="1:8">
      <c r="A31" s="17">
        <v>3</v>
      </c>
      <c r="B31" s="14"/>
      <c r="C31" s="14"/>
      <c r="D31" s="14"/>
      <c r="E31" s="14"/>
      <c r="F31" s="14"/>
      <c r="G31" s="14"/>
      <c r="H31" s="26"/>
    </row>
    <row r="32" spans="1:8">
      <c r="A32" s="25" t="s">
        <v>106</v>
      </c>
      <c r="B32" s="25"/>
      <c r="C32" s="25"/>
      <c r="D32" s="25"/>
      <c r="E32" s="25"/>
      <c r="F32" s="25"/>
      <c r="G32" s="25"/>
      <c r="H32" s="26"/>
    </row>
    <row r="33" spans="1:8">
      <c r="A33" s="25"/>
      <c r="B33" s="25"/>
      <c r="C33" s="25"/>
      <c r="D33" s="25"/>
      <c r="E33" s="25"/>
      <c r="F33" s="25"/>
      <c r="G33" s="25"/>
      <c r="H33" s="26"/>
    </row>
    <row r="34" spans="1:8">
      <c r="A34" s="25"/>
      <c r="B34" s="25"/>
      <c r="C34" s="25"/>
      <c r="D34" s="25"/>
      <c r="E34" s="25"/>
      <c r="F34" s="25"/>
      <c r="G34" s="25"/>
      <c r="H34" s="26"/>
    </row>
    <row r="35" ht="13.5" customHeight="1" spans="1:7">
      <c r="A35" s="26"/>
      <c r="B35" s="26"/>
      <c r="C35" s="26"/>
      <c r="D35" s="26"/>
      <c r="E35" s="26"/>
      <c r="F35" s="26"/>
      <c r="G35" s="26"/>
    </row>
    <row r="37" spans="6:6">
      <c r="F37" s="26"/>
    </row>
    <row r="38" spans="6:6">
      <c r="F38" s="26"/>
    </row>
  </sheetData>
  <mergeCells count="49">
    <mergeCell ref="A1:G1"/>
    <mergeCell ref="A2:C2"/>
    <mergeCell ref="D2:E2"/>
    <mergeCell ref="F2:G2"/>
    <mergeCell ref="B3:G3"/>
    <mergeCell ref="B4:G4"/>
    <mergeCell ref="B5:G5"/>
    <mergeCell ref="B6:G6"/>
    <mergeCell ref="A7:G7"/>
    <mergeCell ref="A8:E8"/>
    <mergeCell ref="F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A23:G23"/>
    <mergeCell ref="B24:E24"/>
    <mergeCell ref="B25:E25"/>
    <mergeCell ref="B26:E26"/>
    <mergeCell ref="B27:E27"/>
    <mergeCell ref="B28:G28"/>
    <mergeCell ref="B29:G29"/>
    <mergeCell ref="B30:G30"/>
    <mergeCell ref="B31:G31"/>
    <mergeCell ref="C9:C10"/>
    <mergeCell ref="C11:C12"/>
    <mergeCell ref="C13:C14"/>
    <mergeCell ref="C15:C16"/>
    <mergeCell ref="C17:C18"/>
    <mergeCell ref="C19:C20"/>
    <mergeCell ref="C21:C22"/>
    <mergeCell ref="A9:B10"/>
    <mergeCell ref="A11:B12"/>
    <mergeCell ref="A13:B14"/>
    <mergeCell ref="A15:B16"/>
    <mergeCell ref="A17:B18"/>
    <mergeCell ref="A19:B20"/>
    <mergeCell ref="A21:B22"/>
    <mergeCell ref="A32:G34"/>
  </mergeCells>
  <pageMargins left="0.747916666666667" right="0.747916666666667" top="0.590277777777778" bottom="0.393055555555556" header="0.511111111111111" footer="0.196527777777778"/>
  <pageSetup paperSize="9" scale="95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甘特图</vt:lpstr>
      <vt:lpstr>日历</vt:lpstr>
      <vt:lpstr>项目进度表</vt:lpstr>
      <vt:lpstr>工作周报模板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进度表</dc:title>
  <dc:creator>熊猫办公</dc:creator>
  <cp:lastModifiedBy>liuhao</cp:lastModifiedBy>
  <dcterms:created xsi:type="dcterms:W3CDTF">2012-08-06T13:53:00Z</dcterms:created>
  <cp:lastPrinted>2012-08-10T10:33:00Z</cp:lastPrinted>
  <dcterms:modified xsi:type="dcterms:W3CDTF">2020-08-28T14:14:24Z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