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2002476\Desktop\microsupply\"/>
    </mc:Choice>
  </mc:AlternateContent>
  <xr:revisionPtr revIDLastSave="0" documentId="13_ncr:1_{E2378951-06A5-4778-8298-A0939D3B2352}" xr6:coauthVersionLast="46" xr6:coauthVersionMax="46" xr10:uidLastSave="{00000000-0000-0000-0000-000000000000}"/>
  <bookViews>
    <workbookView xWindow="8370" yWindow="255" windowWidth="19365" windowHeight="13890" tabRatio="212" xr2:uid="{00000000-000D-0000-FFFF-FFFF00000000}"/>
  </bookViews>
  <sheets>
    <sheet name="BOM" sheetId="1" r:id="rId1"/>
    <sheet name="history" sheetId="2" r:id="rId2"/>
    <sheet name="Feuil1" sheetId="3" r:id="rId3"/>
    <sheet name="Sheet1" sheetId="4" r:id="rId4"/>
  </sheets>
  <definedNames>
    <definedName name="_xlnm.Print_Area" localSheetId="0">BOM!$A$1:$J$50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16" i="1"/>
  <c r="F21" i="1"/>
  <c r="F50" i="1"/>
  <c r="F39" i="1"/>
  <c r="J48" i="1"/>
  <c r="L48" i="1"/>
  <c r="L18" i="1" l="1"/>
  <c r="J52" i="1"/>
  <c r="L52" i="1"/>
  <c r="J53" i="1"/>
  <c r="L53" i="1"/>
  <c r="J50" i="1" l="1"/>
  <c r="J41" i="1" l="1"/>
  <c r="L41" i="1"/>
  <c r="J42" i="1"/>
  <c r="L42" i="1"/>
  <c r="J43" i="1"/>
  <c r="L43" i="1"/>
  <c r="L40" i="1"/>
  <c r="J40" i="1" l="1"/>
  <c r="J37" i="1"/>
  <c r="L37" i="1"/>
  <c r="J28" i="1"/>
  <c r="L28" i="1"/>
  <c r="J29" i="1"/>
  <c r="L29" i="1"/>
  <c r="J17" i="1"/>
  <c r="L17" i="1"/>
  <c r="L5" i="1" l="1"/>
  <c r="J5" i="1"/>
  <c r="L23" i="1" l="1"/>
  <c r="L10" i="1" l="1"/>
  <c r="L34" i="1"/>
  <c r="J34" i="1"/>
  <c r="J23" i="1"/>
  <c r="J10" i="1"/>
  <c r="L13" i="1" l="1"/>
  <c r="J13" i="1"/>
  <c r="J44" i="1" l="1"/>
  <c r="J45" i="1"/>
  <c r="J46" i="1"/>
  <c r="J47" i="1"/>
  <c r="J25" i="1"/>
  <c r="J35" i="1"/>
  <c r="L9" i="1"/>
  <c r="J9" i="1"/>
  <c r="L35" i="1"/>
  <c r="L25" i="1" l="1"/>
  <c r="L26" i="1"/>
  <c r="L27" i="1"/>
  <c r="L30" i="1"/>
  <c r="L31" i="1"/>
  <c r="L32" i="1"/>
  <c r="L24" i="1"/>
  <c r="L36" i="1"/>
  <c r="L33" i="1"/>
  <c r="L19" i="1"/>
  <c r="L6" i="1"/>
  <c r="L7" i="1"/>
  <c r="L8" i="1"/>
  <c r="L11" i="1"/>
  <c r="L12" i="1"/>
  <c r="L14" i="1"/>
  <c r="L44" i="1"/>
  <c r="L45" i="1"/>
  <c r="L46" i="1"/>
  <c r="L47" i="1"/>
  <c r="J36" i="1" l="1"/>
  <c r="J33" i="1"/>
  <c r="J24" i="1"/>
  <c r="J7" i="1"/>
  <c r="J26" i="1"/>
  <c r="J18" i="1"/>
  <c r="L4" i="1" l="1"/>
  <c r="L22" i="1"/>
  <c r="L51" i="1"/>
  <c r="J51" i="1"/>
  <c r="J8" i="1"/>
  <c r="L55" i="1" l="1"/>
  <c r="J19" i="1"/>
  <c r="J22" i="1"/>
  <c r="J30" i="1"/>
  <c r="J31" i="1"/>
  <c r="J27" i="1"/>
  <c r="J14" i="1"/>
  <c r="J11" i="1"/>
  <c r="J4" i="1"/>
  <c r="J6" i="1"/>
  <c r="J32" i="1" l="1"/>
  <c r="J12" i="1"/>
  <c r="J20" i="1" l="1"/>
  <c r="J16" i="1" l="1"/>
  <c r="J21" i="1" l="1"/>
  <c r="J39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3" i="1"/>
</calcChain>
</file>

<file path=xl/sharedStrings.xml><?xml version="1.0" encoding="utf-8"?>
<sst xmlns="http://schemas.openxmlformats.org/spreadsheetml/2006/main" count="229" uniqueCount="184">
  <si>
    <t>Description</t>
  </si>
  <si>
    <t>Manufacturer</t>
  </si>
  <si>
    <t>Reference</t>
  </si>
  <si>
    <t>Footprint</t>
  </si>
  <si>
    <t>Designation</t>
  </si>
  <si>
    <t>Farnell</t>
  </si>
  <si>
    <t>Digikey</t>
  </si>
  <si>
    <t>DOCUMENT HISTORY</t>
  </si>
  <si>
    <t>Date</t>
  </si>
  <si>
    <t>Rev.</t>
  </si>
  <si>
    <t>Author</t>
  </si>
  <si>
    <t>Qnt</t>
  </si>
  <si>
    <t>RS</t>
  </si>
  <si>
    <t>BOMformul</t>
  </si>
  <si>
    <t>Elektor</t>
  </si>
  <si>
    <t>IC1</t>
  </si>
  <si>
    <t>Price</t>
  </si>
  <si>
    <t>Total</t>
  </si>
  <si>
    <t>Semiconductors</t>
  </si>
  <si>
    <t>160385-1</t>
  </si>
  <si>
    <t>Analog Devices</t>
  </si>
  <si>
    <t>IC3</t>
  </si>
  <si>
    <t>IC4</t>
  </si>
  <si>
    <t>IC5</t>
  </si>
  <si>
    <t>100nF</t>
  </si>
  <si>
    <t>10kΩ</t>
  </si>
  <si>
    <t>IC2</t>
  </si>
  <si>
    <t>Multicomp</t>
  </si>
  <si>
    <t>MC0805B104K500CT</t>
  </si>
  <si>
    <t>ELPP-0805</t>
  </si>
  <si>
    <t>MC0805N102J500CT</t>
  </si>
  <si>
    <t>ELPP-SOT-23</t>
  </si>
  <si>
    <t>NXP</t>
  </si>
  <si>
    <t>BC847C,215</t>
  </si>
  <si>
    <t>BC847C</t>
  </si>
  <si>
    <t>IC10</t>
  </si>
  <si>
    <t>K4</t>
  </si>
  <si>
    <t>2211S-06G</t>
  </si>
  <si>
    <t>NC</t>
  </si>
  <si>
    <t>D3</t>
  </si>
  <si>
    <t>Miscellaneous</t>
  </si>
  <si>
    <t>BOM::170464-1::Micro Supply::v1.0</t>
  </si>
  <si>
    <t>R6, R7, R8, R9</t>
  </si>
  <si>
    <t>R12, R13, R14</t>
  </si>
  <si>
    <t>R1</t>
  </si>
  <si>
    <t>R11</t>
  </si>
  <si>
    <t>R17, R18, R19</t>
  </si>
  <si>
    <t>R15</t>
  </si>
  <si>
    <t>R20, R21, R22, R23</t>
  </si>
  <si>
    <t>R2, R3, R4, R5</t>
  </si>
  <si>
    <t>R16</t>
  </si>
  <si>
    <t>R10</t>
  </si>
  <si>
    <t>R24</t>
  </si>
  <si>
    <t>10nF</t>
  </si>
  <si>
    <t>C13</t>
  </si>
  <si>
    <t>C1, C2, C3, C4, C5, C6, C7, C8, C9, C10, C11, C12</t>
  </si>
  <si>
    <t>C14, C15, C16, C17, C18</t>
  </si>
  <si>
    <t>SOD123</t>
  </si>
  <si>
    <t>BAT54C</t>
  </si>
  <si>
    <t>SOT23-3</t>
  </si>
  <si>
    <t>D1, D2</t>
  </si>
  <si>
    <t>T1</t>
  </si>
  <si>
    <t>LED1206</t>
  </si>
  <si>
    <t>LED4</t>
  </si>
  <si>
    <t>LED2</t>
  </si>
  <si>
    <t>LED3</t>
  </si>
  <si>
    <t>LED1</t>
  </si>
  <si>
    <t>MSOP-8</t>
  </si>
  <si>
    <t>S8(1.27)</t>
  </si>
  <si>
    <t>IC6, IC7</t>
  </si>
  <si>
    <t>SOT23-6</t>
  </si>
  <si>
    <t>SOT23-5</t>
  </si>
  <si>
    <t>IC9</t>
  </si>
  <si>
    <t>TSSOP-20</t>
  </si>
  <si>
    <t>TSOT-23-8</t>
  </si>
  <si>
    <t>IC8</t>
  </si>
  <si>
    <t>PCB 170464-1 rev1.0</t>
  </si>
  <si>
    <t>K8</t>
  </si>
  <si>
    <t>S1, S2, S3, S4</t>
  </si>
  <si>
    <t>K6</t>
  </si>
  <si>
    <t>K5</t>
  </si>
  <si>
    <t>K7</t>
  </si>
  <si>
    <t>LCD1</t>
  </si>
  <si>
    <t>7-way pin socket for LCD1</t>
  </si>
  <si>
    <t>Tactile switch, 6x6 mm</t>
  </si>
  <si>
    <t>2-way terminal block, 5.08 mm pitch</t>
  </si>
  <si>
    <t>Barrel jack, 1.95 mm center pin</t>
  </si>
  <si>
    <t>Lumberg</t>
  </si>
  <si>
    <t>NEB 21 R</t>
  </si>
  <si>
    <t>ELPP-DC-195</t>
  </si>
  <si>
    <t>USB Type-A receptacle</t>
  </si>
  <si>
    <t>THT</t>
  </si>
  <si>
    <t>K2</t>
  </si>
  <si>
    <t>K1, K3</t>
  </si>
  <si>
    <t>6-pin pinheader, 2.54mm pitch</t>
  </si>
  <si>
    <t>8-pin pinheader, 2.54mm pitch</t>
  </si>
  <si>
    <t>2211S-08G</t>
  </si>
  <si>
    <t>10-pin pinheader, 2.54mm pitch</t>
  </si>
  <si>
    <t>2211S-10G</t>
  </si>
  <si>
    <t>1411</t>
  </si>
  <si>
    <r>
      <t>1k</t>
    </r>
    <r>
      <rPr>
        <sz val="10"/>
        <rFont val="Calibri"/>
        <family val="2"/>
      </rPr>
      <t>Ω</t>
    </r>
  </si>
  <si>
    <t>3kΩ</t>
  </si>
  <si>
    <t>10kΩ 0.1%</t>
  </si>
  <si>
    <t>12kΩ</t>
  </si>
  <si>
    <t>22kΩ 0.1%</t>
  </si>
  <si>
    <t>22kΩ</t>
  </si>
  <si>
    <t>Kemet</t>
  </si>
  <si>
    <t>T491B106M016AT</t>
  </si>
  <si>
    <t>LT1762EMS8-5#PBF</t>
  </si>
  <si>
    <t>LT1789CS8-1#PBF</t>
  </si>
  <si>
    <t>LT1789CS8-10#PBF</t>
  </si>
  <si>
    <t>LT1790BCS6-1.25#TRMPBF</t>
  </si>
  <si>
    <t>LT1789CS8-1</t>
  </si>
  <si>
    <t>LT1789CS8-10</t>
  </si>
  <si>
    <t>LT1790BCS6-1.25</t>
  </si>
  <si>
    <t>LT1790BCS6-1.25#TRMPBFCT-ND</t>
  </si>
  <si>
    <t>LT1789CS8-10#PBF-ND</t>
  </si>
  <si>
    <t>LT1789CS8-1#PBF-ND</t>
  </si>
  <si>
    <t>LT1762EMS8-5#PBF-ND</t>
  </si>
  <si>
    <t>LT1790ACS6-2.5#PBF</t>
  </si>
  <si>
    <t>LT1790ACS6-2.5#TRMPBFTR-ND</t>
  </si>
  <si>
    <t>LTC6241HVCS8#PBF</t>
  </si>
  <si>
    <t>LTC6241HVCS8#PBF-ND</t>
  </si>
  <si>
    <t>LTC2054HVCS5#TRMPBF</t>
  </si>
  <si>
    <t>LTC2054HVCS5</t>
  </si>
  <si>
    <t>LT1790ACS-2.5</t>
  </si>
  <si>
    <t>LTC2054HVCS5#TRMPBFCT-ND</t>
  </si>
  <si>
    <t>LT1762EMS8-5</t>
  </si>
  <si>
    <t>LTC2309CF#PBF-ND</t>
  </si>
  <si>
    <t>LTC2309CF#PBF</t>
  </si>
  <si>
    <t>LTC2631CTS8-LZ12#TRMPBF</t>
  </si>
  <si>
    <t>LTC2631CTS8-LZ12#TRMPBFCT-ND</t>
  </si>
  <si>
    <t>LTC2309CF</t>
  </si>
  <si>
    <t>LTC2631CTS8</t>
  </si>
  <si>
    <t>LTC6241HVCS8</t>
  </si>
  <si>
    <t>LED Blue, 1206</t>
  </si>
  <si>
    <t>LED Green, 1206</t>
  </si>
  <si>
    <t>LED Yellow, 1206</t>
  </si>
  <si>
    <t>LED Red, 1206</t>
  </si>
  <si>
    <t>1N5819HW-7-F</t>
  </si>
  <si>
    <t>150120BS75000</t>
  </si>
  <si>
    <t>Würth Elektronik</t>
  </si>
  <si>
    <t>150120GS75000</t>
  </si>
  <si>
    <t>150120YS75000</t>
  </si>
  <si>
    <t>150120RS75000</t>
  </si>
  <si>
    <t>BAT54C RF</t>
  </si>
  <si>
    <t>Taiwan Semiconductor</t>
  </si>
  <si>
    <t>Diodes Inc</t>
  </si>
  <si>
    <t>Wurth Elektronik</t>
  </si>
  <si>
    <t>61400416021</t>
  </si>
  <si>
    <t>Electro-mechanical</t>
  </si>
  <si>
    <t>Phoenix Contact</t>
  </si>
  <si>
    <t>1729128</t>
  </si>
  <si>
    <t>FSM4JH</t>
  </si>
  <si>
    <t>TE Connectivity</t>
  </si>
  <si>
    <t>SIL6</t>
  </si>
  <si>
    <t>SIL8</t>
  </si>
  <si>
    <t>SIL10</t>
  </si>
  <si>
    <t>USB-A</t>
  </si>
  <si>
    <t>ELPP-TB-508-2</t>
  </si>
  <si>
    <t>OLED, 0.96", SPI, 7-pin</t>
  </si>
  <si>
    <t>OLED-0.96-SPI, 7-pin</t>
  </si>
  <si>
    <t>2212S-07SG-85</t>
  </si>
  <si>
    <t>SIL7</t>
  </si>
  <si>
    <t>MC01W080551K</t>
  </si>
  <si>
    <t>MC01W0805510K</t>
  </si>
  <si>
    <t>MC01W0805512K</t>
  </si>
  <si>
    <t>MC01W0805522K</t>
  </si>
  <si>
    <t>MC01W08055100R</t>
  </si>
  <si>
    <t>100Ω</t>
  </si>
  <si>
    <t>100Ω 0.1%</t>
  </si>
  <si>
    <t>220Ω 0.1%</t>
  </si>
  <si>
    <t>Bolt, M2, 8mm length</t>
  </si>
  <si>
    <t>Nut, M2</t>
  </si>
  <si>
    <t>MCTC0525B1000T5E</t>
  </si>
  <si>
    <t>MCWF08R2200BTL</t>
  </si>
  <si>
    <t>MCTC0525B1002T5E</t>
  </si>
  <si>
    <t>Panasonic</t>
  </si>
  <si>
    <t>ERA6AEB223V</t>
  </si>
  <si>
    <t>MCWR08X3001FTL</t>
  </si>
  <si>
    <t>10µF 16V, tantalum, SMD-1411</t>
  </si>
  <si>
    <t>Capacitors (0805)</t>
  </si>
  <si>
    <t>Resistors (0805)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</si>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</sst>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b/>
      <sz val="16"/>
      <color indexed="9"/>
      <name val="Arial"/>
      <family val="2"/>
    </font>
    <font>
      <sz val="16"/>
      <color indexed="9"/>
      <name val="Arial"/>
      <family val="2"/>
    </font>
    <font>
      <i/>
      <sz val="10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sz val="8"/>
      <name val="Arial"/>
      <family val="2"/>
    </font>
    <font>
      <i/>
      <sz val="11"/>
      <color indexed="8"/>
      <name val="Arial"/>
      <family val="2"/>
    </font>
    <font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63"/>
        <bgColor indexed="59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/>
    <xf numFmtId="0" fontId="5" fillId="0" borderId="0" xfId="0" applyFont="1"/>
    <xf numFmtId="0" fontId="4" fillId="2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14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14" fontId="0" fillId="0" borderId="0" xfId="0" applyNumberFormat="1" applyFont="1"/>
    <xf numFmtId="0" fontId="0" fillId="0" borderId="0" xfId="0" applyFont="1" applyAlignment="1"/>
    <xf numFmtId="0" fontId="0" fillId="0" borderId="0" xfId="0" applyFont="1" applyFill="1"/>
    <xf numFmtId="0" fontId="5" fillId="0" borderId="0" xfId="0" applyFont="1" applyFill="1" applyAlignment="1">
      <alignment vertical="top"/>
    </xf>
    <xf numFmtId="0" fontId="0" fillId="0" borderId="0" xfId="0" applyFill="1"/>
    <xf numFmtId="0" fontId="3" fillId="0" borderId="0" xfId="0" applyFont="1" applyFill="1" applyAlignment="1"/>
    <xf numFmtId="0" fontId="0" fillId="0" borderId="0" xfId="0" applyFill="1" applyAlignment="1">
      <alignment vertical="top"/>
    </xf>
    <xf numFmtId="0" fontId="5" fillId="0" borderId="0" xfId="0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49" fontId="2" fillId="2" borderId="0" xfId="0" applyNumberFormat="1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49" fontId="3" fillId="4" borderId="0" xfId="0" applyNumberFormat="1" applyFont="1" applyFill="1" applyAlignment="1">
      <alignment vertical="top"/>
    </xf>
    <xf numFmtId="0" fontId="3" fillId="4" borderId="0" xfId="0" applyFont="1" applyFill="1" applyAlignment="1">
      <alignment vertical="top"/>
    </xf>
    <xf numFmtId="0" fontId="5" fillId="5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5" borderId="0" xfId="0" applyFont="1" applyFill="1" applyAlignment="1">
      <alignment vertical="top"/>
    </xf>
    <xf numFmtId="49" fontId="0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49" fontId="0" fillId="0" borderId="0" xfId="0" applyNumberFormat="1" applyFont="1"/>
    <xf numFmtId="0" fontId="0" fillId="0" borderId="0" xfId="0" quotePrefix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ont="1" applyFill="1" applyAlignment="1">
      <alignment vertical="top"/>
    </xf>
    <xf numFmtId="0" fontId="0" fillId="0" borderId="0" xfId="0" quotePrefix="1"/>
    <xf numFmtId="0" fontId="0" fillId="7" borderId="0" xfId="0" applyFill="1"/>
    <xf numFmtId="0" fontId="0" fillId="9" borderId="0" xfId="0" applyFill="1"/>
    <xf numFmtId="0" fontId="0" fillId="8" borderId="0" xfId="0" applyFill="1" applyAlignment="1">
      <alignment vertical="top"/>
    </xf>
    <xf numFmtId="0" fontId="0" fillId="8" borderId="0" xfId="0" applyFont="1" applyFill="1" applyAlignment="1">
      <alignment vertical="top"/>
    </xf>
    <xf numFmtId="0" fontId="0" fillId="7" borderId="0" xfId="0" applyFont="1" applyFill="1"/>
    <xf numFmtId="49" fontId="1" fillId="2" borderId="0" xfId="0" applyNumberFormat="1" applyFont="1" applyFill="1" applyAlignment="1">
      <alignment horizontal="left" vertical="top"/>
    </xf>
    <xf numFmtId="0" fontId="4" fillId="3" borderId="3" xfId="0" applyFont="1" applyFill="1" applyBorder="1" applyAlignment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15"/>
  <sheetViews>
    <sheetView tabSelected="1" topLeftCell="A25" zoomScale="70" zoomScaleNormal="70" workbookViewId="0">
      <selection activeCell="B60" sqref="B60"/>
    </sheetView>
  </sheetViews>
  <sheetFormatPr defaultColWidth="11.5703125" defaultRowHeight="12.75" x14ac:dyDescent="0.2"/>
  <cols>
    <col min="1" max="1" width="30.42578125" style="26" bestFit="1" customWidth="1"/>
    <col min="2" max="2" width="19.5703125" style="26" customWidth="1"/>
    <col min="3" max="3" width="26.7109375" style="26" bestFit="1" customWidth="1"/>
    <col min="4" max="4" width="13.85546875" style="26" bestFit="1" customWidth="1"/>
    <col min="5" max="5" width="44.28515625" style="26" bestFit="1" customWidth="1"/>
    <col min="6" max="6" width="5.85546875" style="24" bestFit="1" customWidth="1"/>
    <col min="7" max="7" width="10" style="24" bestFit="1" customWidth="1"/>
    <col min="8" max="8" width="32.5703125" style="24" customWidth="1"/>
    <col min="9" max="9" width="1.5703125" style="24" customWidth="1"/>
    <col min="10" max="10" width="39.28515625" style="24" customWidth="1"/>
    <col min="11" max="11" width="7.7109375" style="24" bestFit="1" customWidth="1"/>
    <col min="12" max="12" width="8.42578125" style="24" bestFit="1" customWidth="1"/>
    <col min="13" max="16384" width="11.5703125" style="24"/>
  </cols>
  <sheetData>
    <row r="1" spans="1:12" s="15" customFormat="1" ht="20.25" x14ac:dyDescent="0.2">
      <c r="A1" s="38" t="s">
        <v>41</v>
      </c>
      <c r="B1" s="38"/>
      <c r="C1" s="38"/>
      <c r="D1" s="38"/>
      <c r="E1" s="38"/>
      <c r="F1" s="38"/>
    </row>
    <row r="2" spans="1:12" s="15" customFormat="1" ht="40.5" x14ac:dyDescent="0.2">
      <c r="A2" s="16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5" t="s">
        <v>11</v>
      </c>
      <c r="G2" s="15" t="s">
        <v>5</v>
      </c>
      <c r="H2" s="15" t="s">
        <v>6</v>
      </c>
      <c r="I2" s="15" t="s">
        <v>12</v>
      </c>
      <c r="J2" s="15" t="s">
        <v>13</v>
      </c>
      <c r="K2" s="17" t="s">
        <v>16</v>
      </c>
      <c r="L2" s="15" t="s">
        <v>17</v>
      </c>
    </row>
    <row r="3" spans="1:12" s="19" customFormat="1" ht="14.25" x14ac:dyDescent="0.2">
      <c r="A3" s="18" t="s">
        <v>182</v>
      </c>
      <c r="B3" s="18"/>
      <c r="C3" s="18"/>
      <c r="D3" s="18"/>
      <c r="E3" s="18"/>
      <c r="F3" s="19">
        <f>SUM(F4:F14)</f>
        <v>24</v>
      </c>
      <c r="J3" s="20" t="str">
        <f>CONCATENATE(E3,IF(ISBLANK(E3),""," = "),A3)</f>
        <v>Resistors (0805)</v>
      </c>
      <c r="K3" s="21"/>
    </row>
    <row r="4" spans="1:12" ht="14.45" customHeight="1" x14ac:dyDescent="0.2">
      <c r="A4" t="s">
        <v>38</v>
      </c>
      <c r="B4" s="22"/>
      <c r="C4" s="22"/>
      <c r="D4" s="22" t="s">
        <v>29</v>
      </c>
      <c r="E4" s="34" t="s">
        <v>42</v>
      </c>
      <c r="F4">
        <v>4</v>
      </c>
      <c r="G4" s="22"/>
      <c r="H4" s="22"/>
      <c r="I4" s="22"/>
      <c r="J4" s="10" t="str">
        <f>CONCATENATE(E4,IF(ISBLANK(E4),""," = "),A4)</f>
        <v>R6, R7, R8, R9 = NC</v>
      </c>
      <c r="K4" s="22"/>
      <c r="L4" s="23">
        <f>K4*F4</f>
        <v>0</v>
      </c>
    </row>
    <row r="5" spans="1:12" ht="14.45" customHeight="1" x14ac:dyDescent="0.2">
      <c r="A5" t="s">
        <v>169</v>
      </c>
      <c r="B5" s="13" t="s">
        <v>27</v>
      </c>
      <c r="C5" s="35" t="s">
        <v>168</v>
      </c>
      <c r="D5" s="22" t="s">
        <v>29</v>
      </c>
      <c r="E5" s="37" t="s">
        <v>43</v>
      </c>
      <c r="F5">
        <v>3</v>
      </c>
      <c r="G5" s="22">
        <v>9333703</v>
      </c>
      <c r="J5" s="10" t="str">
        <f>CONCATENATE(E5,IF(ISBLANK(E5),""," = "),A5)</f>
        <v>R12, R13, R14 = 100Ω</v>
      </c>
      <c r="K5" s="22">
        <v>1.11E-2</v>
      </c>
      <c r="L5" s="23">
        <f>K5*F5</f>
        <v>3.3300000000000003E-2</v>
      </c>
    </row>
    <row r="6" spans="1:12" ht="14.45" customHeight="1" x14ac:dyDescent="0.2">
      <c r="A6" t="s">
        <v>170</v>
      </c>
      <c r="B6" s="13" t="s">
        <v>27</v>
      </c>
      <c r="C6" s="35" t="s">
        <v>174</v>
      </c>
      <c r="D6" s="22" t="s">
        <v>29</v>
      </c>
      <c r="E6" s="33" t="s">
        <v>44</v>
      </c>
      <c r="F6">
        <v>1</v>
      </c>
      <c r="G6" s="22">
        <v>1575573</v>
      </c>
      <c r="H6" s="22"/>
      <c r="I6" s="22"/>
      <c r="J6" s="14" t="str">
        <f>CONCATENATE(E6,IF(ISBLANK(E6),""," = "),A6)</f>
        <v>R1 = 100Ω 0.1%</v>
      </c>
      <c r="K6" s="22">
        <v>0.2</v>
      </c>
      <c r="L6" s="23">
        <f t="shared" ref="L6:L14" si="0">K6*F6</f>
        <v>0.2</v>
      </c>
    </row>
    <row r="7" spans="1:12" ht="14.45" customHeight="1" x14ac:dyDescent="0.2">
      <c r="A7" t="s">
        <v>171</v>
      </c>
      <c r="B7" s="13" t="s">
        <v>27</v>
      </c>
      <c r="C7" s="35" t="s">
        <v>175</v>
      </c>
      <c r="D7" s="22" t="s">
        <v>29</v>
      </c>
      <c r="E7" s="33" t="s">
        <v>45</v>
      </c>
      <c r="F7">
        <v>1</v>
      </c>
      <c r="G7" s="22">
        <v>2337696</v>
      </c>
      <c r="H7" s="22"/>
      <c r="I7" s="22"/>
      <c r="J7" s="14" t="str">
        <f>CONCATENATE(E7,IF(ISBLANK(E7),""," = "),A7)</f>
        <v>R11 = 220Ω 0.1%</v>
      </c>
      <c r="K7" s="22">
        <v>0.27600000000000002</v>
      </c>
      <c r="L7" s="23">
        <f t="shared" si="0"/>
        <v>0.27600000000000002</v>
      </c>
    </row>
    <row r="8" spans="1:12" s="23" customFormat="1" ht="14.45" customHeight="1" x14ac:dyDescent="0.2">
      <c r="A8" t="s">
        <v>100</v>
      </c>
      <c r="B8" s="13" t="s">
        <v>27</v>
      </c>
      <c r="C8" s="35" t="s">
        <v>164</v>
      </c>
      <c r="D8" s="22" t="s">
        <v>29</v>
      </c>
      <c r="E8" s="33" t="s">
        <v>46</v>
      </c>
      <c r="F8">
        <v>3</v>
      </c>
      <c r="G8" s="23">
        <v>9333711</v>
      </c>
      <c r="J8" s="14" t="str">
        <f t="shared" ref="J8:J10" si="1">CONCATENATE(E8,IF(ISBLANK(E8),""," = "),A8)</f>
        <v>R17, R18, R19 = 1kΩ</v>
      </c>
      <c r="K8" s="13">
        <v>8.3999999999999995E-3</v>
      </c>
      <c r="L8" s="23">
        <f t="shared" si="0"/>
        <v>2.52E-2</v>
      </c>
    </row>
    <row r="9" spans="1:12" s="23" customFormat="1" ht="14.45" customHeight="1" x14ac:dyDescent="0.2">
      <c r="A9" t="s">
        <v>101</v>
      </c>
      <c r="B9" s="13" t="s">
        <v>27</v>
      </c>
      <c r="C9" s="35" t="s">
        <v>179</v>
      </c>
      <c r="D9" s="22" t="s">
        <v>29</v>
      </c>
      <c r="E9" s="34" t="s">
        <v>47</v>
      </c>
      <c r="F9">
        <v>1</v>
      </c>
      <c r="G9" s="23">
        <v>2447648</v>
      </c>
      <c r="J9" s="14" t="str">
        <f t="shared" si="1"/>
        <v>R15 = 3kΩ</v>
      </c>
      <c r="K9" s="13">
        <v>9.9000000000000008E-3</v>
      </c>
      <c r="L9" s="23">
        <f t="shared" si="0"/>
        <v>9.9000000000000008E-3</v>
      </c>
    </row>
    <row r="10" spans="1:12" s="23" customFormat="1" ht="14.45" customHeight="1" x14ac:dyDescent="0.2">
      <c r="A10" t="s">
        <v>25</v>
      </c>
      <c r="B10" s="13" t="s">
        <v>27</v>
      </c>
      <c r="C10" s="35" t="s">
        <v>165</v>
      </c>
      <c r="D10" s="22" t="s">
        <v>29</v>
      </c>
      <c r="E10" s="33" t="s">
        <v>48</v>
      </c>
      <c r="F10">
        <v>4</v>
      </c>
      <c r="G10" s="23">
        <v>9333720</v>
      </c>
      <c r="J10" s="14" t="str">
        <f t="shared" si="1"/>
        <v>R20, R21, R22, R23 = 10kΩ</v>
      </c>
      <c r="K10" s="13">
        <v>9.7999999999999997E-3</v>
      </c>
      <c r="L10" s="23">
        <f t="shared" si="0"/>
        <v>3.9199999999999999E-2</v>
      </c>
    </row>
    <row r="11" spans="1:12" ht="14.45" customHeight="1" x14ac:dyDescent="0.2">
      <c r="A11" t="s">
        <v>102</v>
      </c>
      <c r="B11" s="13" t="s">
        <v>27</v>
      </c>
      <c r="C11" s="22" t="s">
        <v>176</v>
      </c>
      <c r="D11" s="22" t="s">
        <v>29</v>
      </c>
      <c r="E11" s="33" t="s">
        <v>49</v>
      </c>
      <c r="F11">
        <v>4</v>
      </c>
      <c r="G11" s="22">
        <v>1575900</v>
      </c>
      <c r="H11" s="22"/>
      <c r="I11" s="22"/>
      <c r="J11" s="10" t="str">
        <f>CONCATENATE(E11,IF(ISBLANK(E11),""," = "),A11)</f>
        <v>R2, R3, R4, R5 = 10kΩ 0.1%</v>
      </c>
      <c r="K11" s="22">
        <v>0.2</v>
      </c>
      <c r="L11" s="23">
        <f t="shared" si="0"/>
        <v>0.8</v>
      </c>
    </row>
    <row r="12" spans="1:12" ht="14.45" customHeight="1" x14ac:dyDescent="0.2">
      <c r="A12" t="s">
        <v>103</v>
      </c>
      <c r="B12" s="13" t="s">
        <v>27</v>
      </c>
      <c r="C12" s="13" t="s">
        <v>166</v>
      </c>
      <c r="D12" s="22" t="s">
        <v>29</v>
      </c>
      <c r="E12" s="33" t="s">
        <v>50</v>
      </c>
      <c r="F12">
        <v>1</v>
      </c>
      <c r="G12" s="22">
        <v>9333835</v>
      </c>
      <c r="H12" s="22"/>
      <c r="I12" s="22"/>
      <c r="J12" s="10" t="str">
        <f t="shared" ref="J12:J13" si="2">CONCATENATE(E12,IF(ISBLANK(E12),""," = "),A12)</f>
        <v>R16 = 12kΩ</v>
      </c>
      <c r="K12" s="22">
        <v>5.4999999999999997E-3</v>
      </c>
      <c r="L12" s="23">
        <f t="shared" si="0"/>
        <v>5.4999999999999997E-3</v>
      </c>
    </row>
    <row r="13" spans="1:12" ht="14.45" customHeight="1" x14ac:dyDescent="0.2">
      <c r="A13" t="s">
        <v>104</v>
      </c>
      <c r="B13" s="22" t="s">
        <v>177</v>
      </c>
      <c r="C13" t="s">
        <v>178</v>
      </c>
      <c r="D13" s="22" t="s">
        <v>29</v>
      </c>
      <c r="E13" s="33" t="s">
        <v>51</v>
      </c>
      <c r="F13">
        <v>1</v>
      </c>
      <c r="G13">
        <v>1577677</v>
      </c>
      <c r="H13" s="1"/>
      <c r="I13" s="1"/>
      <c r="J13" s="10" t="str">
        <f t="shared" si="2"/>
        <v>R10 = 22kΩ 0.1%</v>
      </c>
      <c r="K13" s="22">
        <v>0.27800000000000002</v>
      </c>
      <c r="L13" s="23">
        <f t="shared" si="0"/>
        <v>0.27800000000000002</v>
      </c>
    </row>
    <row r="14" spans="1:12" ht="14.45" customHeight="1" x14ac:dyDescent="0.2">
      <c r="A14" t="s">
        <v>105</v>
      </c>
      <c r="B14" s="13" t="s">
        <v>27</v>
      </c>
      <c r="C14" s="13" t="s">
        <v>167</v>
      </c>
      <c r="D14" s="22" t="s">
        <v>29</v>
      </c>
      <c r="E14" s="34" t="s">
        <v>52</v>
      </c>
      <c r="F14">
        <v>1</v>
      </c>
      <c r="G14" s="22">
        <v>9334157</v>
      </c>
      <c r="H14" s="22"/>
      <c r="I14" s="22"/>
      <c r="J14" s="10" t="str">
        <f>CONCATENATE(E14,IF(ISBLANK(E14),""," = "),A14)</f>
        <v>R24 = 22kΩ</v>
      </c>
      <c r="K14" s="22">
        <v>1.0800000000000001E-2</v>
      </c>
      <c r="L14" s="23">
        <f t="shared" si="0"/>
        <v>1.0800000000000001E-2</v>
      </c>
    </row>
    <row r="15" spans="1:12" ht="14.25" x14ac:dyDescent="0.2">
      <c r="A15" s="13"/>
      <c r="B15" s="22"/>
      <c r="C15" s="22"/>
      <c r="D15" s="22"/>
      <c r="E15" s="13"/>
      <c r="F15" s="22"/>
      <c r="G15" s="22"/>
      <c r="H15" s="22"/>
      <c r="I15" s="22"/>
      <c r="J15" s="10"/>
      <c r="K15" s="22"/>
    </row>
    <row r="16" spans="1:12" s="25" customFormat="1" ht="14.25" x14ac:dyDescent="0.2">
      <c r="A16" s="18" t="s">
        <v>181</v>
      </c>
      <c r="B16" s="18"/>
      <c r="C16" s="18"/>
      <c r="D16" s="18"/>
      <c r="E16" s="18"/>
      <c r="F16" s="19">
        <f>SUM(F17:F19)</f>
        <v>18</v>
      </c>
      <c r="G16" s="19"/>
      <c r="H16" s="19"/>
      <c r="I16" s="19"/>
      <c r="J16" s="20" t="str">
        <f>CONCATENATE(E16,IF(ISBLANK(E16),""," = "),A16)</f>
        <v>Capacitors (0805)</v>
      </c>
      <c r="K16" s="21"/>
    </row>
    <row r="17" spans="1:12" ht="14.25" customHeight="1" x14ac:dyDescent="0.2">
      <c r="A17" s="13" t="s">
        <v>53</v>
      </c>
      <c r="B17" s="22" t="s">
        <v>27</v>
      </c>
      <c r="C17" s="22" t="s">
        <v>30</v>
      </c>
      <c r="D17" s="22" t="s">
        <v>29</v>
      </c>
      <c r="E17" s="37" t="s">
        <v>54</v>
      </c>
      <c r="F17">
        <v>1</v>
      </c>
      <c r="G17" s="22">
        <v>1759227</v>
      </c>
      <c r="H17" s="22"/>
      <c r="I17" s="22"/>
      <c r="J17" s="10" t="str">
        <f>CONCATENATE(E17,IF(ISBLANK(E17),""," = "),A17)</f>
        <v>C13 = 10nF</v>
      </c>
      <c r="K17" s="22">
        <v>0.106</v>
      </c>
      <c r="L17" s="23">
        <f t="shared" ref="L17:L18" si="3">K17*F17</f>
        <v>0.106</v>
      </c>
    </row>
    <row r="18" spans="1:12" ht="14.25" customHeight="1" x14ac:dyDescent="0.2">
      <c r="A18" s="13" t="s">
        <v>24</v>
      </c>
      <c r="B18" s="22" t="s">
        <v>27</v>
      </c>
      <c r="C18" s="22" t="s">
        <v>28</v>
      </c>
      <c r="D18" s="22" t="s">
        <v>29</v>
      </c>
      <c r="E18" s="33" t="s">
        <v>55</v>
      </c>
      <c r="F18">
        <v>12</v>
      </c>
      <c r="G18" s="22">
        <v>1759265</v>
      </c>
      <c r="H18" s="22"/>
      <c r="I18" s="22"/>
      <c r="J18" s="10" t="str">
        <f>CONCATENATE(E18,IF(ISBLANK(E18),""," = "),A18)</f>
        <v>C1, C2, C3, C4, C5, C6, C7, C8, C9, C10, C11, C12 = 100nF</v>
      </c>
      <c r="K18" s="22">
        <v>9.8400000000000001E-2</v>
      </c>
      <c r="L18" s="23">
        <f t="shared" si="3"/>
        <v>1.1808000000000001</v>
      </c>
    </row>
    <row r="19" spans="1:12" ht="14.25" customHeight="1" x14ac:dyDescent="0.2">
      <c r="A19" s="13" t="s">
        <v>180</v>
      </c>
      <c r="B19" s="22" t="s">
        <v>106</v>
      </c>
      <c r="C19" s="22" t="s">
        <v>107</v>
      </c>
      <c r="D19" s="29" t="s">
        <v>99</v>
      </c>
      <c r="E19" s="33" t="s">
        <v>56</v>
      </c>
      <c r="F19">
        <v>5</v>
      </c>
      <c r="G19" s="22">
        <v>2462772</v>
      </c>
      <c r="H19" s="22"/>
      <c r="I19" s="22"/>
      <c r="J19" s="10" t="str">
        <f t="shared" ref="J19" si="4">CONCATENATE(E19,IF(ISBLANK(E19),""," = "),A19)</f>
        <v>C14, C15, C16, C17, C18 = 10µF 16V, tantalum, SMD-1411</v>
      </c>
      <c r="K19" s="22">
        <v>0.42199999999999999</v>
      </c>
      <c r="L19" s="23">
        <f t="shared" ref="L19" si="5">K19*F19</f>
        <v>2.11</v>
      </c>
    </row>
    <row r="20" spans="1:12" ht="14.25" x14ac:dyDescent="0.2">
      <c r="A20" s="22"/>
      <c r="B20" s="22"/>
      <c r="C20" s="22"/>
      <c r="D20" s="22"/>
      <c r="E20" s="22"/>
      <c r="F20" s="22"/>
      <c r="G20" s="22"/>
      <c r="H20" s="22"/>
      <c r="I20" s="22"/>
      <c r="J20" s="10" t="str">
        <f t="shared" ref="J20" si="6">CONCATENATE(E20,IF(ISBLANK(E20),""," = "),A20)</f>
        <v/>
      </c>
      <c r="K20" s="22"/>
    </row>
    <row r="21" spans="1:12" s="19" customFormat="1" ht="14.25" x14ac:dyDescent="0.2">
      <c r="A21" s="18" t="s">
        <v>18</v>
      </c>
      <c r="B21" s="18"/>
      <c r="C21" s="18"/>
      <c r="D21" s="18"/>
      <c r="E21" s="18"/>
      <c r="F21" s="19">
        <f>SUM(F22:F37)</f>
        <v>18</v>
      </c>
      <c r="J21" s="20" t="str">
        <f t="shared" ref="J21:J27" si="7">CONCATENATE(E21,IF(ISBLANK(E21),""," = "),A21)</f>
        <v>Semiconductors</v>
      </c>
      <c r="K21" s="21"/>
    </row>
    <row r="22" spans="1:12" ht="14.25" x14ac:dyDescent="0.2">
      <c r="A22" t="s">
        <v>139</v>
      </c>
      <c r="B22" t="s">
        <v>147</v>
      </c>
      <c r="C22" t="s">
        <v>139</v>
      </c>
      <c r="D22" t="s">
        <v>57</v>
      </c>
      <c r="E22" s="33" t="s">
        <v>39</v>
      </c>
      <c r="F22">
        <v>1</v>
      </c>
      <c r="G22" s="22">
        <v>1773475</v>
      </c>
      <c r="H22" s="22"/>
      <c r="I22" s="22"/>
      <c r="J22" s="10" t="str">
        <f t="shared" si="7"/>
        <v>D3 = 1N5819HW-7-F</v>
      </c>
      <c r="K22" s="22">
        <v>0.29599999999999999</v>
      </c>
      <c r="L22" s="23">
        <f>K22*F22</f>
        <v>0.29599999999999999</v>
      </c>
    </row>
    <row r="23" spans="1:12" ht="14.25" x14ac:dyDescent="0.2">
      <c r="A23" t="s">
        <v>58</v>
      </c>
      <c r="B23" t="s">
        <v>146</v>
      </c>
      <c r="C23" t="s">
        <v>145</v>
      </c>
      <c r="D23" t="s">
        <v>59</v>
      </c>
      <c r="E23" s="33" t="s">
        <v>60</v>
      </c>
      <c r="F23">
        <v>2</v>
      </c>
      <c r="G23" s="22">
        <v>2677690</v>
      </c>
      <c r="H23" s="22"/>
      <c r="I23" s="22"/>
      <c r="J23" s="10" t="str">
        <f t="shared" si="7"/>
        <v>D1, D2 = BAT54C</v>
      </c>
      <c r="K23" s="22">
        <v>4.6699999999999998E-2</v>
      </c>
      <c r="L23" s="23">
        <f t="shared" ref="L23" si="8">K23*F23</f>
        <v>9.3399999999999997E-2</v>
      </c>
    </row>
    <row r="24" spans="1:12" ht="14.25" x14ac:dyDescent="0.2">
      <c r="A24" s="13" t="s">
        <v>34</v>
      </c>
      <c r="B24" s="22" t="s">
        <v>32</v>
      </c>
      <c r="C24" s="22" t="s">
        <v>33</v>
      </c>
      <c r="D24" s="13" t="s">
        <v>31</v>
      </c>
      <c r="E24" s="33" t="s">
        <v>61</v>
      </c>
      <c r="F24">
        <v>1</v>
      </c>
      <c r="G24" s="22">
        <v>1081235</v>
      </c>
      <c r="H24" s="22"/>
      <c r="I24" s="22"/>
      <c r="J24" s="10" t="str">
        <f>CONCATENATE(E24,IF(ISBLANK(E24),""," = "),A24)</f>
        <v>T1 = BC847C</v>
      </c>
      <c r="K24" s="22">
        <v>0.43099999999999999</v>
      </c>
      <c r="L24" s="23">
        <f>K24*F24</f>
        <v>0.43099999999999999</v>
      </c>
    </row>
    <row r="25" spans="1:12" ht="14.25" x14ac:dyDescent="0.2">
      <c r="A25" t="s">
        <v>135</v>
      </c>
      <c r="B25" s="24" t="s">
        <v>141</v>
      </c>
      <c r="C25" t="s">
        <v>140</v>
      </c>
      <c r="D25" t="s">
        <v>62</v>
      </c>
      <c r="E25" s="33" t="s">
        <v>63</v>
      </c>
      <c r="F25">
        <v>1</v>
      </c>
      <c r="G25" s="13">
        <v>2322084</v>
      </c>
      <c r="H25" s="22"/>
      <c r="I25" s="22"/>
      <c r="J25" s="10" t="str">
        <f t="shared" si="7"/>
        <v>LED4 = LED Blue, 1206</v>
      </c>
      <c r="K25" s="22">
        <v>0.218</v>
      </c>
      <c r="L25" s="23">
        <f t="shared" ref="L25:L32" si="9">K25*F25</f>
        <v>0.218</v>
      </c>
    </row>
    <row r="26" spans="1:12" ht="14.25" x14ac:dyDescent="0.2">
      <c r="A26" t="s">
        <v>136</v>
      </c>
      <c r="B26" s="24" t="s">
        <v>141</v>
      </c>
      <c r="C26" t="s">
        <v>142</v>
      </c>
      <c r="D26" t="s">
        <v>62</v>
      </c>
      <c r="E26" s="33" t="s">
        <v>64</v>
      </c>
      <c r="F26">
        <v>1</v>
      </c>
      <c r="G26" s="24">
        <v>2322085</v>
      </c>
      <c r="J26" s="10" t="str">
        <f t="shared" si="7"/>
        <v>LED2 = LED Green, 1206</v>
      </c>
      <c r="K26" s="22">
        <v>0.218</v>
      </c>
      <c r="L26" s="23">
        <f t="shared" si="9"/>
        <v>0.218</v>
      </c>
    </row>
    <row r="27" spans="1:12" ht="14.25" x14ac:dyDescent="0.2">
      <c r="A27" t="s">
        <v>137</v>
      </c>
      <c r="B27" s="24" t="s">
        <v>141</v>
      </c>
      <c r="C27" t="s">
        <v>143</v>
      </c>
      <c r="D27" t="s">
        <v>62</v>
      </c>
      <c r="E27" s="33" t="s">
        <v>65</v>
      </c>
      <c r="F27">
        <v>1</v>
      </c>
      <c r="G27" s="22">
        <v>2322089</v>
      </c>
      <c r="H27" s="22"/>
      <c r="I27" s="22"/>
      <c r="J27" s="10" t="str">
        <f t="shared" si="7"/>
        <v>LED3 = LED Yellow, 1206</v>
      </c>
      <c r="K27" s="22">
        <v>0.218</v>
      </c>
      <c r="L27" s="23">
        <f t="shared" si="9"/>
        <v>0.218</v>
      </c>
    </row>
    <row r="28" spans="1:12" ht="14.25" x14ac:dyDescent="0.2">
      <c r="A28" t="s">
        <v>138</v>
      </c>
      <c r="B28" s="24" t="s">
        <v>141</v>
      </c>
      <c r="C28" t="s">
        <v>144</v>
      </c>
      <c r="D28" t="s">
        <v>62</v>
      </c>
      <c r="E28" s="33" t="s">
        <v>66</v>
      </c>
      <c r="F28">
        <v>1</v>
      </c>
      <c r="G28" s="22">
        <v>2322086</v>
      </c>
      <c r="H28" s="22"/>
      <c r="I28" s="22"/>
      <c r="J28" s="10" t="str">
        <f t="shared" ref="J28:J29" si="10">CONCATENATE(E28,IF(ISBLANK(E28),""," = "),A28)</f>
        <v>LED1 = LED Red, 1206</v>
      </c>
      <c r="K28" s="22">
        <v>0.218</v>
      </c>
      <c r="L28" s="23">
        <f t="shared" ref="L28:L29" si="11">K28*F28</f>
        <v>0.218</v>
      </c>
    </row>
    <row r="29" spans="1:12" ht="14.25" x14ac:dyDescent="0.2">
      <c r="A29" t="s">
        <v>127</v>
      </c>
      <c r="B29" s="24" t="s">
        <v>20</v>
      </c>
      <c r="C29" t="s">
        <v>108</v>
      </c>
      <c r="D29" t="s">
        <v>67</v>
      </c>
      <c r="E29" s="33" t="s">
        <v>35</v>
      </c>
      <c r="F29">
        <v>1</v>
      </c>
      <c r="G29" s="30">
        <v>1273612</v>
      </c>
      <c r="H29" s="22" t="s">
        <v>118</v>
      </c>
      <c r="I29" s="22"/>
      <c r="J29" s="10" t="str">
        <f t="shared" si="10"/>
        <v>IC10 = LT1762EMS8-5</v>
      </c>
      <c r="K29" s="22">
        <v>2.39</v>
      </c>
      <c r="L29" s="23">
        <f t="shared" si="11"/>
        <v>2.39</v>
      </c>
    </row>
    <row r="30" spans="1:12" ht="14.25" x14ac:dyDescent="0.2">
      <c r="A30" t="s">
        <v>112</v>
      </c>
      <c r="B30" s="24" t="s">
        <v>20</v>
      </c>
      <c r="C30" t="s">
        <v>109</v>
      </c>
      <c r="D30" t="s">
        <v>68</v>
      </c>
      <c r="E30" s="33" t="s">
        <v>23</v>
      </c>
      <c r="F30">
        <v>1</v>
      </c>
      <c r="G30" s="30">
        <v>1663503</v>
      </c>
      <c r="H30" s="22" t="s">
        <v>117</v>
      </c>
      <c r="I30" s="22"/>
      <c r="J30" s="10" t="str">
        <f t="shared" ref="J30:J31" si="12">CONCATENATE(E30,IF(ISBLANK(E30),""," = "),A30)</f>
        <v>IC5 = LT1789CS8-1</v>
      </c>
      <c r="K30" s="13">
        <v>6.91</v>
      </c>
      <c r="L30" s="23">
        <f t="shared" si="9"/>
        <v>6.91</v>
      </c>
    </row>
    <row r="31" spans="1:12" s="23" customFormat="1" ht="14.25" x14ac:dyDescent="0.2">
      <c r="A31" t="s">
        <v>113</v>
      </c>
      <c r="B31" s="24" t="s">
        <v>20</v>
      </c>
      <c r="C31" t="s">
        <v>110</v>
      </c>
      <c r="D31" t="s">
        <v>68</v>
      </c>
      <c r="E31" s="33" t="s">
        <v>69</v>
      </c>
      <c r="F31">
        <v>2</v>
      </c>
      <c r="G31" s="30">
        <v>1663504</v>
      </c>
      <c r="H31" s="13" t="s">
        <v>116</v>
      </c>
      <c r="I31" s="13"/>
      <c r="J31" s="10" t="str">
        <f t="shared" si="12"/>
        <v>IC6, IC7 = LT1789CS8-10</v>
      </c>
      <c r="K31" s="13">
        <v>6.91</v>
      </c>
      <c r="L31" s="23">
        <f t="shared" si="9"/>
        <v>13.82</v>
      </c>
    </row>
    <row r="32" spans="1:12" ht="14.25" x14ac:dyDescent="0.2">
      <c r="A32" t="s">
        <v>114</v>
      </c>
      <c r="B32" s="24" t="s">
        <v>20</v>
      </c>
      <c r="C32" t="s">
        <v>111</v>
      </c>
      <c r="D32" t="s">
        <v>70</v>
      </c>
      <c r="E32" s="33" t="s">
        <v>22</v>
      </c>
      <c r="F32">
        <v>1</v>
      </c>
      <c r="G32" s="30">
        <v>1663790</v>
      </c>
      <c r="H32" s="22" t="s">
        <v>115</v>
      </c>
      <c r="I32" s="22"/>
      <c r="J32" s="10" t="str">
        <f t="shared" ref="J32" si="13">CONCATENATE(E32,IF(ISBLANK(E32),""," = "),A32)</f>
        <v>IC4 = LT1790BCS6-1.25</v>
      </c>
      <c r="K32" s="22">
        <v>2.83</v>
      </c>
      <c r="L32" s="23">
        <f t="shared" si="9"/>
        <v>2.83</v>
      </c>
    </row>
    <row r="33" spans="1:12" ht="14.25" x14ac:dyDescent="0.2">
      <c r="A33" t="s">
        <v>125</v>
      </c>
      <c r="B33" s="24" t="s">
        <v>20</v>
      </c>
      <c r="C33" t="s">
        <v>119</v>
      </c>
      <c r="D33" t="s">
        <v>70</v>
      </c>
      <c r="E33" s="33" t="s">
        <v>15</v>
      </c>
      <c r="F33">
        <v>1</v>
      </c>
      <c r="G33" s="30">
        <v>2102606</v>
      </c>
      <c r="H33" s="22" t="s">
        <v>120</v>
      </c>
      <c r="I33" s="22"/>
      <c r="J33" s="10" t="str">
        <f>CONCATENATE(E33,IF(ISBLANK(E33),""," = "),A33)</f>
        <v>IC1 = LT1790ACS-2.5</v>
      </c>
      <c r="K33" s="22">
        <v>3.22</v>
      </c>
      <c r="L33" s="23">
        <f>K33*F33</f>
        <v>3.22</v>
      </c>
    </row>
    <row r="34" spans="1:12" ht="14.25" x14ac:dyDescent="0.2">
      <c r="A34" t="s">
        <v>124</v>
      </c>
      <c r="B34" s="24" t="s">
        <v>20</v>
      </c>
      <c r="C34" t="s">
        <v>123</v>
      </c>
      <c r="D34" t="s">
        <v>71</v>
      </c>
      <c r="E34" s="33" t="s">
        <v>72</v>
      </c>
      <c r="F34">
        <v>1</v>
      </c>
      <c r="G34" s="30"/>
      <c r="H34" s="22" t="s">
        <v>126</v>
      </c>
      <c r="I34" s="22"/>
      <c r="J34" s="10" t="str">
        <f>CONCATENATE(E34,IF(ISBLANK(E34),""," = "),A34)</f>
        <v>IC9 = LTC2054HVCS5</v>
      </c>
      <c r="K34" s="22">
        <v>2.83</v>
      </c>
      <c r="L34" s="23">
        <f>K34*F34</f>
        <v>2.83</v>
      </c>
    </row>
    <row r="35" spans="1:12" ht="14.25" x14ac:dyDescent="0.2">
      <c r="A35" t="s">
        <v>132</v>
      </c>
      <c r="B35" s="24" t="s">
        <v>20</v>
      </c>
      <c r="C35" t="s">
        <v>129</v>
      </c>
      <c r="D35" t="s">
        <v>73</v>
      </c>
      <c r="E35" s="33" t="s">
        <v>21</v>
      </c>
      <c r="F35">
        <v>1</v>
      </c>
      <c r="G35" s="30">
        <v>2294612</v>
      </c>
      <c r="H35" s="22" t="s">
        <v>128</v>
      </c>
      <c r="I35" s="22"/>
      <c r="J35" s="10" t="str">
        <f>CONCATENATE(E35,IF(ISBLANK(E35),""," = "),A35)</f>
        <v>IC3 = LTC2309CF</v>
      </c>
      <c r="K35" s="22">
        <v>6.36</v>
      </c>
      <c r="L35" s="23">
        <f>K35*F35</f>
        <v>6.36</v>
      </c>
    </row>
    <row r="36" spans="1:12" ht="14.25" x14ac:dyDescent="0.2">
      <c r="A36" t="s">
        <v>133</v>
      </c>
      <c r="B36" s="24" t="s">
        <v>20</v>
      </c>
      <c r="C36" t="s">
        <v>130</v>
      </c>
      <c r="D36" t="s">
        <v>74</v>
      </c>
      <c r="E36" s="33" t="s">
        <v>26</v>
      </c>
      <c r="F36">
        <v>1</v>
      </c>
      <c r="G36" s="30">
        <v>2426457</v>
      </c>
      <c r="H36" s="22" t="s">
        <v>131</v>
      </c>
      <c r="I36" s="22"/>
      <c r="J36" s="10" t="str">
        <f>CONCATENATE(E36,IF(ISBLANK(E36),""," = "),A36)</f>
        <v>IC2 = LTC2631CTS8</v>
      </c>
      <c r="K36" s="22">
        <v>3.63</v>
      </c>
      <c r="L36" s="23">
        <f>K36*F36</f>
        <v>3.63</v>
      </c>
    </row>
    <row r="37" spans="1:12" ht="14.25" x14ac:dyDescent="0.2">
      <c r="A37" t="s">
        <v>134</v>
      </c>
      <c r="B37" s="24" t="s">
        <v>20</v>
      </c>
      <c r="C37" t="s">
        <v>121</v>
      </c>
      <c r="D37" t="s">
        <v>68</v>
      </c>
      <c r="E37" s="33" t="s">
        <v>75</v>
      </c>
      <c r="F37">
        <v>1</v>
      </c>
      <c r="G37" s="31">
        <v>1330970</v>
      </c>
      <c r="H37" s="24" t="s">
        <v>122</v>
      </c>
      <c r="J37" s="10" t="str">
        <f>CONCATENATE(E37,IF(ISBLANK(E37),""," = "),A37)</f>
        <v>IC8 = LTC6241HVCS8</v>
      </c>
      <c r="K37" s="22">
        <v>4.75</v>
      </c>
      <c r="L37" s="23">
        <f>K37*F37</f>
        <v>4.75</v>
      </c>
    </row>
    <row r="38" spans="1:12" ht="14.25" x14ac:dyDescent="0.2">
      <c r="A38" s="22"/>
      <c r="B38" s="22"/>
      <c r="C38" s="22"/>
      <c r="D38" s="13"/>
      <c r="E38" s="13"/>
      <c r="F38" s="22"/>
      <c r="G38" s="22"/>
      <c r="H38" s="22"/>
      <c r="I38" s="22"/>
      <c r="J38" s="10"/>
      <c r="K38" s="22"/>
    </row>
    <row r="39" spans="1:12" s="19" customFormat="1" ht="14.25" x14ac:dyDescent="0.2">
      <c r="A39" s="18" t="s">
        <v>150</v>
      </c>
      <c r="B39" s="18"/>
      <c r="C39" s="18"/>
      <c r="D39" s="18"/>
      <c r="E39" s="18"/>
      <c r="F39" s="19">
        <f>SUM(F40:F48)</f>
        <v>13</v>
      </c>
      <c r="J39" s="20" t="str">
        <f t="shared" ref="J39:J82" si="14">CONCATENATE(E39,IF(ISBLANK(E39),""," = "),A39)</f>
        <v>Electro-mechanical</v>
      </c>
      <c r="K39" s="21"/>
    </row>
    <row r="40" spans="1:12" s="23" customFormat="1" ht="14.25" x14ac:dyDescent="0.2">
      <c r="A40" t="s">
        <v>83</v>
      </c>
      <c r="B40" t="s">
        <v>27</v>
      </c>
      <c r="C40" t="s">
        <v>162</v>
      </c>
      <c r="D40" t="s">
        <v>163</v>
      </c>
      <c r="E40" s="33" t="s">
        <v>77</v>
      </c>
      <c r="F40">
        <v>1</v>
      </c>
      <c r="G40" s="24">
        <v>2847197</v>
      </c>
      <c r="H40" s="13"/>
      <c r="I40" s="13"/>
      <c r="J40" s="10" t="str">
        <f t="shared" ref="J40:J47" si="15">CONCATENATE(E40,IF(ISBLANK(E40),""," = "),A40)</f>
        <v>K8 = 7-way pin socket for LCD1</v>
      </c>
      <c r="K40" s="13">
        <v>0.17699999999999999</v>
      </c>
      <c r="L40" s="23">
        <f>K40*F40</f>
        <v>0.17699999999999999</v>
      </c>
    </row>
    <row r="41" spans="1:12" s="23" customFormat="1" ht="14.25" x14ac:dyDescent="0.2">
      <c r="A41" t="s">
        <v>94</v>
      </c>
      <c r="B41" t="s">
        <v>27</v>
      </c>
      <c r="C41" t="s">
        <v>37</v>
      </c>
      <c r="D41" t="s">
        <v>155</v>
      </c>
      <c r="E41" s="33" t="s">
        <v>92</v>
      </c>
      <c r="F41">
        <v>1</v>
      </c>
      <c r="G41">
        <v>1593415</v>
      </c>
      <c r="H41" s="13"/>
      <c r="I41" s="13"/>
      <c r="J41" s="10" t="str">
        <f t="shared" ref="J41:J43" si="16">CONCATENATE(E41,IF(ISBLANK(E41),""," = "),A41)</f>
        <v>K2 = 6-pin pinheader, 2.54mm pitch</v>
      </c>
      <c r="K41" s="13">
        <v>3.49E-2</v>
      </c>
      <c r="L41" s="23">
        <f t="shared" ref="L41:L43" si="17">K41*F41</f>
        <v>3.49E-2</v>
      </c>
    </row>
    <row r="42" spans="1:12" s="23" customFormat="1" ht="14.25" x14ac:dyDescent="0.2">
      <c r="A42" t="s">
        <v>95</v>
      </c>
      <c r="B42" t="s">
        <v>27</v>
      </c>
      <c r="C42" t="s">
        <v>96</v>
      </c>
      <c r="D42" t="s">
        <v>156</v>
      </c>
      <c r="E42" s="33" t="s">
        <v>93</v>
      </c>
      <c r="F42">
        <v>2</v>
      </c>
      <c r="G42">
        <v>1593416</v>
      </c>
      <c r="H42" s="13"/>
      <c r="I42" s="13"/>
      <c r="J42" s="10" t="str">
        <f t="shared" si="16"/>
        <v>K1, K3 = 8-pin pinheader, 2.54mm pitch</v>
      </c>
      <c r="K42" s="13">
        <v>5.11E-2</v>
      </c>
      <c r="L42" s="23">
        <f t="shared" si="17"/>
        <v>0.1022</v>
      </c>
    </row>
    <row r="43" spans="1:12" s="23" customFormat="1" ht="14.25" x14ac:dyDescent="0.2">
      <c r="A43" t="s">
        <v>97</v>
      </c>
      <c r="B43" t="s">
        <v>27</v>
      </c>
      <c r="C43" t="s">
        <v>98</v>
      </c>
      <c r="D43" t="s">
        <v>157</v>
      </c>
      <c r="E43" s="33" t="s">
        <v>36</v>
      </c>
      <c r="F43">
        <v>1</v>
      </c>
      <c r="G43">
        <v>1593417</v>
      </c>
      <c r="H43" s="13"/>
      <c r="I43" s="13"/>
      <c r="J43" s="10" t="str">
        <f t="shared" si="16"/>
        <v>K4 = 10-pin pinheader, 2.54mm pitch</v>
      </c>
      <c r="K43" s="13">
        <v>5.6899999999999999E-2</v>
      </c>
      <c r="L43" s="23">
        <f t="shared" si="17"/>
        <v>5.6899999999999999E-2</v>
      </c>
    </row>
    <row r="44" spans="1:12" ht="14.25" x14ac:dyDescent="0.2">
      <c r="A44" t="s">
        <v>84</v>
      </c>
      <c r="B44" t="s">
        <v>154</v>
      </c>
      <c r="C44" t="s">
        <v>153</v>
      </c>
      <c r="D44" t="s">
        <v>91</v>
      </c>
      <c r="E44" s="33" t="s">
        <v>78</v>
      </c>
      <c r="F44">
        <v>4</v>
      </c>
      <c r="G44" s="24">
        <v>1555982</v>
      </c>
      <c r="J44" s="10" t="str">
        <f t="shared" si="15"/>
        <v>S1, S2, S3, S4 = Tactile switch, 6x6 mm</v>
      </c>
      <c r="K44" s="24">
        <v>6.7000000000000004E-2</v>
      </c>
      <c r="L44" s="23">
        <f>K44*F44</f>
        <v>0.26800000000000002</v>
      </c>
    </row>
    <row r="45" spans="1:12" ht="14.25" x14ac:dyDescent="0.2">
      <c r="A45" t="s">
        <v>90</v>
      </c>
      <c r="B45" t="s">
        <v>148</v>
      </c>
      <c r="C45" s="32" t="s">
        <v>149</v>
      </c>
      <c r="D45" t="s">
        <v>158</v>
      </c>
      <c r="E45" s="33" t="s">
        <v>79</v>
      </c>
      <c r="F45">
        <v>1</v>
      </c>
      <c r="G45" s="24">
        <v>1642033</v>
      </c>
      <c r="J45" s="10" t="str">
        <f t="shared" si="15"/>
        <v>K6 = USB Type-A receptacle</v>
      </c>
      <c r="K45" s="24">
        <v>0.81100000000000005</v>
      </c>
      <c r="L45" s="23">
        <f>K45*F45</f>
        <v>0.81100000000000005</v>
      </c>
    </row>
    <row r="46" spans="1:12" ht="14.25" x14ac:dyDescent="0.2">
      <c r="A46" t="s">
        <v>85</v>
      </c>
      <c r="B46" t="s">
        <v>151</v>
      </c>
      <c r="C46" s="32" t="s">
        <v>152</v>
      </c>
      <c r="D46" t="s">
        <v>159</v>
      </c>
      <c r="E46" s="33" t="s">
        <v>80</v>
      </c>
      <c r="F46">
        <v>1</v>
      </c>
      <c r="G46" s="24">
        <v>3041440</v>
      </c>
      <c r="J46" s="10" t="str">
        <f t="shared" si="15"/>
        <v>K5 = 2-way terminal block, 5.08 mm pitch</v>
      </c>
      <c r="K46" s="24">
        <v>0.59599999999999997</v>
      </c>
      <c r="L46" s="23">
        <f>K46*F46</f>
        <v>0.59599999999999997</v>
      </c>
    </row>
    <row r="47" spans="1:12" ht="14.25" x14ac:dyDescent="0.2">
      <c r="A47" t="s">
        <v>86</v>
      </c>
      <c r="B47" s="28" t="s">
        <v>87</v>
      </c>
      <c r="C47" s="28" t="s">
        <v>88</v>
      </c>
      <c r="D47" t="s">
        <v>89</v>
      </c>
      <c r="E47" s="33" t="s">
        <v>81</v>
      </c>
      <c r="F47">
        <v>1</v>
      </c>
      <c r="G47" s="24">
        <v>1217037</v>
      </c>
      <c r="J47" s="10" t="str">
        <f t="shared" si="15"/>
        <v>K7 = Barrel jack, 1.95 mm center pin</v>
      </c>
      <c r="K47" s="24">
        <v>1.34</v>
      </c>
      <c r="L47" s="23">
        <f>K47*F47</f>
        <v>1.34</v>
      </c>
    </row>
    <row r="48" spans="1:12" ht="14.25" x14ac:dyDescent="0.2">
      <c r="A48" s="24" t="s">
        <v>76</v>
      </c>
      <c r="B48" s="26" t="s">
        <v>14</v>
      </c>
      <c r="C48" s="26" t="s">
        <v>19</v>
      </c>
      <c r="F48" s="24">
        <v>1</v>
      </c>
      <c r="G48" s="26"/>
      <c r="J48" s="10" t="str">
        <f t="shared" ref="J48" si="18">CONCATENATE(E48,IF(ISBLANK(E48),""," = "),A48)</f>
        <v>PCB 170464-1 rev1.0</v>
      </c>
      <c r="K48" s="24">
        <v>10</v>
      </c>
      <c r="L48" s="23">
        <f>K48*F48</f>
        <v>10</v>
      </c>
    </row>
    <row r="50" spans="1:12" s="19" customFormat="1" ht="14.25" x14ac:dyDescent="0.2">
      <c r="A50" s="18" t="s">
        <v>40</v>
      </c>
      <c r="B50" s="18"/>
      <c r="C50" s="18"/>
      <c r="D50" s="18"/>
      <c r="E50" s="18"/>
      <c r="F50" s="19">
        <f>SUM(F51:F53)</f>
        <v>17</v>
      </c>
      <c r="J50" s="20" t="str">
        <f t="shared" ref="J50" si="19">CONCATENATE(E50,IF(ISBLANK(E50),""," = "),A50)</f>
        <v>Miscellaneous</v>
      </c>
      <c r="K50" s="21"/>
    </row>
    <row r="51" spans="1:12" s="23" customFormat="1" ht="14.25" x14ac:dyDescent="0.2">
      <c r="A51" t="s">
        <v>160</v>
      </c>
      <c r="C51" t="s">
        <v>161</v>
      </c>
      <c r="D51"/>
      <c r="E51" s="34" t="s">
        <v>82</v>
      </c>
      <c r="F51">
        <v>1</v>
      </c>
      <c r="G51" s="24"/>
      <c r="H51" s="13"/>
      <c r="I51" s="13"/>
      <c r="J51" s="10" t="str">
        <f>CONCATENATE(E51,IF(ISBLANK(E51),""," = "),A51)</f>
        <v>LCD1 = OLED, 0.96", SPI, 7-pin</v>
      </c>
      <c r="K51" s="13">
        <v>5</v>
      </c>
      <c r="L51" s="23">
        <f>K51*F51</f>
        <v>5</v>
      </c>
    </row>
    <row r="52" spans="1:12" ht="14.25" x14ac:dyDescent="0.2">
      <c r="A52" s="26" t="s">
        <v>172</v>
      </c>
      <c r="F52" s="24">
        <v>4</v>
      </c>
      <c r="J52" s="10" t="str">
        <f t="shared" ref="J52:J53" si="20">CONCATENATE(E52,IF(ISBLANK(E52),""," = "),A52)</f>
        <v>Bolt, M2, 8mm length</v>
      </c>
      <c r="K52" s="13">
        <v>0.1</v>
      </c>
      <c r="L52" s="23">
        <f t="shared" ref="L52:L53" si="21">K52*F52</f>
        <v>0.4</v>
      </c>
    </row>
    <row r="53" spans="1:12" ht="14.25" x14ac:dyDescent="0.2">
      <c r="A53" s="26" t="s">
        <v>173</v>
      </c>
      <c r="F53" s="24">
        <v>12</v>
      </c>
      <c r="J53" s="10" t="str">
        <f t="shared" si="20"/>
        <v>Nut, M2</v>
      </c>
      <c r="K53" s="13">
        <v>0.1</v>
      </c>
      <c r="L53" s="23">
        <f t="shared" si="21"/>
        <v>1.2000000000000002</v>
      </c>
    </row>
    <row r="54" spans="1:12" ht="14.25" x14ac:dyDescent="0.2">
      <c r="B54" s="22"/>
      <c r="C54" s="24"/>
      <c r="D54" s="24"/>
      <c r="E54" s="22"/>
      <c r="J54" s="27"/>
    </row>
    <row r="55" spans="1:12" ht="14.25" x14ac:dyDescent="0.2">
      <c r="A55" s="24"/>
      <c r="E55" s="26" t="s">
        <v>183</v>
      </c>
      <c r="J55" s="27" t="str">
        <f t="shared" si="14"/>
        <v xml:space="preserve">  = </v>
      </c>
      <c r="L55" s="24">
        <f>SUM(L4:L53)</f>
        <v>73.493100000000013</v>
      </c>
    </row>
    <row r="56" spans="1:12" ht="14.25" x14ac:dyDescent="0.2">
      <c r="J56" s="27" t="str">
        <f t="shared" si="14"/>
        <v/>
      </c>
    </row>
    <row r="57" spans="1:12" ht="14.25" x14ac:dyDescent="0.2">
      <c r="J57" s="27" t="str">
        <f t="shared" si="14"/>
        <v/>
      </c>
    </row>
    <row r="58" spans="1:12" ht="14.25" x14ac:dyDescent="0.2">
      <c r="J58" s="27" t="str">
        <f t="shared" si="14"/>
        <v/>
      </c>
    </row>
    <row r="59" spans="1:12" ht="14.25" x14ac:dyDescent="0.2">
      <c r="J59" s="27" t="str">
        <f t="shared" si="14"/>
        <v/>
      </c>
    </row>
    <row r="60" spans="1:12" ht="14.25" x14ac:dyDescent="0.2">
      <c r="J60" s="27" t="str">
        <f t="shared" si="14"/>
        <v/>
      </c>
    </row>
    <row r="61" spans="1:12" ht="14.25" x14ac:dyDescent="0.2">
      <c r="J61" s="27" t="str">
        <f t="shared" si="14"/>
        <v/>
      </c>
    </row>
    <row r="62" spans="1:12" ht="14.25" x14ac:dyDescent="0.2">
      <c r="H62" s="36"/>
      <c r="J62" s="27" t="str">
        <f t="shared" si="14"/>
        <v/>
      </c>
    </row>
    <row r="63" spans="1:12" ht="14.25" x14ac:dyDescent="0.2">
      <c r="J63" s="27" t="str">
        <f t="shared" si="14"/>
        <v/>
      </c>
    </row>
    <row r="64" spans="1:12" ht="14.25" x14ac:dyDescent="0.2">
      <c r="J64" s="27" t="str">
        <f t="shared" si="14"/>
        <v/>
      </c>
    </row>
    <row r="65" spans="10:10" ht="14.25" x14ac:dyDescent="0.2">
      <c r="J65" s="27" t="str">
        <f t="shared" si="14"/>
        <v/>
      </c>
    </row>
    <row r="66" spans="10:10" ht="14.25" x14ac:dyDescent="0.2">
      <c r="J66" s="27" t="str">
        <f t="shared" si="14"/>
        <v/>
      </c>
    </row>
    <row r="67" spans="10:10" ht="14.25" x14ac:dyDescent="0.2">
      <c r="J67" s="27" t="str">
        <f t="shared" si="14"/>
        <v/>
      </c>
    </row>
    <row r="68" spans="10:10" ht="14.25" x14ac:dyDescent="0.2">
      <c r="J68" s="27" t="str">
        <f t="shared" si="14"/>
        <v/>
      </c>
    </row>
    <row r="69" spans="10:10" ht="14.25" x14ac:dyDescent="0.2">
      <c r="J69" s="27" t="str">
        <f t="shared" si="14"/>
        <v/>
      </c>
    </row>
    <row r="70" spans="10:10" ht="14.25" x14ac:dyDescent="0.2">
      <c r="J70" s="27" t="str">
        <f t="shared" si="14"/>
        <v/>
      </c>
    </row>
    <row r="71" spans="10:10" ht="14.25" x14ac:dyDescent="0.2">
      <c r="J71" s="27" t="str">
        <f t="shared" si="14"/>
        <v/>
      </c>
    </row>
    <row r="72" spans="10:10" ht="14.25" x14ac:dyDescent="0.2">
      <c r="J72" s="27" t="str">
        <f t="shared" si="14"/>
        <v/>
      </c>
    </row>
    <row r="73" spans="10:10" ht="14.25" x14ac:dyDescent="0.2">
      <c r="J73" s="27" t="str">
        <f t="shared" si="14"/>
        <v/>
      </c>
    </row>
    <row r="74" spans="10:10" ht="14.25" x14ac:dyDescent="0.2">
      <c r="J74" s="27" t="str">
        <f t="shared" si="14"/>
        <v/>
      </c>
    </row>
    <row r="75" spans="10:10" ht="14.25" x14ac:dyDescent="0.2">
      <c r="J75" s="27" t="str">
        <f t="shared" si="14"/>
        <v/>
      </c>
    </row>
    <row r="76" spans="10:10" ht="14.25" x14ac:dyDescent="0.2">
      <c r="J76" s="27" t="str">
        <f t="shared" si="14"/>
        <v/>
      </c>
    </row>
    <row r="77" spans="10:10" ht="14.25" x14ac:dyDescent="0.2">
      <c r="J77" s="27" t="str">
        <f t="shared" si="14"/>
        <v/>
      </c>
    </row>
    <row r="78" spans="10:10" ht="14.25" x14ac:dyDescent="0.2">
      <c r="J78" s="27" t="str">
        <f t="shared" si="14"/>
        <v/>
      </c>
    </row>
    <row r="79" spans="10:10" ht="14.25" x14ac:dyDescent="0.2">
      <c r="J79" s="27" t="str">
        <f t="shared" si="14"/>
        <v/>
      </c>
    </row>
    <row r="80" spans="10:10" ht="14.25" x14ac:dyDescent="0.2">
      <c r="J80" s="27" t="str">
        <f t="shared" si="14"/>
        <v/>
      </c>
    </row>
    <row r="81" spans="10:10" ht="14.25" x14ac:dyDescent="0.2">
      <c r="J81" s="27" t="str">
        <f t="shared" si="14"/>
        <v/>
      </c>
    </row>
    <row r="82" spans="10:10" ht="14.25" x14ac:dyDescent="0.2">
      <c r="J82" s="27" t="str">
        <f t="shared" si="14"/>
        <v/>
      </c>
    </row>
    <row r="83" spans="10:10" ht="14.25" x14ac:dyDescent="0.2">
      <c r="J83" s="27" t="str">
        <f t="shared" ref="J83:J115" si="22">CONCATENATE(E83,IF(ISBLANK(E83),""," = "),A83)</f>
        <v/>
      </c>
    </row>
    <row r="84" spans="10:10" ht="14.25" x14ac:dyDescent="0.2">
      <c r="J84" s="27" t="str">
        <f t="shared" si="22"/>
        <v/>
      </c>
    </row>
    <row r="85" spans="10:10" ht="14.25" x14ac:dyDescent="0.2">
      <c r="J85" s="27" t="str">
        <f t="shared" si="22"/>
        <v/>
      </c>
    </row>
    <row r="86" spans="10:10" ht="14.25" x14ac:dyDescent="0.2">
      <c r="J86" s="27" t="str">
        <f t="shared" si="22"/>
        <v/>
      </c>
    </row>
    <row r="87" spans="10:10" ht="14.25" x14ac:dyDescent="0.2">
      <c r="J87" s="27" t="str">
        <f t="shared" si="22"/>
        <v/>
      </c>
    </row>
    <row r="88" spans="10:10" ht="14.25" x14ac:dyDescent="0.2">
      <c r="J88" s="27" t="str">
        <f t="shared" si="22"/>
        <v/>
      </c>
    </row>
    <row r="89" spans="10:10" ht="14.25" x14ac:dyDescent="0.2">
      <c r="J89" s="27" t="str">
        <f t="shared" si="22"/>
        <v/>
      </c>
    </row>
    <row r="90" spans="10:10" ht="14.25" x14ac:dyDescent="0.2">
      <c r="J90" s="27" t="str">
        <f t="shared" si="22"/>
        <v/>
      </c>
    </row>
    <row r="91" spans="10:10" ht="14.25" x14ac:dyDescent="0.2">
      <c r="J91" s="27" t="str">
        <f t="shared" si="22"/>
        <v/>
      </c>
    </row>
    <row r="92" spans="10:10" ht="14.25" x14ac:dyDescent="0.2">
      <c r="J92" s="27" t="str">
        <f t="shared" si="22"/>
        <v/>
      </c>
    </row>
    <row r="93" spans="10:10" ht="14.25" x14ac:dyDescent="0.2">
      <c r="J93" s="27" t="str">
        <f t="shared" si="22"/>
        <v/>
      </c>
    </row>
    <row r="94" spans="10:10" ht="14.25" x14ac:dyDescent="0.2">
      <c r="J94" s="27" t="str">
        <f t="shared" si="22"/>
        <v/>
      </c>
    </row>
    <row r="95" spans="10:10" ht="14.25" x14ac:dyDescent="0.2">
      <c r="J95" s="27" t="str">
        <f t="shared" si="22"/>
        <v/>
      </c>
    </row>
    <row r="96" spans="10:10" ht="14.25" x14ac:dyDescent="0.2">
      <c r="J96" s="27" t="str">
        <f t="shared" si="22"/>
        <v/>
      </c>
    </row>
    <row r="97" spans="10:10" ht="14.25" x14ac:dyDescent="0.2">
      <c r="J97" s="27" t="str">
        <f t="shared" si="22"/>
        <v/>
      </c>
    </row>
    <row r="98" spans="10:10" ht="14.25" x14ac:dyDescent="0.2">
      <c r="J98" s="27" t="str">
        <f t="shared" si="22"/>
        <v/>
      </c>
    </row>
    <row r="99" spans="10:10" ht="14.25" x14ac:dyDescent="0.2">
      <c r="J99" s="27" t="str">
        <f t="shared" si="22"/>
        <v/>
      </c>
    </row>
    <row r="100" spans="10:10" ht="14.25" x14ac:dyDescent="0.2">
      <c r="J100" s="27" t="str">
        <f t="shared" si="22"/>
        <v/>
      </c>
    </row>
    <row r="101" spans="10:10" ht="14.25" x14ac:dyDescent="0.2">
      <c r="J101" s="27" t="str">
        <f t="shared" si="22"/>
        <v/>
      </c>
    </row>
    <row r="102" spans="10:10" ht="14.25" x14ac:dyDescent="0.2">
      <c r="J102" s="27" t="str">
        <f t="shared" si="22"/>
        <v/>
      </c>
    </row>
    <row r="103" spans="10:10" ht="14.25" x14ac:dyDescent="0.2">
      <c r="J103" s="27" t="str">
        <f t="shared" si="22"/>
        <v/>
      </c>
    </row>
    <row r="104" spans="10:10" ht="14.25" x14ac:dyDescent="0.2">
      <c r="J104" s="27" t="str">
        <f t="shared" si="22"/>
        <v/>
      </c>
    </row>
    <row r="105" spans="10:10" ht="14.25" x14ac:dyDescent="0.2">
      <c r="J105" s="27" t="str">
        <f t="shared" si="22"/>
        <v/>
      </c>
    </row>
    <row r="106" spans="10:10" ht="14.25" x14ac:dyDescent="0.2">
      <c r="J106" s="27" t="str">
        <f t="shared" si="22"/>
        <v/>
      </c>
    </row>
    <row r="107" spans="10:10" ht="14.25" x14ac:dyDescent="0.2">
      <c r="J107" s="27" t="str">
        <f t="shared" si="22"/>
        <v/>
      </c>
    </row>
    <row r="108" spans="10:10" ht="14.25" x14ac:dyDescent="0.2">
      <c r="J108" s="27" t="str">
        <f t="shared" si="22"/>
        <v/>
      </c>
    </row>
    <row r="109" spans="10:10" ht="14.25" x14ac:dyDescent="0.2">
      <c r="J109" s="27" t="str">
        <f t="shared" si="22"/>
        <v/>
      </c>
    </row>
    <row r="110" spans="10:10" ht="14.25" x14ac:dyDescent="0.2">
      <c r="J110" s="27" t="str">
        <f t="shared" si="22"/>
        <v/>
      </c>
    </row>
    <row r="111" spans="10:10" ht="14.25" x14ac:dyDescent="0.2">
      <c r="J111" s="27" t="str">
        <f t="shared" si="22"/>
        <v/>
      </c>
    </row>
    <row r="112" spans="10:10" ht="14.25" x14ac:dyDescent="0.2">
      <c r="J112" s="27" t="str">
        <f t="shared" si="22"/>
        <v/>
      </c>
    </row>
    <row r="113" spans="10:10" ht="14.25" x14ac:dyDescent="0.2">
      <c r="J113" s="27" t="str">
        <f t="shared" si="22"/>
        <v/>
      </c>
    </row>
    <row r="114" spans="10:10" ht="14.25" x14ac:dyDescent="0.2">
      <c r="J114" s="27" t="str">
        <f t="shared" si="22"/>
        <v/>
      </c>
    </row>
    <row r="115" spans="10:10" ht="14.25" x14ac:dyDescent="0.2">
      <c r="J115" s="27" t="str">
        <f t="shared" si="22"/>
        <v/>
      </c>
    </row>
  </sheetData>
  <mergeCells count="1">
    <mergeCell ref="A1:F1"/>
  </mergeCells>
  <phoneticPr fontId="6" type="noConversion"/>
  <pageMargins left="0.31527777777777777" right="0.31527777777777777" top="0.31527777777777777" bottom="0.41388888888888886" header="0.51180555555555551" footer="0.31527777777777777"/>
  <pageSetup paperSize="9" scale="75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"/>
  <sheetViews>
    <sheetView zoomScaleNormal="100" workbookViewId="0">
      <selection sqref="A1:D1"/>
    </sheetView>
  </sheetViews>
  <sheetFormatPr defaultColWidth="11.5703125" defaultRowHeight="12.75" x14ac:dyDescent="0.2"/>
  <cols>
    <col min="1" max="1" width="13.140625" style="1" customWidth="1"/>
    <col min="2" max="2" width="6" style="1" customWidth="1"/>
    <col min="3" max="3" width="21.42578125" style="1" customWidth="1"/>
    <col min="4" max="4" width="128" style="1" customWidth="1"/>
    <col min="5" max="16384" width="11.5703125" style="1"/>
  </cols>
  <sheetData>
    <row r="1" spans="1:4" s="2" customFormat="1" ht="17.100000000000001" customHeight="1" x14ac:dyDescent="0.2">
      <c r="A1" s="39" t="s">
        <v>7</v>
      </c>
      <c r="B1" s="39"/>
      <c r="C1" s="39"/>
      <c r="D1" s="39"/>
    </row>
    <row r="2" spans="1:4" s="2" customFormat="1" ht="14.85" customHeight="1" x14ac:dyDescent="0.2">
      <c r="A2" s="3" t="s">
        <v>8</v>
      </c>
      <c r="B2" s="4" t="s">
        <v>9</v>
      </c>
      <c r="C2" s="4" t="s">
        <v>10</v>
      </c>
      <c r="D2" s="4" t="s">
        <v>0</v>
      </c>
    </row>
    <row r="3" spans="1:4" x14ac:dyDescent="0.2">
      <c r="A3" s="5"/>
      <c r="B3" s="6"/>
      <c r="C3" s="6"/>
      <c r="D3" s="6"/>
    </row>
    <row r="4" spans="1:4" x14ac:dyDescent="0.2">
      <c r="A4" s="5"/>
      <c r="B4" s="6"/>
      <c r="C4" s="6"/>
      <c r="D4" s="6"/>
    </row>
    <row r="5" spans="1:4" x14ac:dyDescent="0.2">
      <c r="A5" s="7"/>
    </row>
    <row r="6" spans="1:4" x14ac:dyDescent="0.2">
      <c r="A6" s="7"/>
    </row>
  </sheetData>
  <mergeCells count="1">
    <mergeCell ref="A1:D1"/>
  </mergeCells>
  <phoneticPr fontId="6" type="noConversion"/>
  <pageMargins left="0.31527777777777777" right="0.31527777777777777" top="0.31527777777777777" bottom="0.41388888888888886" header="0.51180555555555551" footer="0.31527777777777777"/>
  <pageSetup paperSize="9" scale="85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5" sqref="B5:C14"/>
    </sheetView>
  </sheetViews>
  <sheetFormatPr defaultColWidth="10.85546875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8"/>
  <sheetViews>
    <sheetView workbookViewId="0">
      <selection sqref="A1:B20"/>
    </sheetView>
  </sheetViews>
  <sheetFormatPr defaultColWidth="8.7109375" defaultRowHeight="12.75" x14ac:dyDescent="0.2"/>
  <sheetData>
    <row r="1" spans="1:2" x14ac:dyDescent="0.2">
      <c r="A1" s="11"/>
      <c r="B1" s="11"/>
    </row>
    <row r="2" spans="1:2" x14ac:dyDescent="0.2">
      <c r="A2" s="11"/>
      <c r="B2" s="11"/>
    </row>
    <row r="3" spans="1:2" x14ac:dyDescent="0.2">
      <c r="A3" s="11"/>
      <c r="B3" s="11"/>
    </row>
    <row r="4" spans="1:2" x14ac:dyDescent="0.2">
      <c r="A4" s="11"/>
      <c r="B4" s="11"/>
    </row>
    <row r="5" spans="1:2" x14ac:dyDescent="0.2">
      <c r="A5" s="9"/>
      <c r="B5" s="11"/>
    </row>
    <row r="6" spans="1:2" x14ac:dyDescent="0.2">
      <c r="A6" s="11"/>
      <c r="B6" s="11"/>
    </row>
    <row r="7" spans="1:2" x14ac:dyDescent="0.2">
      <c r="A7" s="11"/>
      <c r="B7" s="11"/>
    </row>
    <row r="8" spans="1:2" x14ac:dyDescent="0.2">
      <c r="A8" s="11"/>
      <c r="B8" s="11"/>
    </row>
    <row r="9" spans="1:2" x14ac:dyDescent="0.2">
      <c r="A9" s="11"/>
      <c r="B9" s="11"/>
    </row>
    <row r="10" spans="1:2" x14ac:dyDescent="0.2">
      <c r="A10" s="11"/>
      <c r="B10" s="11"/>
    </row>
    <row r="11" spans="1:2" x14ac:dyDescent="0.2">
      <c r="A11" s="11"/>
      <c r="B11" s="11"/>
    </row>
    <row r="12" spans="1:2" x14ac:dyDescent="0.2">
      <c r="A12" s="11"/>
      <c r="B12" s="11"/>
    </row>
    <row r="13" spans="1:2" x14ac:dyDescent="0.2">
      <c r="A13" s="11"/>
      <c r="B13" s="11"/>
    </row>
    <row r="14" spans="1:2" x14ac:dyDescent="0.2">
      <c r="A14" s="11"/>
      <c r="B14" s="11"/>
    </row>
    <row r="15" spans="1:2" x14ac:dyDescent="0.2">
      <c r="A15" s="11"/>
      <c r="B15" s="11"/>
    </row>
    <row r="16" spans="1:2" x14ac:dyDescent="0.2">
      <c r="A16" s="11"/>
      <c r="B16" s="11"/>
    </row>
    <row r="17" spans="1:2" x14ac:dyDescent="0.2">
      <c r="A17" s="11"/>
      <c r="B17" s="11"/>
    </row>
    <row r="18" spans="1:2" x14ac:dyDescent="0.2">
      <c r="A18" s="11"/>
      <c r="B18" s="11"/>
    </row>
    <row r="19" spans="1:2" x14ac:dyDescent="0.2">
      <c r="A19" s="11"/>
      <c r="B19" s="11"/>
    </row>
    <row r="20" spans="1:2" x14ac:dyDescent="0.2">
      <c r="A20" s="11"/>
      <c r="B20" s="11"/>
    </row>
    <row r="21" spans="1:2" x14ac:dyDescent="0.2">
      <c r="A21" s="11"/>
      <c r="B21" s="11"/>
    </row>
    <row r="22" spans="1:2" x14ac:dyDescent="0.2">
      <c r="A22" s="11"/>
      <c r="B22" s="11"/>
    </row>
    <row r="23" spans="1:2" x14ac:dyDescent="0.2">
      <c r="A23" s="11"/>
      <c r="B23" s="11"/>
    </row>
    <row r="24" spans="1:2" x14ac:dyDescent="0.2">
      <c r="A24" s="11"/>
      <c r="B24" s="11"/>
    </row>
    <row r="25" spans="1:2" x14ac:dyDescent="0.2">
      <c r="A25" s="12"/>
      <c r="B25" s="12"/>
    </row>
    <row r="38" spans="3:3" x14ac:dyDescent="0.2">
      <c r="C3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</vt:i4>
      </vt:variant>
    </vt:vector>
  </HeadingPairs>
  <TitlesOfParts>
    <vt:vector size="5" baseType="lpstr">
      <vt:lpstr>BOM</vt:lpstr>
      <vt:lpstr>history</vt:lpstr>
      <vt:lpstr>Feuil1</vt:lpstr>
      <vt:lpstr>Sheet1</vt:lpstr>
      <vt:lpstr>BOM!Afdrukbereik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CPV</dc:creator>
  <cp:lastModifiedBy>Dries Albert</cp:lastModifiedBy>
  <cp:lastPrinted>2009-08-03T09:49:46Z</cp:lastPrinted>
  <dcterms:created xsi:type="dcterms:W3CDTF">2009-05-15T08:53:47Z</dcterms:created>
  <dcterms:modified xsi:type="dcterms:W3CDTF">2021-03-17T19:10:54Z</dcterms:modified>
</cp:coreProperties>
</file>