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4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26" i="1"/>
  <c r="K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6" i="1"/>
  <c r="K36" i="1"/>
  <c r="K37" i="1"/>
  <c r="K38" i="1"/>
  <c r="K39" i="1"/>
  <c r="K40" i="1"/>
  <c r="K41" i="1"/>
  <c r="K42" i="1"/>
  <c r="K43" i="1"/>
  <c r="K44" i="1"/>
  <c r="K45" i="1"/>
  <c r="K46" i="1"/>
  <c r="J36" i="1"/>
  <c r="J37" i="1"/>
  <c r="J38" i="1"/>
  <c r="J39" i="1"/>
  <c r="J40" i="1"/>
  <c r="J41" i="1"/>
  <c r="J42" i="1"/>
  <c r="J43" i="1"/>
  <c r="J44" i="1"/>
  <c r="J45" i="1"/>
  <c r="J46" i="1"/>
  <c r="E36" i="1"/>
  <c r="F36" i="1"/>
  <c r="F37" i="1"/>
  <c r="F38" i="1"/>
  <c r="F39" i="1"/>
  <c r="F40" i="1"/>
  <c r="F41" i="1"/>
  <c r="F42" i="1"/>
  <c r="F43" i="1"/>
  <c r="F44" i="1"/>
  <c r="F45" i="1"/>
  <c r="F46" i="1"/>
  <c r="E37" i="1"/>
  <c r="E38" i="1"/>
  <c r="E39" i="1"/>
  <c r="E41" i="1"/>
  <c r="E42" i="1"/>
  <c r="E43" i="1"/>
  <c r="E44" i="1"/>
  <c r="E45" i="1"/>
  <c r="E46" i="1"/>
  <c r="K27" i="1"/>
  <c r="K28" i="1"/>
  <c r="K29" i="1"/>
  <c r="K30" i="1"/>
  <c r="K31" i="1"/>
  <c r="K32" i="1"/>
  <c r="K33" i="1"/>
  <c r="K34" i="1"/>
  <c r="K35" i="1"/>
  <c r="J27" i="1"/>
  <c r="J28" i="1"/>
  <c r="J29" i="1"/>
  <c r="J30" i="1"/>
  <c r="J31" i="1"/>
  <c r="J32" i="1"/>
  <c r="J33" i="1"/>
  <c r="J34" i="1"/>
  <c r="J35" i="1"/>
  <c r="J26" i="1"/>
  <c r="F27" i="1"/>
  <c r="F28" i="1"/>
  <c r="F29" i="1"/>
  <c r="F30" i="1"/>
  <c r="F31" i="1"/>
  <c r="F32" i="1"/>
  <c r="F33" i="1"/>
  <c r="F34" i="1"/>
  <c r="F35" i="1"/>
  <c r="F26" i="1"/>
  <c r="E27" i="1"/>
  <c r="E28" i="1"/>
  <c r="E29" i="1"/>
  <c r="E30" i="1"/>
  <c r="E31" i="1"/>
  <c r="E32" i="1"/>
  <c r="E33" i="1"/>
  <c r="E34" i="1"/>
  <c r="E35" i="1"/>
  <c r="E2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E3" i="1"/>
  <c r="AD3" i="1"/>
  <c r="AC22" i="1"/>
  <c r="AC15" i="1"/>
  <c r="AC8" i="1"/>
  <c r="AB22" i="1"/>
  <c r="AB15" i="1"/>
  <c r="AB8" i="1"/>
  <c r="AB4" i="1"/>
  <c r="AB5" i="1"/>
  <c r="AB6" i="1"/>
  <c r="AB7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</calcChain>
</file>

<file path=xl/sharedStrings.xml><?xml version="1.0" encoding="utf-8"?>
<sst xmlns="http://schemas.openxmlformats.org/spreadsheetml/2006/main" count="34" uniqueCount="34">
  <si>
    <t>80 mm</t>
  </si>
  <si>
    <t>x schirm</t>
  </si>
  <si>
    <t>x Dia</t>
  </si>
  <si>
    <t>x Groß</t>
  </si>
  <si>
    <t>xklein</t>
  </si>
  <si>
    <t>80 150</t>
  </si>
  <si>
    <t>80 200</t>
  </si>
  <si>
    <t>b</t>
  </si>
  <si>
    <t>b 2</t>
  </si>
  <si>
    <t>g</t>
  </si>
  <si>
    <t>g 2</t>
  </si>
  <si>
    <t>1/b1</t>
  </si>
  <si>
    <t>1/b2</t>
  </si>
  <si>
    <t>1/g1</t>
  </si>
  <si>
    <t>1/g2</t>
  </si>
  <si>
    <t>error</t>
  </si>
  <si>
    <t>s</t>
  </si>
  <si>
    <t>e</t>
  </si>
  <si>
    <t>delta s</t>
  </si>
  <si>
    <t>f</t>
  </si>
  <si>
    <t>dfds</t>
  </si>
  <si>
    <t>dfde</t>
  </si>
  <si>
    <t>df</t>
  </si>
  <si>
    <t>80 -200</t>
  </si>
  <si>
    <t>x_schirm</t>
  </si>
  <si>
    <t>x_linse</t>
  </si>
  <si>
    <t>b'</t>
  </si>
  <si>
    <t>g'</t>
  </si>
  <si>
    <t>G</t>
  </si>
  <si>
    <t>B</t>
  </si>
  <si>
    <t>beta</t>
  </si>
  <si>
    <t>(1+1/beta)</t>
  </si>
  <si>
    <t>(1+beta)</t>
  </si>
  <si>
    <t>delta 1/beta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</si>
</sst>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6"/>
  <sheetViews>
    <sheetView tabSelected="1" topLeftCell="A21" workbookViewId="0">
      <selection activeCell="E38" sqref="E38"/>
    </sheetView>
  </sheetViews>
  <sheetFormatPr baseColWidth="10" defaultRowHeight="15" x14ac:dyDescent="0"/>
  <cols>
    <col min="18" max="18" width="12.1640625" bestFit="1" customWidth="1"/>
    <col min="21" max="21" width="12.1640625" bestFit="1" customWidth="1"/>
  </cols>
  <sheetData>
    <row r="2" spans="2:32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7</v>
      </c>
      <c r="I2" t="s">
        <v>8</v>
      </c>
      <c r="J2" t="s">
        <v>9</v>
      </c>
      <c r="K2" t="s">
        <v>10</v>
      </c>
      <c r="M2" t="s">
        <v>11</v>
      </c>
      <c r="N2" t="s">
        <v>12</v>
      </c>
      <c r="O2" t="s">
        <v>13</v>
      </c>
      <c r="P2" t="s">
        <v>14</v>
      </c>
      <c r="R2" t="s">
        <v>15</v>
      </c>
      <c r="W2" t="s">
        <v>16</v>
      </c>
      <c r="X2" t="s">
        <v>18</v>
      </c>
      <c r="Y2" t="s">
        <v>17</v>
      </c>
      <c r="AB2" t="s">
        <v>19</v>
      </c>
      <c r="AD2" t="s">
        <v>20</v>
      </c>
      <c r="AE2" t="s">
        <v>21</v>
      </c>
      <c r="AF2" t="s">
        <v>22</v>
      </c>
    </row>
    <row r="3" spans="2:32">
      <c r="C3">
        <v>67.8</v>
      </c>
      <c r="D3">
        <v>10.1</v>
      </c>
      <c r="E3">
        <v>19.600000000000001</v>
      </c>
      <c r="F3">
        <v>58.9</v>
      </c>
      <c r="H3">
        <f>C3-E3</f>
        <v>48.199999999999996</v>
      </c>
      <c r="I3">
        <f>C3-F3</f>
        <v>8.8999999999999986</v>
      </c>
      <c r="J3">
        <f>E3-D3</f>
        <v>9.5000000000000018</v>
      </c>
      <c r="K3">
        <f>F3-D3</f>
        <v>48.8</v>
      </c>
      <c r="M3">
        <f>1/H3</f>
        <v>2.0746887966804982E-2</v>
      </c>
      <c r="N3">
        <f>1/I3</f>
        <v>0.11235955056179778</v>
      </c>
      <c r="O3">
        <f>1/J3</f>
        <v>0.10526315789473682</v>
      </c>
      <c r="P3">
        <f>1/K3</f>
        <v>2.0491803278688527E-2</v>
      </c>
      <c r="R3">
        <f>(0.2/H3)*M3</f>
        <v>8.6086672061431478E-5</v>
      </c>
      <c r="S3">
        <f>(0.2/I3)*N3</f>
        <v>2.5249337204898384E-3</v>
      </c>
      <c r="T3">
        <f>(0.2/J3)*O3</f>
        <v>2.2160664819944591E-3</v>
      </c>
      <c r="U3">
        <f>(0.2/K3)*P3</f>
        <v>8.3982800322493969E-5</v>
      </c>
      <c r="W3">
        <f>C3-D3</f>
        <v>57.699999999999996</v>
      </c>
      <c r="X3">
        <f>SQRT(0.2^2+0.2^2)</f>
        <v>0.28284271247461906</v>
      </c>
      <c r="Y3">
        <f>F3-E3</f>
        <v>39.299999999999997</v>
      </c>
      <c r="Z3">
        <f>SQRT(0.2^2+0.2^2)</f>
        <v>0.28284271247461906</v>
      </c>
      <c r="AB3">
        <f>(W3^2-Y3^2)/(4*W3)</f>
        <v>7.7331022530329285</v>
      </c>
      <c r="AD3">
        <f>(W3^2+Y3^2)/(4*W3^2)</f>
        <v>0.36597743062334609</v>
      </c>
      <c r="AE3">
        <f>Y3/(2*W3)</f>
        <v>0.34055459272097055</v>
      </c>
      <c r="AF3">
        <f>SQRT((AD3*X3)^2+(AE3*Z3)^2)</f>
        <v>0.14139785298200602</v>
      </c>
    </row>
    <row r="4" spans="2:32">
      <c r="C4">
        <v>82.5</v>
      </c>
      <c r="D4">
        <v>10.1</v>
      </c>
      <c r="E4">
        <v>19</v>
      </c>
      <c r="F4">
        <v>73.400000000000006</v>
      </c>
      <c r="H4">
        <f t="shared" ref="H4:H21" si="0">C4-E4</f>
        <v>63.5</v>
      </c>
      <c r="I4">
        <f t="shared" ref="I4:I21" si="1">C4-F4</f>
        <v>9.0999999999999943</v>
      </c>
      <c r="J4">
        <f t="shared" ref="J4:J21" si="2">E4-D4</f>
        <v>8.9</v>
      </c>
      <c r="K4">
        <f t="shared" ref="K4:K21" si="3">F4-D4</f>
        <v>63.300000000000004</v>
      </c>
      <c r="M4">
        <f t="shared" ref="M4:M21" si="4">1/H4</f>
        <v>1.5748031496062992E-2</v>
      </c>
      <c r="N4">
        <f t="shared" ref="N4:N21" si="5">1/I4</f>
        <v>0.10989010989010996</v>
      </c>
      <c r="O4">
        <f t="shared" ref="O4:O21" si="6">1/J4</f>
        <v>0.11235955056179775</v>
      </c>
      <c r="P4">
        <f t="shared" ref="P4:P21" si="7">1/K4</f>
        <v>1.579778830963665E-2</v>
      </c>
      <c r="R4">
        <f t="shared" ref="R4:R21" si="8">(0.2/H4)*M4</f>
        <v>4.9600099200198409E-5</v>
      </c>
      <c r="S4">
        <f t="shared" ref="S4:S21" si="9">(0.2/I4)*N4</f>
        <v>2.4151672503320886E-3</v>
      </c>
      <c r="T4">
        <f t="shared" ref="T4:T21" si="10">(0.2/J4)*O4</f>
        <v>2.5249337204898371E-3</v>
      </c>
      <c r="U4">
        <f t="shared" ref="U4:U21" si="11">(0.2/K4)*P4</f>
        <v>4.9914023095218483E-5</v>
      </c>
      <c r="W4">
        <f t="shared" ref="W4:W21" si="12">C4-D4</f>
        <v>72.400000000000006</v>
      </c>
      <c r="X4">
        <f t="shared" ref="X4:X21" si="13">SQRT(0.2^2+0.2^2)</f>
        <v>0.28284271247461906</v>
      </c>
      <c r="Y4">
        <f t="shared" ref="Y4:Y21" si="14">F4-E4</f>
        <v>54.400000000000006</v>
      </c>
      <c r="Z4">
        <f t="shared" ref="Z4:Z21" si="15">SQRT(0.2^2+0.2^2)</f>
        <v>0.28284271247461906</v>
      </c>
      <c r="AB4">
        <f t="shared" ref="AB4:AB21" si="16">(W4^2-Y4^2)/(4*W4)</f>
        <v>7.8812154696132612</v>
      </c>
      <c r="AD4">
        <f t="shared" ref="AD4:AD21" si="17">(W4^2+Y4^2)/(4*W4^2)</f>
        <v>0.3911434327401484</v>
      </c>
      <c r="AE4">
        <f t="shared" ref="AE4:AE21" si="18">Y4/(2*W4)</f>
        <v>0.37569060773480661</v>
      </c>
      <c r="AF4">
        <f t="shared" ref="AF4:AF21" si="19">SQRT((AD4*X4)^2+(AE4*Z4)^2)</f>
        <v>0.15339794463183537</v>
      </c>
    </row>
    <row r="5" spans="2:32">
      <c r="C5">
        <v>98.8</v>
      </c>
      <c r="D5">
        <v>10.1</v>
      </c>
      <c r="E5">
        <v>18.8</v>
      </c>
      <c r="F5">
        <v>89.6</v>
      </c>
      <c r="H5">
        <f t="shared" si="0"/>
        <v>80</v>
      </c>
      <c r="I5">
        <f t="shared" si="1"/>
        <v>9.2000000000000028</v>
      </c>
      <c r="J5">
        <f t="shared" si="2"/>
        <v>8.7000000000000011</v>
      </c>
      <c r="K5">
        <f t="shared" si="3"/>
        <v>79.5</v>
      </c>
      <c r="M5">
        <f t="shared" si="4"/>
        <v>1.2500000000000001E-2</v>
      </c>
      <c r="N5">
        <f t="shared" si="5"/>
        <v>0.10869565217391301</v>
      </c>
      <c r="O5">
        <f t="shared" si="6"/>
        <v>0.11494252873563217</v>
      </c>
      <c r="P5">
        <f t="shared" si="7"/>
        <v>1.2578616352201259E-2</v>
      </c>
      <c r="R5">
        <f t="shared" si="8"/>
        <v>3.1250000000000001E-5</v>
      </c>
      <c r="S5">
        <f t="shared" si="9"/>
        <v>2.3629489603024562E-3</v>
      </c>
      <c r="T5">
        <f t="shared" si="10"/>
        <v>2.6423569824283255E-3</v>
      </c>
      <c r="U5">
        <f t="shared" si="11"/>
        <v>3.1644317867172983E-5</v>
      </c>
      <c r="W5">
        <f t="shared" si="12"/>
        <v>88.7</v>
      </c>
      <c r="X5">
        <f t="shared" si="13"/>
        <v>0.28284271247461906</v>
      </c>
      <c r="Y5">
        <f t="shared" si="14"/>
        <v>70.8</v>
      </c>
      <c r="Z5">
        <f t="shared" si="15"/>
        <v>0.28284271247461906</v>
      </c>
      <c r="AB5">
        <f t="shared" si="16"/>
        <v>8.0469278466741851</v>
      </c>
      <c r="AD5">
        <f t="shared" si="17"/>
        <v>0.4092792801953305</v>
      </c>
      <c r="AE5">
        <f t="shared" si="18"/>
        <v>0.39909808342728292</v>
      </c>
      <c r="AF5">
        <f t="shared" si="19"/>
        <v>0.16168829503524082</v>
      </c>
    </row>
    <row r="6" spans="2:32">
      <c r="C6">
        <v>116.5</v>
      </c>
      <c r="D6">
        <v>10.1</v>
      </c>
      <c r="E6">
        <v>18.399999999999999</v>
      </c>
      <c r="F6">
        <v>107.6</v>
      </c>
      <c r="H6">
        <f t="shared" si="0"/>
        <v>98.1</v>
      </c>
      <c r="I6">
        <f t="shared" si="1"/>
        <v>8.9000000000000057</v>
      </c>
      <c r="J6">
        <f t="shared" si="2"/>
        <v>8.2999999999999989</v>
      </c>
      <c r="K6">
        <f t="shared" si="3"/>
        <v>97.5</v>
      </c>
      <c r="M6">
        <f t="shared" si="4"/>
        <v>1.0193679918450561E-2</v>
      </c>
      <c r="N6">
        <f t="shared" si="5"/>
        <v>0.11235955056179768</v>
      </c>
      <c r="O6">
        <f t="shared" si="6"/>
        <v>0.12048192771084339</v>
      </c>
      <c r="P6">
        <f t="shared" si="7"/>
        <v>1.0256410256410256E-2</v>
      </c>
      <c r="R6">
        <f t="shared" si="8"/>
        <v>2.0782222055964449E-5</v>
      </c>
      <c r="S6">
        <f t="shared" si="9"/>
        <v>2.5249337204898341E-3</v>
      </c>
      <c r="T6">
        <f t="shared" si="10"/>
        <v>2.9031789809841786E-3</v>
      </c>
      <c r="U6">
        <f t="shared" si="11"/>
        <v>2.1038790269559499E-5</v>
      </c>
      <c r="W6">
        <f t="shared" si="12"/>
        <v>106.4</v>
      </c>
      <c r="X6">
        <f t="shared" si="13"/>
        <v>0.28284271247461906</v>
      </c>
      <c r="Y6">
        <f t="shared" si="14"/>
        <v>89.199999999999989</v>
      </c>
      <c r="Z6">
        <f t="shared" si="15"/>
        <v>0.28284271247461906</v>
      </c>
      <c r="AB6">
        <f t="shared" si="16"/>
        <v>7.9048872180451202</v>
      </c>
      <c r="AD6">
        <f t="shared" si="17"/>
        <v>0.42570594719882404</v>
      </c>
      <c r="AE6">
        <f t="shared" si="18"/>
        <v>0.41917293233082698</v>
      </c>
      <c r="AF6">
        <f t="shared" si="19"/>
        <v>0.16898082747560972</v>
      </c>
    </row>
    <row r="7" spans="2:32">
      <c r="C7">
        <v>77.8</v>
      </c>
      <c r="D7">
        <v>10.1</v>
      </c>
      <c r="E7">
        <v>19.399999999999999</v>
      </c>
      <c r="F7">
        <v>68.3</v>
      </c>
      <c r="H7">
        <f t="shared" si="0"/>
        <v>58.4</v>
      </c>
      <c r="I7">
        <f t="shared" si="1"/>
        <v>9.5</v>
      </c>
      <c r="J7">
        <f t="shared" si="2"/>
        <v>9.2999999999999989</v>
      </c>
      <c r="K7">
        <f t="shared" si="3"/>
        <v>58.199999999999996</v>
      </c>
      <c r="M7">
        <f t="shared" si="4"/>
        <v>1.7123287671232876E-2</v>
      </c>
      <c r="N7">
        <f t="shared" si="5"/>
        <v>0.10526315789473684</v>
      </c>
      <c r="O7">
        <f t="shared" si="6"/>
        <v>0.10752688172043012</v>
      </c>
      <c r="P7">
        <f t="shared" si="7"/>
        <v>1.7182130584192441E-2</v>
      </c>
      <c r="R7">
        <f t="shared" si="8"/>
        <v>5.8641396134359164E-5</v>
      </c>
      <c r="S7">
        <f t="shared" si="9"/>
        <v>2.2160664819944596E-3</v>
      </c>
      <c r="T7">
        <f t="shared" si="10"/>
        <v>2.312406058503874E-3</v>
      </c>
      <c r="U7">
        <f t="shared" si="11"/>
        <v>5.9045122282448261E-5</v>
      </c>
      <c r="W7">
        <f t="shared" si="12"/>
        <v>67.7</v>
      </c>
      <c r="X7">
        <f t="shared" si="13"/>
        <v>0.28284271247461906</v>
      </c>
      <c r="Y7">
        <f t="shared" si="14"/>
        <v>48.9</v>
      </c>
      <c r="Z7">
        <f t="shared" si="15"/>
        <v>0.28284271247461906</v>
      </c>
      <c r="AB7">
        <f t="shared" si="16"/>
        <v>8.0948301329394372</v>
      </c>
      <c r="AD7">
        <f t="shared" si="17"/>
        <v>0.38043086952822097</v>
      </c>
      <c r="AE7">
        <f t="shared" si="18"/>
        <v>0.36115214180206789</v>
      </c>
      <c r="AF7">
        <f t="shared" si="19"/>
        <v>0.14836671217445491</v>
      </c>
    </row>
    <row r="8" spans="2:32"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M8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7"/>
        <v>#DIV/0!</v>
      </c>
      <c r="R8" t="e">
        <f t="shared" si="8"/>
        <v>#DIV/0!</v>
      </c>
      <c r="S8" t="e">
        <f t="shared" si="9"/>
        <v>#DIV/0!</v>
      </c>
      <c r="T8" t="e">
        <f t="shared" si="10"/>
        <v>#DIV/0!</v>
      </c>
      <c r="U8" t="e">
        <f t="shared" si="11"/>
        <v>#DIV/0!</v>
      </c>
      <c r="W8">
        <f t="shared" si="12"/>
        <v>0</v>
      </c>
      <c r="X8">
        <f t="shared" si="13"/>
        <v>0.28284271247461906</v>
      </c>
      <c r="Y8">
        <f t="shared" si="14"/>
        <v>0</v>
      </c>
      <c r="Z8">
        <f t="shared" si="15"/>
        <v>0.28284271247461906</v>
      </c>
      <c r="AB8">
        <f>AVERAGE(AB3:AB7)</f>
        <v>7.9321925840609868</v>
      </c>
      <c r="AC8">
        <f>STDEV(AB3:AB7)</f>
        <v>0.14369791396506831</v>
      </c>
      <c r="AD8" t="e">
        <f t="shared" si="17"/>
        <v>#DIV/0!</v>
      </c>
      <c r="AE8" t="e">
        <f t="shared" si="18"/>
        <v>#DIV/0!</v>
      </c>
      <c r="AF8" t="e">
        <f t="shared" si="19"/>
        <v>#DIV/0!</v>
      </c>
    </row>
    <row r="9" spans="2:32">
      <c r="B9" t="s">
        <v>5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M9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7"/>
        <v>#DIV/0!</v>
      </c>
      <c r="R9" t="e">
        <f t="shared" si="8"/>
        <v>#DIV/0!</v>
      </c>
      <c r="S9" t="e">
        <f t="shared" si="9"/>
        <v>#DIV/0!</v>
      </c>
      <c r="T9" t="e">
        <f t="shared" si="10"/>
        <v>#DIV/0!</v>
      </c>
      <c r="U9" t="e">
        <f t="shared" si="11"/>
        <v>#DIV/0!</v>
      </c>
      <c r="W9">
        <f t="shared" si="12"/>
        <v>0</v>
      </c>
      <c r="X9">
        <f t="shared" si="13"/>
        <v>0.28284271247461906</v>
      </c>
      <c r="Y9">
        <f t="shared" si="14"/>
        <v>0</v>
      </c>
      <c r="Z9">
        <f t="shared" si="15"/>
        <v>0.28284271247461906</v>
      </c>
      <c r="AB9" t="e">
        <f t="shared" si="16"/>
        <v>#DIV/0!</v>
      </c>
      <c r="AD9" t="e">
        <f t="shared" si="17"/>
        <v>#DIV/0!</v>
      </c>
      <c r="AE9" t="e">
        <f t="shared" si="18"/>
        <v>#DIV/0!</v>
      </c>
      <c r="AF9" t="e">
        <f t="shared" si="19"/>
        <v>#DIV/0!</v>
      </c>
    </row>
    <row r="10" spans="2:32">
      <c r="C10">
        <v>77.8</v>
      </c>
      <c r="D10">
        <v>10.1</v>
      </c>
      <c r="E10">
        <v>17.5</v>
      </c>
      <c r="F10">
        <v>72.8</v>
      </c>
      <c r="H10">
        <f t="shared" si="0"/>
        <v>60.3</v>
      </c>
      <c r="I10">
        <f t="shared" si="1"/>
        <v>5</v>
      </c>
      <c r="J10">
        <f t="shared" si="2"/>
        <v>7.4</v>
      </c>
      <c r="K10">
        <f t="shared" si="3"/>
        <v>62.699999999999996</v>
      </c>
      <c r="M10">
        <f t="shared" si="4"/>
        <v>1.658374792703151E-2</v>
      </c>
      <c r="N10">
        <f t="shared" si="5"/>
        <v>0.2</v>
      </c>
      <c r="O10">
        <f t="shared" si="6"/>
        <v>0.13513513513513511</v>
      </c>
      <c r="P10">
        <f t="shared" si="7"/>
        <v>1.5948963317384372E-2</v>
      </c>
      <c r="R10">
        <f t="shared" si="8"/>
        <v>5.5004139061464388E-5</v>
      </c>
      <c r="S10">
        <f t="shared" si="9"/>
        <v>8.0000000000000002E-3</v>
      </c>
      <c r="T10">
        <f t="shared" si="10"/>
        <v>3.6523009495982466E-3</v>
      </c>
      <c r="U10">
        <f t="shared" si="11"/>
        <v>5.0873886179854466E-5</v>
      </c>
      <c r="W10">
        <f t="shared" si="12"/>
        <v>67.7</v>
      </c>
      <c r="X10">
        <f t="shared" si="13"/>
        <v>0.28284271247461906</v>
      </c>
      <c r="Y10">
        <f t="shared" si="14"/>
        <v>55.3</v>
      </c>
      <c r="Z10">
        <f t="shared" si="15"/>
        <v>0.28284271247461906</v>
      </c>
      <c r="AB10">
        <f t="shared" si="16"/>
        <v>5.6322008862629254</v>
      </c>
      <c r="AD10">
        <f t="shared" si="17"/>
        <v>0.41680648617041466</v>
      </c>
      <c r="AE10">
        <f t="shared" si="18"/>
        <v>0.40841949778434267</v>
      </c>
      <c r="AF10">
        <f t="shared" si="19"/>
        <v>0.16505372048739594</v>
      </c>
    </row>
    <row r="11" spans="2:32">
      <c r="C11">
        <v>94</v>
      </c>
      <c r="D11">
        <v>10.1</v>
      </c>
      <c r="E11">
        <v>17.3</v>
      </c>
      <c r="F11">
        <v>89.1</v>
      </c>
      <c r="H11">
        <f t="shared" si="0"/>
        <v>76.7</v>
      </c>
      <c r="I11">
        <f t="shared" si="1"/>
        <v>4.9000000000000057</v>
      </c>
      <c r="J11">
        <f t="shared" si="2"/>
        <v>7.2000000000000011</v>
      </c>
      <c r="K11">
        <f t="shared" si="3"/>
        <v>79</v>
      </c>
      <c r="M11">
        <f t="shared" si="4"/>
        <v>1.3037809647979138E-2</v>
      </c>
      <c r="N11">
        <f t="shared" si="5"/>
        <v>0.20408163265306098</v>
      </c>
      <c r="O11">
        <f t="shared" si="6"/>
        <v>0.13888888888888887</v>
      </c>
      <c r="P11">
        <f t="shared" si="7"/>
        <v>1.2658227848101266E-2</v>
      </c>
      <c r="R11">
        <f t="shared" si="8"/>
        <v>3.3996896083387584E-5</v>
      </c>
      <c r="S11">
        <f t="shared" si="9"/>
        <v>8.3298625572677861E-3</v>
      </c>
      <c r="T11">
        <f t="shared" si="10"/>
        <v>3.858024691358024E-3</v>
      </c>
      <c r="U11">
        <f t="shared" si="11"/>
        <v>3.2046146450889282E-5</v>
      </c>
      <c r="W11">
        <f t="shared" si="12"/>
        <v>83.9</v>
      </c>
      <c r="X11">
        <f t="shared" si="13"/>
        <v>0.28284271247461906</v>
      </c>
      <c r="Y11">
        <f t="shared" si="14"/>
        <v>71.8</v>
      </c>
      <c r="Z11">
        <f t="shared" si="15"/>
        <v>0.28284271247461906</v>
      </c>
      <c r="AB11">
        <f t="shared" si="16"/>
        <v>5.613736591179979</v>
      </c>
      <c r="AD11">
        <f t="shared" si="17"/>
        <v>0.43309014790011946</v>
      </c>
      <c r="AE11">
        <f t="shared" si="18"/>
        <v>0.42789034564958278</v>
      </c>
      <c r="AF11">
        <f t="shared" si="19"/>
        <v>0.17219923904785803</v>
      </c>
    </row>
    <row r="12" spans="2:32">
      <c r="C12">
        <v>44.2</v>
      </c>
      <c r="D12">
        <v>10.1</v>
      </c>
      <c r="E12">
        <v>18.3</v>
      </c>
      <c r="F12">
        <v>37.799999999999997</v>
      </c>
      <c r="H12">
        <f t="shared" si="0"/>
        <v>25.900000000000002</v>
      </c>
      <c r="I12">
        <f t="shared" si="1"/>
        <v>6.4000000000000057</v>
      </c>
      <c r="J12">
        <f t="shared" si="2"/>
        <v>8.2000000000000011</v>
      </c>
      <c r="K12">
        <f t="shared" si="3"/>
        <v>27.699999999999996</v>
      </c>
      <c r="M12">
        <f t="shared" si="4"/>
        <v>3.8610038610038609E-2</v>
      </c>
      <c r="N12">
        <f t="shared" si="5"/>
        <v>0.15624999999999986</v>
      </c>
      <c r="O12">
        <f t="shared" si="6"/>
        <v>0.12195121951219511</v>
      </c>
      <c r="P12">
        <f t="shared" si="7"/>
        <v>3.6101083032490981E-2</v>
      </c>
      <c r="R12">
        <f t="shared" si="8"/>
        <v>2.9814701629373445E-4</v>
      </c>
      <c r="S12">
        <f t="shared" si="9"/>
        <v>4.8828124999999922E-3</v>
      </c>
      <c r="T12">
        <f t="shared" si="10"/>
        <v>2.9744199881023194E-3</v>
      </c>
      <c r="U12">
        <f t="shared" si="11"/>
        <v>2.6065763922376162E-4</v>
      </c>
      <c r="W12">
        <f t="shared" si="12"/>
        <v>34.1</v>
      </c>
      <c r="X12">
        <f t="shared" si="13"/>
        <v>0.28284271247461906</v>
      </c>
      <c r="Y12">
        <f t="shared" si="14"/>
        <v>19.499999999999996</v>
      </c>
      <c r="Z12">
        <f t="shared" si="15"/>
        <v>0.28284271247461906</v>
      </c>
      <c r="AB12">
        <f t="shared" si="16"/>
        <v>5.7372434017595326</v>
      </c>
      <c r="AD12">
        <f t="shared" si="17"/>
        <v>0.33175239291027764</v>
      </c>
      <c r="AE12">
        <f t="shared" si="18"/>
        <v>0.28592375366568906</v>
      </c>
      <c r="AF12">
        <f t="shared" si="19"/>
        <v>0.12387478940025624</v>
      </c>
    </row>
    <row r="13" spans="2:32">
      <c r="C13">
        <v>34.1</v>
      </c>
      <c r="D13">
        <v>10.1</v>
      </c>
      <c r="E13">
        <v>20</v>
      </c>
      <c r="F13">
        <v>25.9</v>
      </c>
      <c r="H13">
        <f t="shared" si="0"/>
        <v>14.100000000000001</v>
      </c>
      <c r="I13">
        <f t="shared" si="1"/>
        <v>8.2000000000000028</v>
      </c>
      <c r="J13">
        <f t="shared" si="2"/>
        <v>9.9</v>
      </c>
      <c r="K13">
        <f t="shared" si="3"/>
        <v>15.799999999999999</v>
      </c>
      <c r="M13">
        <f t="shared" si="4"/>
        <v>7.0921985815602828E-2</v>
      </c>
      <c r="N13">
        <f t="shared" si="5"/>
        <v>0.12195121951219508</v>
      </c>
      <c r="O13">
        <f t="shared" si="6"/>
        <v>0.10101010101010101</v>
      </c>
      <c r="P13">
        <f t="shared" si="7"/>
        <v>6.3291139240506333E-2</v>
      </c>
      <c r="R13">
        <f t="shared" si="8"/>
        <v>1.0059856144057138E-3</v>
      </c>
      <c r="S13">
        <f t="shared" si="9"/>
        <v>2.9744199881023181E-3</v>
      </c>
      <c r="T13">
        <f t="shared" si="10"/>
        <v>2.0406081012141618E-3</v>
      </c>
      <c r="U13">
        <f t="shared" si="11"/>
        <v>8.0115366127223215E-4</v>
      </c>
      <c r="W13">
        <f t="shared" si="12"/>
        <v>24</v>
      </c>
      <c r="X13">
        <f t="shared" si="13"/>
        <v>0.28284271247461906</v>
      </c>
      <c r="Y13">
        <f t="shared" si="14"/>
        <v>5.8999999999999986</v>
      </c>
      <c r="Z13">
        <f t="shared" si="15"/>
        <v>0.28284271247461906</v>
      </c>
      <c r="AB13">
        <f t="shared" si="16"/>
        <v>5.6373958333333336</v>
      </c>
      <c r="AD13">
        <f t="shared" si="17"/>
        <v>0.26510850694444443</v>
      </c>
      <c r="AE13">
        <f t="shared" si="18"/>
        <v>0.12291666666666663</v>
      </c>
      <c r="AF13">
        <f t="shared" si="19"/>
        <v>8.265157101895014E-2</v>
      </c>
    </row>
    <row r="14" spans="2:32">
      <c r="C14">
        <v>49.1</v>
      </c>
      <c r="D14">
        <v>10.1</v>
      </c>
      <c r="E14">
        <v>17.899999999999999</v>
      </c>
      <c r="F14">
        <v>43.5</v>
      </c>
      <c r="H14">
        <f t="shared" si="0"/>
        <v>31.200000000000003</v>
      </c>
      <c r="I14">
        <f t="shared" si="1"/>
        <v>5.6000000000000014</v>
      </c>
      <c r="J14">
        <f t="shared" si="2"/>
        <v>7.7999999999999989</v>
      </c>
      <c r="K14">
        <f t="shared" si="3"/>
        <v>33.4</v>
      </c>
      <c r="M14">
        <f t="shared" si="4"/>
        <v>3.2051282051282048E-2</v>
      </c>
      <c r="N14">
        <f t="shared" si="5"/>
        <v>0.17857142857142852</v>
      </c>
      <c r="O14">
        <f t="shared" si="6"/>
        <v>0.12820512820512822</v>
      </c>
      <c r="P14">
        <f t="shared" si="7"/>
        <v>2.9940119760479042E-2</v>
      </c>
      <c r="R14">
        <f t="shared" si="8"/>
        <v>2.0545693622616698E-4</v>
      </c>
      <c r="S14">
        <f t="shared" si="9"/>
        <v>6.3775510204081599E-3</v>
      </c>
      <c r="T14">
        <f t="shared" si="10"/>
        <v>3.287310979618673E-3</v>
      </c>
      <c r="U14">
        <f t="shared" si="11"/>
        <v>1.7928215425436553E-4</v>
      </c>
      <c r="W14">
        <f t="shared" si="12"/>
        <v>39</v>
      </c>
      <c r="X14">
        <f t="shared" si="13"/>
        <v>0.28284271247461906</v>
      </c>
      <c r="Y14">
        <f t="shared" si="14"/>
        <v>25.6</v>
      </c>
      <c r="Z14">
        <f t="shared" si="15"/>
        <v>0.28284271247461906</v>
      </c>
      <c r="AB14">
        <f t="shared" si="16"/>
        <v>5.5489743589743581</v>
      </c>
      <c r="AD14">
        <f t="shared" si="17"/>
        <v>0.35771860618014467</v>
      </c>
      <c r="AE14">
        <f t="shared" si="18"/>
        <v>0.3282051282051282</v>
      </c>
      <c r="AF14">
        <f t="shared" si="19"/>
        <v>0.13731167681959469</v>
      </c>
    </row>
    <row r="15" spans="2:32"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M1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7"/>
        <v>#DIV/0!</v>
      </c>
      <c r="R15" t="e">
        <f t="shared" si="8"/>
        <v>#DIV/0!</v>
      </c>
      <c r="S15" t="e">
        <f t="shared" si="9"/>
        <v>#DIV/0!</v>
      </c>
      <c r="T15" t="e">
        <f t="shared" si="10"/>
        <v>#DIV/0!</v>
      </c>
      <c r="U15" t="e">
        <f t="shared" si="11"/>
        <v>#DIV/0!</v>
      </c>
      <c r="W15">
        <f t="shared" si="12"/>
        <v>0</v>
      </c>
      <c r="X15">
        <f t="shared" si="13"/>
        <v>0.28284271247461906</v>
      </c>
      <c r="Y15">
        <f t="shared" si="14"/>
        <v>0</v>
      </c>
      <c r="Z15">
        <f t="shared" si="15"/>
        <v>0.28284271247461906</v>
      </c>
      <c r="AB15">
        <f>AVERAGE(AB10:AB14)</f>
        <v>5.6339102143020252</v>
      </c>
      <c r="AC15">
        <f>STDEV(AB10:AB14)</f>
        <v>6.7664417463349599E-2</v>
      </c>
      <c r="AD15" t="e">
        <f t="shared" si="17"/>
        <v>#DIV/0!</v>
      </c>
      <c r="AE15" t="e">
        <f t="shared" si="18"/>
        <v>#DIV/0!</v>
      </c>
      <c r="AF15" t="e">
        <f t="shared" si="19"/>
        <v>#DIV/0!</v>
      </c>
    </row>
    <row r="16" spans="2:32">
      <c r="B16" t="s">
        <v>6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M1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7"/>
        <v>#DIV/0!</v>
      </c>
      <c r="R16" t="e">
        <f t="shared" si="8"/>
        <v>#DIV/0!</v>
      </c>
      <c r="S16" t="e">
        <f t="shared" si="9"/>
        <v>#DIV/0!</v>
      </c>
      <c r="T16" t="e">
        <f t="shared" si="10"/>
        <v>#DIV/0!</v>
      </c>
      <c r="U16" t="e">
        <f t="shared" si="11"/>
        <v>#DIV/0!</v>
      </c>
      <c r="W16">
        <f t="shared" si="12"/>
        <v>0</v>
      </c>
      <c r="X16">
        <f t="shared" si="13"/>
        <v>0.28284271247461906</v>
      </c>
      <c r="Y16">
        <f t="shared" si="14"/>
        <v>0</v>
      </c>
      <c r="Z16">
        <f t="shared" si="15"/>
        <v>0.28284271247461906</v>
      </c>
      <c r="AB16" t="e">
        <f t="shared" si="16"/>
        <v>#DIV/0!</v>
      </c>
      <c r="AD16" t="e">
        <f t="shared" si="17"/>
        <v>#DIV/0!</v>
      </c>
      <c r="AE16" t="e">
        <f t="shared" si="18"/>
        <v>#DIV/0!</v>
      </c>
      <c r="AF16" t="e">
        <f t="shared" si="19"/>
        <v>#DIV/0!</v>
      </c>
    </row>
    <row r="17" spans="2:32">
      <c r="C17">
        <v>105.8</v>
      </c>
      <c r="D17">
        <v>10.1</v>
      </c>
      <c r="E17">
        <v>26.4</v>
      </c>
      <c r="F17">
        <v>95</v>
      </c>
      <c r="H17">
        <f t="shared" si="0"/>
        <v>79.400000000000006</v>
      </c>
      <c r="I17">
        <f t="shared" si="1"/>
        <v>10.799999999999997</v>
      </c>
      <c r="J17">
        <f t="shared" si="2"/>
        <v>16.299999999999997</v>
      </c>
      <c r="K17">
        <f t="shared" si="3"/>
        <v>84.9</v>
      </c>
      <c r="M17">
        <f t="shared" si="4"/>
        <v>1.2594458438287152E-2</v>
      </c>
      <c r="N17">
        <f t="shared" si="5"/>
        <v>9.2592592592592615E-2</v>
      </c>
      <c r="O17">
        <f t="shared" si="6"/>
        <v>6.1349693251533756E-2</v>
      </c>
      <c r="P17">
        <f t="shared" si="7"/>
        <v>1.1778563015312131E-2</v>
      </c>
      <c r="R17">
        <f t="shared" si="8"/>
        <v>3.1724076670748495E-5</v>
      </c>
      <c r="S17">
        <f t="shared" si="9"/>
        <v>1.7146776406035675E-3</v>
      </c>
      <c r="T17">
        <f t="shared" si="10"/>
        <v>7.5275697241145728E-4</v>
      </c>
      <c r="U17">
        <f t="shared" si="11"/>
        <v>2.7746909341135758E-5</v>
      </c>
      <c r="W17">
        <f t="shared" si="12"/>
        <v>95.7</v>
      </c>
      <c r="X17">
        <f t="shared" si="13"/>
        <v>0.28284271247461906</v>
      </c>
      <c r="Y17">
        <f t="shared" si="14"/>
        <v>68.599999999999994</v>
      </c>
      <c r="Z17">
        <f t="shared" si="15"/>
        <v>0.28284271247461906</v>
      </c>
      <c r="AB17">
        <f t="shared" si="16"/>
        <v>11.631478578892374</v>
      </c>
      <c r="AD17">
        <f t="shared" si="17"/>
        <v>0.37845894901888849</v>
      </c>
      <c r="AE17">
        <f t="shared" si="18"/>
        <v>0.35841170323928939</v>
      </c>
      <c r="AF17">
        <f t="shared" si="19"/>
        <v>0.14742866074447539</v>
      </c>
    </row>
    <row r="18" spans="2:32">
      <c r="C18">
        <v>84.9</v>
      </c>
      <c r="D18">
        <v>10.1</v>
      </c>
      <c r="E18">
        <v>27.1</v>
      </c>
      <c r="F18">
        <v>73.3</v>
      </c>
      <c r="H18">
        <f t="shared" si="0"/>
        <v>57.800000000000004</v>
      </c>
      <c r="I18">
        <f t="shared" si="1"/>
        <v>11.600000000000009</v>
      </c>
      <c r="J18">
        <f t="shared" si="2"/>
        <v>17</v>
      </c>
      <c r="K18">
        <f t="shared" si="3"/>
        <v>63.199999999999996</v>
      </c>
      <c r="M18">
        <f t="shared" si="4"/>
        <v>1.7301038062283735E-2</v>
      </c>
      <c r="N18">
        <f t="shared" si="5"/>
        <v>8.6206896551724074E-2</v>
      </c>
      <c r="O18">
        <f t="shared" si="6"/>
        <v>5.8823529411764705E-2</v>
      </c>
      <c r="P18">
        <f t="shared" si="7"/>
        <v>1.5822784810126583E-2</v>
      </c>
      <c r="R18">
        <f t="shared" si="8"/>
        <v>5.9865183606518116E-5</v>
      </c>
      <c r="S18">
        <f t="shared" si="9"/>
        <v>1.4863258026159313E-3</v>
      </c>
      <c r="T18">
        <f t="shared" si="10"/>
        <v>6.9204152249134946E-4</v>
      </c>
      <c r="U18">
        <f t="shared" si="11"/>
        <v>5.007210382951451E-5</v>
      </c>
      <c r="W18">
        <f t="shared" si="12"/>
        <v>74.800000000000011</v>
      </c>
      <c r="X18">
        <f t="shared" si="13"/>
        <v>0.28284271247461906</v>
      </c>
      <c r="Y18">
        <f t="shared" si="14"/>
        <v>46.199999999999996</v>
      </c>
      <c r="Z18">
        <f t="shared" si="15"/>
        <v>0.28284271247461906</v>
      </c>
      <c r="AB18">
        <f t="shared" si="16"/>
        <v>11.566176470588241</v>
      </c>
      <c r="AD18">
        <f t="shared" si="17"/>
        <v>0.34537197231833905</v>
      </c>
      <c r="AE18">
        <f t="shared" si="18"/>
        <v>0.30882352941176461</v>
      </c>
      <c r="AF18">
        <f t="shared" si="19"/>
        <v>0.13104312926098755</v>
      </c>
    </row>
    <row r="19" spans="2:32">
      <c r="C19">
        <v>130.80000000000001</v>
      </c>
      <c r="D19">
        <v>10.1</v>
      </c>
      <c r="E19">
        <v>25.8</v>
      </c>
      <c r="F19">
        <v>120.7</v>
      </c>
      <c r="H19">
        <f t="shared" si="0"/>
        <v>105.00000000000001</v>
      </c>
      <c r="I19">
        <f t="shared" si="1"/>
        <v>10.100000000000009</v>
      </c>
      <c r="J19">
        <f t="shared" si="2"/>
        <v>15.700000000000001</v>
      </c>
      <c r="K19">
        <f t="shared" si="3"/>
        <v>110.60000000000001</v>
      </c>
      <c r="M19">
        <f t="shared" si="4"/>
        <v>9.5238095238095229E-3</v>
      </c>
      <c r="N19">
        <f t="shared" si="5"/>
        <v>9.9009900990098931E-2</v>
      </c>
      <c r="O19">
        <f t="shared" si="6"/>
        <v>6.3694267515923567E-2</v>
      </c>
      <c r="P19">
        <f t="shared" si="7"/>
        <v>9.0415913200723314E-3</v>
      </c>
      <c r="R19">
        <f t="shared" si="8"/>
        <v>1.8140589569160994E-5</v>
      </c>
      <c r="S19">
        <f t="shared" si="9"/>
        <v>1.9605920988138383E-3</v>
      </c>
      <c r="T19">
        <f t="shared" si="10"/>
        <v>8.1139194287800729E-4</v>
      </c>
      <c r="U19">
        <f t="shared" si="11"/>
        <v>1.6350074719841467E-5</v>
      </c>
      <c r="W19">
        <f t="shared" si="12"/>
        <v>120.70000000000002</v>
      </c>
      <c r="X19">
        <f t="shared" si="13"/>
        <v>0.28284271247461906</v>
      </c>
      <c r="Y19">
        <f t="shared" si="14"/>
        <v>94.9</v>
      </c>
      <c r="Z19">
        <f t="shared" si="15"/>
        <v>0.28284271247461906</v>
      </c>
      <c r="AB19">
        <f t="shared" si="16"/>
        <v>11.521292460646235</v>
      </c>
      <c r="AD19">
        <f t="shared" si="17"/>
        <v>0.40454604423656809</v>
      </c>
      <c r="AE19">
        <f t="shared" si="18"/>
        <v>0.39312344656172327</v>
      </c>
      <c r="AF19">
        <f t="shared" si="19"/>
        <v>0.15955025443891302</v>
      </c>
    </row>
    <row r="20" spans="2:32">
      <c r="C20">
        <v>69.7</v>
      </c>
      <c r="D20">
        <v>10.1</v>
      </c>
      <c r="E20">
        <v>28.6</v>
      </c>
      <c r="F20">
        <v>56.8</v>
      </c>
      <c r="H20">
        <f t="shared" si="0"/>
        <v>41.1</v>
      </c>
      <c r="I20">
        <f t="shared" si="1"/>
        <v>12.900000000000006</v>
      </c>
      <c r="J20">
        <f t="shared" si="2"/>
        <v>18.5</v>
      </c>
      <c r="K20">
        <f t="shared" si="3"/>
        <v>46.699999999999996</v>
      </c>
      <c r="M20">
        <f t="shared" si="4"/>
        <v>2.4330900243309E-2</v>
      </c>
      <c r="N20">
        <f t="shared" si="5"/>
        <v>7.7519379844961211E-2</v>
      </c>
      <c r="O20">
        <f t="shared" si="6"/>
        <v>5.4054054054054057E-2</v>
      </c>
      <c r="P20">
        <f t="shared" si="7"/>
        <v>2.1413276231263385E-2</v>
      </c>
      <c r="R20">
        <f t="shared" si="8"/>
        <v>1.1839854132997081E-4</v>
      </c>
      <c r="S20">
        <f t="shared" si="9"/>
        <v>1.2018508503094758E-3</v>
      </c>
      <c r="T20">
        <f t="shared" si="10"/>
        <v>5.8436815193571958E-4</v>
      </c>
      <c r="U20">
        <f t="shared" si="11"/>
        <v>9.1705679791277892E-5</v>
      </c>
      <c r="W20">
        <f t="shared" si="12"/>
        <v>59.6</v>
      </c>
      <c r="X20">
        <f t="shared" si="13"/>
        <v>0.28284271247461906</v>
      </c>
      <c r="Y20">
        <f t="shared" si="14"/>
        <v>28.199999999999996</v>
      </c>
      <c r="Z20">
        <f t="shared" si="15"/>
        <v>0.28284271247461906</v>
      </c>
      <c r="AB20">
        <f t="shared" si="16"/>
        <v>11.564261744966444</v>
      </c>
      <c r="AD20">
        <f t="shared" si="17"/>
        <v>0.30596876266834822</v>
      </c>
      <c r="AE20">
        <f t="shared" si="18"/>
        <v>0.23657718120805366</v>
      </c>
      <c r="AF20">
        <f t="shared" si="19"/>
        <v>0.10939310632654996</v>
      </c>
    </row>
    <row r="21" spans="2:32">
      <c r="C21">
        <v>61.4</v>
      </c>
      <c r="D21">
        <v>10.1</v>
      </c>
      <c r="E21">
        <v>30.6</v>
      </c>
      <c r="F21">
        <v>46.1</v>
      </c>
      <c r="H21">
        <f t="shared" si="0"/>
        <v>30.799999999999997</v>
      </c>
      <c r="I21">
        <f t="shared" si="1"/>
        <v>15.299999999999997</v>
      </c>
      <c r="J21">
        <f t="shared" si="2"/>
        <v>20.5</v>
      </c>
      <c r="K21">
        <f t="shared" si="3"/>
        <v>36</v>
      </c>
      <c r="M21">
        <f t="shared" si="4"/>
        <v>3.2467532467532471E-2</v>
      </c>
      <c r="N21">
        <f t="shared" si="5"/>
        <v>6.5359477124183024E-2</v>
      </c>
      <c r="O21">
        <f t="shared" si="6"/>
        <v>4.878048780487805E-2</v>
      </c>
      <c r="P21">
        <f t="shared" si="7"/>
        <v>2.7777777777777776E-2</v>
      </c>
      <c r="R21">
        <f t="shared" si="8"/>
        <v>2.1082813290605504E-4</v>
      </c>
      <c r="S21">
        <f t="shared" si="9"/>
        <v>8.5437224998932085E-4</v>
      </c>
      <c r="T21">
        <f t="shared" si="10"/>
        <v>4.759071980963712E-4</v>
      </c>
      <c r="U21">
        <f t="shared" si="11"/>
        <v>1.5432098765432098E-4</v>
      </c>
      <c r="W21">
        <f t="shared" si="12"/>
        <v>51.3</v>
      </c>
      <c r="X21">
        <f t="shared" si="13"/>
        <v>0.28284271247461906</v>
      </c>
      <c r="Y21">
        <f t="shared" si="14"/>
        <v>15.5</v>
      </c>
      <c r="Z21">
        <f t="shared" si="15"/>
        <v>0.28284271247461906</v>
      </c>
      <c r="AB21">
        <f t="shared" si="16"/>
        <v>11.6541910331384</v>
      </c>
      <c r="AD21">
        <f t="shared" si="17"/>
        <v>0.27282278687839373</v>
      </c>
      <c r="AE21">
        <f t="shared" si="18"/>
        <v>0.1510721247563353</v>
      </c>
      <c r="AF21">
        <f t="shared" si="19"/>
        <v>8.8206602890480809E-2</v>
      </c>
    </row>
    <row r="22" spans="2:32">
      <c r="AB22">
        <f>AVERAGE(AB17:AB21)</f>
        <v>11.58748005764634</v>
      </c>
      <c r="AC22">
        <f>STDEV(AB17:AB21)</f>
        <v>5.4221663071210735E-2</v>
      </c>
    </row>
    <row r="25" spans="2:32">
      <c r="B25" t="s">
        <v>23</v>
      </c>
      <c r="C25" t="s">
        <v>24</v>
      </c>
      <c r="D25" t="s">
        <v>25</v>
      </c>
      <c r="E25" t="s">
        <v>27</v>
      </c>
      <c r="F25" t="s">
        <v>26</v>
      </c>
      <c r="H25" t="s">
        <v>28</v>
      </c>
      <c r="I25" t="s">
        <v>29</v>
      </c>
      <c r="J25" t="s">
        <v>30</v>
      </c>
      <c r="M25" t="s">
        <v>31</v>
      </c>
      <c r="N25" t="s">
        <v>32</v>
      </c>
      <c r="O25" t="s">
        <v>33</v>
      </c>
    </row>
    <row r="26" spans="2:32">
      <c r="C26">
        <v>76.5</v>
      </c>
      <c r="D26">
        <v>28.6</v>
      </c>
      <c r="E26">
        <f>D26-10.1</f>
        <v>18.5</v>
      </c>
      <c r="F26">
        <f>C26-D26</f>
        <v>47.9</v>
      </c>
      <c r="H26">
        <v>2.1</v>
      </c>
      <c r="I26">
        <v>7</v>
      </c>
      <c r="J26">
        <f>I26/H26</f>
        <v>3.333333333333333</v>
      </c>
      <c r="K26">
        <f>(0.1/I26)*J26</f>
        <v>4.7619047619047616E-2</v>
      </c>
      <c r="M26">
        <f>1+(1/J26)</f>
        <v>1.3</v>
      </c>
      <c r="N26">
        <f>1+J26</f>
        <v>4.333333333333333</v>
      </c>
      <c r="O26">
        <f>(K26/J26)*M26</f>
        <v>1.8571428571428572E-2</v>
      </c>
      <c r="Q26">
        <f>0.2</f>
        <v>0.2</v>
      </c>
    </row>
    <row r="27" spans="2:32">
      <c r="C27">
        <v>59.5</v>
      </c>
      <c r="D27">
        <v>30.9</v>
      </c>
      <c r="E27">
        <f t="shared" ref="E27:E46" si="20">D27-10.1</f>
        <v>20.799999999999997</v>
      </c>
      <c r="F27">
        <f t="shared" ref="F27:F46" si="21">C27-D27</f>
        <v>28.6</v>
      </c>
      <c r="H27">
        <v>2.1</v>
      </c>
      <c r="I27">
        <v>3.6</v>
      </c>
      <c r="J27">
        <f t="shared" ref="J27:J46" si="22">I27/H27</f>
        <v>1.7142857142857142</v>
      </c>
      <c r="K27">
        <f t="shared" ref="K27:K46" si="23">(0.1/I27)*J27</f>
        <v>4.7619047619047616E-2</v>
      </c>
      <c r="M27">
        <f t="shared" ref="M27:M46" si="24">1+(1/J27)</f>
        <v>1.5833333333333335</v>
      </c>
      <c r="N27">
        <f t="shared" ref="N27:N46" si="25">1+J27</f>
        <v>2.7142857142857144</v>
      </c>
      <c r="O27">
        <f t="shared" ref="O27:O46" si="26">(K27/J27)*M27</f>
        <v>4.3981481481481483E-2</v>
      </c>
      <c r="Q27">
        <f t="shared" ref="Q27:Q46" si="27">0.2</f>
        <v>0.2</v>
      </c>
    </row>
    <row r="28" spans="2:32">
      <c r="C28">
        <v>54.8</v>
      </c>
      <c r="D28">
        <v>29.8</v>
      </c>
      <c r="E28">
        <f t="shared" si="20"/>
        <v>19.700000000000003</v>
      </c>
      <c r="F28">
        <f t="shared" si="21"/>
        <v>24.999999999999996</v>
      </c>
      <c r="H28">
        <v>2.1</v>
      </c>
      <c r="I28">
        <v>4.5999999999999996</v>
      </c>
      <c r="J28">
        <f t="shared" si="22"/>
        <v>2.1904761904761902</v>
      </c>
      <c r="K28">
        <f t="shared" si="23"/>
        <v>4.7619047619047623E-2</v>
      </c>
      <c r="M28">
        <f t="shared" si="24"/>
        <v>1.4565217391304348</v>
      </c>
      <c r="N28">
        <f t="shared" si="25"/>
        <v>3.1904761904761902</v>
      </c>
      <c r="O28">
        <f t="shared" si="26"/>
        <v>3.1663516068052934E-2</v>
      </c>
      <c r="Q28">
        <f t="shared" si="27"/>
        <v>0.2</v>
      </c>
    </row>
    <row r="29" spans="2:32">
      <c r="C29">
        <v>75.099999999999994</v>
      </c>
      <c r="D29">
        <v>27.9</v>
      </c>
      <c r="E29">
        <f t="shared" si="20"/>
        <v>17.799999999999997</v>
      </c>
      <c r="F29">
        <f t="shared" si="21"/>
        <v>47.199999999999996</v>
      </c>
      <c r="H29">
        <v>2.1</v>
      </c>
      <c r="I29">
        <v>7.8</v>
      </c>
      <c r="J29">
        <f t="shared" si="22"/>
        <v>3.714285714285714</v>
      </c>
      <c r="K29">
        <f t="shared" si="23"/>
        <v>4.7619047619047616E-2</v>
      </c>
      <c r="M29">
        <f t="shared" si="24"/>
        <v>1.2692307692307692</v>
      </c>
      <c r="N29">
        <f t="shared" si="25"/>
        <v>4.7142857142857135</v>
      </c>
      <c r="O29">
        <f t="shared" si="26"/>
        <v>1.6272189349112426E-2</v>
      </c>
      <c r="Q29">
        <f t="shared" si="27"/>
        <v>0.2</v>
      </c>
    </row>
    <row r="30" spans="2:32">
      <c r="C30">
        <v>100.1</v>
      </c>
      <c r="D30">
        <v>25.4</v>
      </c>
      <c r="E30">
        <f t="shared" si="20"/>
        <v>15.299999999999999</v>
      </c>
      <c r="F30">
        <f t="shared" si="21"/>
        <v>74.699999999999989</v>
      </c>
      <c r="H30">
        <v>0.7</v>
      </c>
      <c r="I30">
        <v>3.3</v>
      </c>
      <c r="J30">
        <f t="shared" si="22"/>
        <v>4.7142857142857144</v>
      </c>
      <c r="K30">
        <f t="shared" si="23"/>
        <v>0.14285714285714288</v>
      </c>
      <c r="M30">
        <f t="shared" si="24"/>
        <v>1.2121212121212122</v>
      </c>
      <c r="N30">
        <f t="shared" si="25"/>
        <v>5.7142857142857144</v>
      </c>
      <c r="O30">
        <f t="shared" si="26"/>
        <v>3.6730945821854918E-2</v>
      </c>
      <c r="Q30">
        <f t="shared" si="27"/>
        <v>0.2</v>
      </c>
    </row>
    <row r="31" spans="2:32">
      <c r="C31">
        <v>116.5</v>
      </c>
      <c r="D31">
        <v>26.2</v>
      </c>
      <c r="E31">
        <f t="shared" si="20"/>
        <v>16.100000000000001</v>
      </c>
      <c r="F31">
        <f t="shared" si="21"/>
        <v>90.3</v>
      </c>
      <c r="H31">
        <v>0.7</v>
      </c>
      <c r="I31">
        <v>4.7</v>
      </c>
      <c r="J31">
        <f t="shared" si="22"/>
        <v>6.7142857142857153</v>
      </c>
      <c r="K31">
        <f t="shared" si="23"/>
        <v>0.14285714285714288</v>
      </c>
      <c r="M31">
        <f t="shared" si="24"/>
        <v>1.1489361702127658</v>
      </c>
      <c r="N31">
        <f t="shared" si="25"/>
        <v>7.7142857142857153</v>
      </c>
      <c r="O31">
        <f t="shared" si="26"/>
        <v>2.4445450430058847E-2</v>
      </c>
      <c r="Q31">
        <f t="shared" si="27"/>
        <v>0.2</v>
      </c>
    </row>
    <row r="32" spans="2:32">
      <c r="C32">
        <v>127.9</v>
      </c>
      <c r="D32">
        <v>26.1</v>
      </c>
      <c r="E32">
        <f t="shared" si="20"/>
        <v>16</v>
      </c>
      <c r="F32">
        <f t="shared" si="21"/>
        <v>101.80000000000001</v>
      </c>
      <c r="H32">
        <v>0.7</v>
      </c>
      <c r="I32">
        <v>5.5</v>
      </c>
      <c r="J32">
        <f t="shared" si="22"/>
        <v>7.8571428571428577</v>
      </c>
      <c r="K32">
        <f t="shared" si="23"/>
        <v>0.14285714285714288</v>
      </c>
      <c r="M32">
        <f t="shared" si="24"/>
        <v>1.1272727272727272</v>
      </c>
      <c r="N32">
        <f t="shared" si="25"/>
        <v>8.8571428571428577</v>
      </c>
      <c r="O32">
        <f t="shared" si="26"/>
        <v>2.0495867768595043E-2</v>
      </c>
      <c r="Q32">
        <f t="shared" si="27"/>
        <v>0.2</v>
      </c>
    </row>
    <row r="33" spans="3:17">
      <c r="C33">
        <v>82</v>
      </c>
      <c r="D33">
        <v>27.4</v>
      </c>
      <c r="E33">
        <f t="shared" si="20"/>
        <v>17.299999999999997</v>
      </c>
      <c r="F33">
        <f t="shared" si="21"/>
        <v>54.6</v>
      </c>
      <c r="H33">
        <v>1.4</v>
      </c>
      <c r="I33">
        <v>5.3</v>
      </c>
      <c r="J33">
        <f t="shared" si="22"/>
        <v>3.785714285714286</v>
      </c>
      <c r="K33">
        <f t="shared" si="23"/>
        <v>7.1428571428571438E-2</v>
      </c>
      <c r="M33">
        <f t="shared" si="24"/>
        <v>1.2641509433962264</v>
      </c>
      <c r="N33">
        <f t="shared" si="25"/>
        <v>4.7857142857142865</v>
      </c>
      <c r="O33">
        <f t="shared" si="26"/>
        <v>2.3851904592381633E-2</v>
      </c>
      <c r="Q33">
        <f t="shared" si="27"/>
        <v>0.2</v>
      </c>
    </row>
    <row r="34" spans="3:17">
      <c r="C34">
        <v>70.099999999999994</v>
      </c>
      <c r="D34">
        <v>28.4</v>
      </c>
      <c r="E34">
        <f t="shared" si="20"/>
        <v>18.299999999999997</v>
      </c>
      <c r="F34">
        <f t="shared" si="21"/>
        <v>41.699999999999996</v>
      </c>
      <c r="H34">
        <v>1.4</v>
      </c>
      <c r="I34">
        <v>3.8</v>
      </c>
      <c r="J34">
        <f t="shared" si="22"/>
        <v>2.7142857142857144</v>
      </c>
      <c r="K34">
        <f t="shared" si="23"/>
        <v>7.1428571428571438E-2</v>
      </c>
      <c r="M34">
        <f t="shared" si="24"/>
        <v>1.368421052631579</v>
      </c>
      <c r="N34">
        <f t="shared" si="25"/>
        <v>3.7142857142857144</v>
      </c>
      <c r="O34">
        <f t="shared" si="26"/>
        <v>3.6011080332409975E-2</v>
      </c>
      <c r="Q34">
        <f t="shared" si="27"/>
        <v>0.2</v>
      </c>
    </row>
    <row r="35" spans="3:17">
      <c r="C35">
        <v>67.5</v>
      </c>
      <c r="D35">
        <v>28.5</v>
      </c>
      <c r="E35">
        <f t="shared" si="20"/>
        <v>18.399999999999999</v>
      </c>
      <c r="F35">
        <f t="shared" si="21"/>
        <v>39</v>
      </c>
      <c r="H35">
        <v>0.7</v>
      </c>
      <c r="I35">
        <v>1.8</v>
      </c>
      <c r="J35">
        <f t="shared" si="22"/>
        <v>2.5714285714285716</v>
      </c>
      <c r="K35">
        <f t="shared" si="23"/>
        <v>0.14285714285714288</v>
      </c>
      <c r="M35">
        <f t="shared" si="24"/>
        <v>1.3888888888888888</v>
      </c>
      <c r="N35">
        <f t="shared" si="25"/>
        <v>3.5714285714285716</v>
      </c>
      <c r="O35">
        <f t="shared" si="26"/>
        <v>7.716049382716049E-2</v>
      </c>
      <c r="Q35">
        <f t="shared" si="27"/>
        <v>0.2</v>
      </c>
    </row>
    <row r="36" spans="3:17">
      <c r="E36">
        <f>D36-10.1</f>
        <v>-10.1</v>
      </c>
      <c r="F36">
        <f t="shared" si="21"/>
        <v>0</v>
      </c>
      <c r="J36" t="e">
        <f t="shared" si="22"/>
        <v>#DIV/0!</v>
      </c>
      <c r="K36" t="e">
        <f t="shared" si="23"/>
        <v>#DIV/0!</v>
      </c>
      <c r="M36" t="e">
        <f t="shared" si="24"/>
        <v>#DIV/0!</v>
      </c>
      <c r="N36" t="e">
        <f t="shared" si="25"/>
        <v>#DIV/0!</v>
      </c>
      <c r="O36" t="e">
        <f t="shared" si="26"/>
        <v>#DIV/0!</v>
      </c>
      <c r="Q36">
        <f t="shared" si="27"/>
        <v>0.2</v>
      </c>
    </row>
    <row r="37" spans="3:17">
      <c r="C37">
        <v>82.2</v>
      </c>
      <c r="D37">
        <v>23.6</v>
      </c>
      <c r="E37">
        <f t="shared" si="20"/>
        <v>13.500000000000002</v>
      </c>
      <c r="F37">
        <f t="shared" si="21"/>
        <v>58.6</v>
      </c>
      <c r="H37">
        <v>0.7</v>
      </c>
      <c r="I37">
        <v>2</v>
      </c>
      <c r="J37">
        <f t="shared" si="22"/>
        <v>2.8571428571428572</v>
      </c>
      <c r="K37">
        <f t="shared" si="23"/>
        <v>0.14285714285714288</v>
      </c>
      <c r="M37">
        <f t="shared" si="24"/>
        <v>1.35</v>
      </c>
      <c r="N37">
        <f t="shared" si="25"/>
        <v>3.8571428571428572</v>
      </c>
      <c r="O37">
        <f t="shared" si="26"/>
        <v>6.7500000000000004E-2</v>
      </c>
      <c r="Q37">
        <f t="shared" si="27"/>
        <v>0.2</v>
      </c>
    </row>
    <row r="38" spans="3:17">
      <c r="C38">
        <v>75.5</v>
      </c>
      <c r="D38">
        <v>24</v>
      </c>
      <c r="E38">
        <f t="shared" si="20"/>
        <v>13.9</v>
      </c>
      <c r="F38">
        <f t="shared" si="21"/>
        <v>51.5</v>
      </c>
      <c r="H38">
        <v>1.4</v>
      </c>
      <c r="I38">
        <v>4.5</v>
      </c>
      <c r="J38">
        <f t="shared" si="22"/>
        <v>3.2142857142857144</v>
      </c>
      <c r="K38">
        <f t="shared" si="23"/>
        <v>7.1428571428571438E-2</v>
      </c>
      <c r="M38">
        <f t="shared" si="24"/>
        <v>1.3111111111111111</v>
      </c>
      <c r="N38">
        <f t="shared" si="25"/>
        <v>4.2142857142857144</v>
      </c>
      <c r="O38">
        <f t="shared" si="26"/>
        <v>2.9135802469135802E-2</v>
      </c>
      <c r="Q38">
        <f t="shared" si="27"/>
        <v>0.2</v>
      </c>
    </row>
    <row r="39" spans="3:17">
      <c r="C39">
        <v>69</v>
      </c>
      <c r="D39">
        <v>24.7</v>
      </c>
      <c r="E39">
        <f t="shared" si="20"/>
        <v>14.6</v>
      </c>
      <c r="F39">
        <f t="shared" si="21"/>
        <v>44.3</v>
      </c>
      <c r="H39">
        <v>1.4</v>
      </c>
      <c r="I39">
        <v>3.7</v>
      </c>
      <c r="J39">
        <f t="shared" si="22"/>
        <v>2.6428571428571432</v>
      </c>
      <c r="K39">
        <f t="shared" si="23"/>
        <v>7.1428571428571438E-2</v>
      </c>
      <c r="M39">
        <f t="shared" si="24"/>
        <v>1.3783783783783783</v>
      </c>
      <c r="N39">
        <f t="shared" si="25"/>
        <v>3.6428571428571432</v>
      </c>
      <c r="O39">
        <f t="shared" si="26"/>
        <v>3.7253469685902117E-2</v>
      </c>
      <c r="Q39">
        <f t="shared" si="27"/>
        <v>0.2</v>
      </c>
    </row>
    <row r="40" spans="3:17">
      <c r="C40">
        <v>56.8</v>
      </c>
      <c r="D40">
        <v>31.5</v>
      </c>
      <c r="E40">
        <f>D40-10.1</f>
        <v>21.4</v>
      </c>
      <c r="F40">
        <f t="shared" si="21"/>
        <v>25.299999999999997</v>
      </c>
      <c r="H40">
        <v>1.4</v>
      </c>
      <c r="I40">
        <v>1.4</v>
      </c>
      <c r="J40">
        <f t="shared" si="22"/>
        <v>1</v>
      </c>
      <c r="K40">
        <f t="shared" si="23"/>
        <v>7.1428571428571438E-2</v>
      </c>
      <c r="M40">
        <f t="shared" si="24"/>
        <v>2</v>
      </c>
      <c r="N40">
        <f t="shared" si="25"/>
        <v>2</v>
      </c>
      <c r="O40">
        <f t="shared" si="26"/>
        <v>0.14285714285714288</v>
      </c>
      <c r="Q40">
        <f t="shared" si="27"/>
        <v>0.2</v>
      </c>
    </row>
    <row r="41" spans="3:17">
      <c r="C41">
        <v>116.1</v>
      </c>
      <c r="D41">
        <v>22.5</v>
      </c>
      <c r="E41">
        <f t="shared" si="20"/>
        <v>12.4</v>
      </c>
      <c r="F41">
        <f t="shared" si="21"/>
        <v>93.6</v>
      </c>
      <c r="H41">
        <v>0.7</v>
      </c>
      <c r="I41">
        <v>4.8</v>
      </c>
      <c r="J41">
        <f t="shared" si="22"/>
        <v>6.8571428571428577</v>
      </c>
      <c r="K41">
        <f t="shared" si="23"/>
        <v>0.14285714285714288</v>
      </c>
      <c r="M41">
        <f t="shared" si="24"/>
        <v>1.1458333333333333</v>
      </c>
      <c r="N41">
        <f t="shared" si="25"/>
        <v>7.8571428571428577</v>
      </c>
      <c r="O41">
        <f t="shared" si="26"/>
        <v>2.387152777777778E-2</v>
      </c>
      <c r="Q41">
        <f t="shared" si="27"/>
        <v>0.2</v>
      </c>
    </row>
    <row r="42" spans="3:17">
      <c r="C42">
        <v>107</v>
      </c>
      <c r="D42">
        <v>22.5</v>
      </c>
      <c r="E42">
        <f t="shared" si="20"/>
        <v>12.4</v>
      </c>
      <c r="F42">
        <f t="shared" si="21"/>
        <v>84.5</v>
      </c>
      <c r="H42">
        <v>0.7</v>
      </c>
      <c r="I42">
        <v>4.3</v>
      </c>
      <c r="J42">
        <f t="shared" si="22"/>
        <v>6.1428571428571432</v>
      </c>
      <c r="K42">
        <f t="shared" si="23"/>
        <v>0.14285714285714288</v>
      </c>
      <c r="M42">
        <f t="shared" si="24"/>
        <v>1.1627906976744187</v>
      </c>
      <c r="N42">
        <f t="shared" si="25"/>
        <v>7.1428571428571432</v>
      </c>
      <c r="O42">
        <f t="shared" si="26"/>
        <v>2.7041644131963229E-2</v>
      </c>
      <c r="Q42">
        <f t="shared" si="27"/>
        <v>0.2</v>
      </c>
    </row>
    <row r="43" spans="3:17">
      <c r="C43">
        <v>130.69999999999999</v>
      </c>
      <c r="D43">
        <v>22.1</v>
      </c>
      <c r="E43">
        <f t="shared" si="20"/>
        <v>12.000000000000002</v>
      </c>
      <c r="F43">
        <f t="shared" si="21"/>
        <v>108.6</v>
      </c>
      <c r="H43">
        <v>0.7</v>
      </c>
      <c r="I43">
        <v>5.7</v>
      </c>
      <c r="J43">
        <f t="shared" si="22"/>
        <v>8.1428571428571441</v>
      </c>
      <c r="K43">
        <f t="shared" si="23"/>
        <v>0.14285714285714288</v>
      </c>
      <c r="M43">
        <f t="shared" si="24"/>
        <v>1.1228070175438596</v>
      </c>
      <c r="N43">
        <f t="shared" si="25"/>
        <v>9.1428571428571441</v>
      </c>
      <c r="O43">
        <f t="shared" si="26"/>
        <v>1.9698368728839642E-2</v>
      </c>
      <c r="Q43">
        <f t="shared" si="27"/>
        <v>0.2</v>
      </c>
    </row>
    <row r="44" spans="3:17">
      <c r="C44">
        <v>99</v>
      </c>
      <c r="D44">
        <v>23</v>
      </c>
      <c r="E44">
        <f t="shared" si="20"/>
        <v>12.9</v>
      </c>
      <c r="F44">
        <f t="shared" si="21"/>
        <v>76</v>
      </c>
      <c r="H44">
        <v>0.7</v>
      </c>
      <c r="I44">
        <v>5.6</v>
      </c>
      <c r="J44">
        <f t="shared" si="22"/>
        <v>8</v>
      </c>
      <c r="K44">
        <f t="shared" si="23"/>
        <v>0.14285714285714288</v>
      </c>
      <c r="M44">
        <f t="shared" si="24"/>
        <v>1.125</v>
      </c>
      <c r="N44">
        <f t="shared" si="25"/>
        <v>9</v>
      </c>
      <c r="O44">
        <f t="shared" si="26"/>
        <v>2.0089285714285716E-2</v>
      </c>
      <c r="Q44">
        <f t="shared" si="27"/>
        <v>0.2</v>
      </c>
    </row>
    <row r="45" spans="3:17">
      <c r="C45">
        <v>91.5</v>
      </c>
      <c r="D45">
        <v>22.9</v>
      </c>
      <c r="E45">
        <f t="shared" si="20"/>
        <v>12.799999999999999</v>
      </c>
      <c r="F45">
        <f t="shared" si="21"/>
        <v>68.599999999999994</v>
      </c>
      <c r="H45">
        <v>1.4</v>
      </c>
      <c r="I45">
        <v>6.5</v>
      </c>
      <c r="J45">
        <f t="shared" si="22"/>
        <v>4.6428571428571432</v>
      </c>
      <c r="K45">
        <f t="shared" si="23"/>
        <v>7.1428571428571438E-2</v>
      </c>
      <c r="M45">
        <f t="shared" si="24"/>
        <v>1.2153846153846153</v>
      </c>
      <c r="N45">
        <f t="shared" si="25"/>
        <v>5.6428571428571432</v>
      </c>
      <c r="O45">
        <f t="shared" si="26"/>
        <v>1.8698224852071007E-2</v>
      </c>
      <c r="Q45">
        <f t="shared" si="27"/>
        <v>0.2</v>
      </c>
    </row>
    <row r="46" spans="3:17">
      <c r="C46">
        <v>73</v>
      </c>
      <c r="D46">
        <v>24.4</v>
      </c>
      <c r="E46">
        <f t="shared" si="20"/>
        <v>14.299999999999999</v>
      </c>
      <c r="F46">
        <f t="shared" si="21"/>
        <v>48.6</v>
      </c>
      <c r="H46">
        <v>1.4</v>
      </c>
      <c r="I46">
        <v>4.2</v>
      </c>
      <c r="J46">
        <f t="shared" si="22"/>
        <v>3.0000000000000004</v>
      </c>
      <c r="K46">
        <f t="shared" si="23"/>
        <v>7.1428571428571438E-2</v>
      </c>
      <c r="M46">
        <f t="shared" si="24"/>
        <v>1.3333333333333333</v>
      </c>
      <c r="N46">
        <f t="shared" si="25"/>
        <v>4</v>
      </c>
      <c r="O46">
        <f t="shared" si="26"/>
        <v>3.1746031746031744E-2</v>
      </c>
      <c r="Q46">
        <f t="shared" si="27"/>
        <v>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2018-09-29T11:54:30Z</dcterms:created>
  <dcterms:modified xsi:type="dcterms:W3CDTF">2018-09-29T20:01:04Z</dcterms:modified>
</cp:coreProperties>
</file>