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80" yWindow="228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F2" i="1"/>
  <c r="I2" i="1"/>
  <c r="E2" i="1"/>
  <c r="D2" i="1"/>
  <c r="C2" i="1"/>
  <c r="M2" i="1"/>
  <c r="I1" i="1"/>
  <c r="G1" i="1"/>
  <c r="E1" i="1"/>
  <c r="C1" i="1"/>
  <c r="J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1" i="1"/>
  <c r="K1" i="1"/>
  <c r="M67" i="1"/>
  <c r="M68" i="1"/>
  <c r="M69" i="1"/>
  <c r="M70" i="1"/>
  <c r="M71" i="1"/>
  <c r="K64" i="1"/>
  <c r="K55" i="1"/>
  <c r="K46" i="1"/>
  <c r="K37" i="1"/>
  <c r="K28" i="1"/>
  <c r="K19" i="1"/>
  <c r="K10" i="1"/>
  <c r="F10" i="1"/>
  <c r="I10" i="1"/>
  <c r="J10" i="1"/>
  <c r="J64" i="1"/>
  <c r="J55" i="1"/>
  <c r="J46" i="1"/>
  <c r="J37" i="1"/>
  <c r="J28" i="1"/>
  <c r="J19" i="1"/>
  <c r="I3" i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D5" i="1"/>
  <c r="C5" i="1"/>
  <c r="D6" i="1"/>
  <c r="C6" i="1"/>
  <c r="D10" i="1"/>
  <c r="C10" i="1"/>
  <c r="D7" i="1"/>
  <c r="C7" i="1"/>
  <c r="D11" i="1"/>
  <c r="C11" i="1"/>
  <c r="D12" i="1"/>
  <c r="C12" i="1"/>
  <c r="D14" i="1"/>
  <c r="C14" i="1"/>
  <c r="D15" i="1"/>
  <c r="C15" i="1"/>
  <c r="D19" i="1"/>
  <c r="C19" i="1"/>
  <c r="D16" i="1"/>
  <c r="C16" i="1"/>
  <c r="D20" i="1"/>
  <c r="C20" i="1"/>
  <c r="D21" i="1"/>
  <c r="C21" i="1"/>
  <c r="D23" i="1"/>
  <c r="C23" i="1"/>
  <c r="G19" i="1"/>
  <c r="D24" i="1"/>
  <c r="C24" i="1"/>
  <c r="G20" i="1"/>
  <c r="D25" i="1"/>
  <c r="C25" i="1"/>
  <c r="G21" i="1"/>
  <c r="D28" i="1"/>
  <c r="C28" i="1"/>
  <c r="D29" i="1"/>
  <c r="C29" i="1"/>
  <c r="D30" i="1"/>
  <c r="C30" i="1"/>
  <c r="D32" i="1"/>
  <c r="C32" i="1"/>
  <c r="G28" i="1"/>
  <c r="D33" i="1"/>
  <c r="C33" i="1"/>
  <c r="G29" i="1"/>
  <c r="D34" i="1"/>
  <c r="C34" i="1"/>
  <c r="G30" i="1"/>
  <c r="D37" i="1"/>
  <c r="C37" i="1"/>
  <c r="D38" i="1"/>
  <c r="C38" i="1"/>
  <c r="D39" i="1"/>
  <c r="C39" i="1"/>
  <c r="D41" i="1"/>
  <c r="C41" i="1"/>
  <c r="G37" i="1"/>
  <c r="D42" i="1"/>
  <c r="C42" i="1"/>
  <c r="G38" i="1"/>
  <c r="D43" i="1"/>
  <c r="C43" i="1"/>
  <c r="G39" i="1"/>
  <c r="D46" i="1"/>
  <c r="C46" i="1"/>
  <c r="D47" i="1"/>
  <c r="C47" i="1"/>
  <c r="D48" i="1"/>
  <c r="C48" i="1"/>
  <c r="D50" i="1"/>
  <c r="C50" i="1"/>
  <c r="G46" i="1"/>
  <c r="D51" i="1"/>
  <c r="C51" i="1"/>
  <c r="G47" i="1"/>
  <c r="D52" i="1"/>
  <c r="C52" i="1"/>
  <c r="G48" i="1"/>
  <c r="D55" i="1"/>
  <c r="C55" i="1"/>
  <c r="D56" i="1"/>
  <c r="C56" i="1"/>
  <c r="D57" i="1"/>
  <c r="C57" i="1"/>
  <c r="D59" i="1"/>
  <c r="C59" i="1"/>
  <c r="G55" i="1"/>
  <c r="D60" i="1"/>
  <c r="C60" i="1"/>
  <c r="G56" i="1"/>
  <c r="D61" i="1"/>
  <c r="C61" i="1"/>
  <c r="G57" i="1"/>
  <c r="D64" i="1"/>
  <c r="C64" i="1"/>
  <c r="D68" i="1"/>
  <c r="C68" i="1"/>
  <c r="G64" i="1"/>
  <c r="D65" i="1"/>
  <c r="C65" i="1"/>
  <c r="D69" i="1"/>
  <c r="C69" i="1"/>
  <c r="G65" i="1"/>
  <c r="D66" i="1"/>
  <c r="C66" i="1"/>
  <c r="D70" i="1"/>
  <c r="C70" i="1"/>
  <c r="G66" i="1"/>
  <c r="G10" i="1"/>
  <c r="G11" i="1"/>
  <c r="G12" i="1"/>
  <c r="G2" i="1"/>
  <c r="D3" i="1"/>
  <c r="C3" i="1"/>
  <c r="G3" i="1"/>
  <c r="D1" i="1"/>
  <c r="E65" i="1"/>
  <c r="E69" i="1"/>
  <c r="F65" i="1"/>
  <c r="E66" i="1"/>
  <c r="E70" i="1"/>
  <c r="F66" i="1"/>
  <c r="E64" i="1"/>
  <c r="E68" i="1"/>
  <c r="F64" i="1"/>
  <c r="E56" i="1"/>
  <c r="E60" i="1"/>
  <c r="F56" i="1"/>
  <c r="E57" i="1"/>
  <c r="E61" i="1"/>
  <c r="F57" i="1"/>
  <c r="E55" i="1"/>
  <c r="E59" i="1"/>
  <c r="F55" i="1"/>
  <c r="E47" i="1"/>
  <c r="E51" i="1"/>
  <c r="F47" i="1"/>
  <c r="E48" i="1"/>
  <c r="E52" i="1"/>
  <c r="F48" i="1"/>
  <c r="E46" i="1"/>
  <c r="E50" i="1"/>
  <c r="F46" i="1"/>
  <c r="E38" i="1"/>
  <c r="E42" i="1"/>
  <c r="F38" i="1"/>
  <c r="E39" i="1"/>
  <c r="E43" i="1"/>
  <c r="F39" i="1"/>
  <c r="E37" i="1"/>
  <c r="E41" i="1"/>
  <c r="F37" i="1"/>
  <c r="E29" i="1"/>
  <c r="E33" i="1"/>
  <c r="F29" i="1"/>
  <c r="E30" i="1"/>
  <c r="E34" i="1"/>
  <c r="F30" i="1"/>
  <c r="E28" i="1"/>
  <c r="E32" i="1"/>
  <c r="F28" i="1"/>
  <c r="E20" i="1"/>
  <c r="E24" i="1"/>
  <c r="F20" i="1"/>
  <c r="E21" i="1"/>
  <c r="E25" i="1"/>
  <c r="F21" i="1"/>
  <c r="E19" i="1"/>
  <c r="E23" i="1"/>
  <c r="F19" i="1"/>
  <c r="E11" i="1"/>
  <c r="E15" i="1"/>
  <c r="F11" i="1"/>
  <c r="E12" i="1"/>
  <c r="E16" i="1"/>
  <c r="F12" i="1"/>
  <c r="E10" i="1"/>
  <c r="E14" i="1"/>
  <c r="E6" i="1"/>
  <c r="E3" i="1"/>
  <c r="E7" i="1"/>
  <c r="F3" i="1"/>
  <c r="E5" i="1"/>
  <c r="E4" i="1"/>
  <c r="E8" i="1"/>
  <c r="E9" i="1"/>
  <c r="E13" i="1"/>
  <c r="E17" i="1"/>
  <c r="E18" i="1"/>
  <c r="E22" i="1"/>
  <c r="E26" i="1"/>
  <c r="E27" i="1"/>
  <c r="E31" i="1"/>
  <c r="E35" i="1"/>
  <c r="E36" i="1"/>
  <c r="E40" i="1"/>
  <c r="E44" i="1"/>
  <c r="E45" i="1"/>
  <c r="E49" i="1"/>
  <c r="E53" i="1"/>
  <c r="E54" i="1"/>
  <c r="E58" i="1"/>
  <c r="E62" i="1"/>
  <c r="E63" i="1"/>
  <c r="E6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>
      <selection activeCell="F2" sqref="F2"/>
    </sheetView>
  </sheetViews>
  <sheetFormatPr baseColWidth="10" defaultRowHeight="15" x14ac:dyDescent="0"/>
  <cols>
    <col min="11" max="11" width="12.1640625" bestFit="1" customWidth="1"/>
    <col min="13" max="13" width="11.83203125" bestFit="1" customWidth="1"/>
  </cols>
  <sheetData>
    <row r="1" spans="1:13">
      <c r="A1">
        <v>13.22</v>
      </c>
      <c r="C1">
        <f>A1/29</f>
        <v>0.45586206896551729</v>
      </c>
      <c r="D1">
        <f>0.3/SQRT(29)</f>
        <v>5.5708601453115562E-2</v>
      </c>
      <c r="E1">
        <f>C1/(2*3.141592)</f>
        <v>7.255271673812469E-2</v>
      </c>
      <c r="F1">
        <f>E1*E5</f>
        <v>0.12511310919075122</v>
      </c>
      <c r="G1">
        <f>SQRT((D1/C1)^2+(D5/C5)^2)/(2*3.1415)</f>
        <v>1.9698127983946521E-2</v>
      </c>
      <c r="I1">
        <f>F1/51.6006</f>
        <v>2.4246444651951958E-3</v>
      </c>
      <c r="J1">
        <f>AVERAGE(I1:I3)</f>
        <v>2.4297683589446818E-3</v>
      </c>
      <c r="K1">
        <f>STDEV(I1:I3)</f>
        <v>1.2945687393044683E-5</v>
      </c>
      <c r="M1" s="1">
        <f>(0.03*51.6006)/(E1*E5)</f>
        <v>12.372948046873688</v>
      </c>
    </row>
    <row r="2" spans="1:13">
      <c r="A2">
        <v>14.42</v>
      </c>
      <c r="C2">
        <f>A2/29</f>
        <v>0.49724137931034484</v>
      </c>
      <c r="D2">
        <f>0.3/SQRT(29)</f>
        <v>5.5708601453115562E-2</v>
      </c>
      <c r="E2">
        <f>C2/(2*3.141592)</f>
        <v>7.9138439891358395E-2</v>
      </c>
      <c r="F2">
        <f>E2*E6</f>
        <v>0.12488216667263259</v>
      </c>
      <c r="G2">
        <f t="shared" ref="G2:G3" si="0">SQRT((D2/C2)^2+(D6/C6)^2)/(2*3.1415)</f>
        <v>1.8153734232561426E-2</v>
      </c>
      <c r="I2">
        <f>F2/51.6006</f>
        <v>2.4201688870407047E-3</v>
      </c>
      <c r="M2" s="1">
        <f>(0.03*51.6006)/(E2*E6)</f>
        <v>12.395829134339015</v>
      </c>
    </row>
    <row r="3" spans="1:13">
      <c r="A3">
        <v>13.76</v>
      </c>
      <c r="C3">
        <f t="shared" ref="C2:C3" si="1">A3/29</f>
        <v>0.47448275862068967</v>
      </c>
      <c r="D3">
        <f t="shared" ref="D2:D3" si="2">0.3/SQRT(29)</f>
        <v>5.5708601453115562E-2</v>
      </c>
      <c r="E3">
        <f t="shared" ref="E2:E65" si="3">C3/(2*3.141592)</f>
        <v>7.5516292157079862E-2</v>
      </c>
      <c r="F3">
        <f t="shared" ref="F2:F3" si="4">E3*E7</f>
        <v>0.12613723968429907</v>
      </c>
      <c r="G3">
        <f t="shared" si="0"/>
        <v>1.8961686878257361E-2</v>
      </c>
      <c r="I3">
        <f t="shared" ref="I2:I65" si="5">F3/51.6006</f>
        <v>2.4444917245981458E-3</v>
      </c>
      <c r="M3" s="1">
        <f t="shared" ref="M2:M65" si="6">(0.03*51.6006)/(E3*E7)</f>
        <v>12.272489899687328</v>
      </c>
    </row>
    <row r="4" spans="1:13">
      <c r="E4">
        <f t="shared" si="3"/>
        <v>0</v>
      </c>
      <c r="I4">
        <f t="shared" si="5"/>
        <v>0</v>
      </c>
      <c r="M4" s="1" t="e">
        <f t="shared" si="6"/>
        <v>#DIV/0!</v>
      </c>
    </row>
    <row r="5" spans="1:13">
      <c r="A5">
        <v>21.67</v>
      </c>
      <c r="C5">
        <f>A5/2</f>
        <v>10.835000000000001</v>
      </c>
      <c r="D5">
        <f>0.3/SQRT(2)</f>
        <v>0.21213203435596423</v>
      </c>
      <c r="E5">
        <f t="shared" si="3"/>
        <v>1.7244441671611082</v>
      </c>
      <c r="I5">
        <f t="shared" si="5"/>
        <v>0</v>
      </c>
      <c r="M5" s="1" t="e">
        <f t="shared" si="6"/>
        <v>#DIV/0!</v>
      </c>
    </row>
    <row r="6" spans="1:13">
      <c r="A6">
        <v>19.829999999999998</v>
      </c>
      <c r="C6">
        <f t="shared" ref="C6:C7" si="7">A6/2</f>
        <v>9.9149999999999991</v>
      </c>
      <c r="D6">
        <f t="shared" ref="D6:D7" si="8">0.3/SQRT(2)</f>
        <v>0.21213203435596423</v>
      </c>
      <c r="E6">
        <f t="shared" si="3"/>
        <v>1.5780215890542117</v>
      </c>
      <c r="I6">
        <f t="shared" si="5"/>
        <v>0</v>
      </c>
      <c r="M6" s="1">
        <f t="shared" si="6"/>
        <v>10.952687262081408</v>
      </c>
    </row>
    <row r="7" spans="1:13">
      <c r="A7">
        <v>20.99</v>
      </c>
      <c r="C7">
        <f t="shared" si="7"/>
        <v>10.494999999999999</v>
      </c>
      <c r="D7">
        <f t="shared" si="8"/>
        <v>0.21213203435596423</v>
      </c>
      <c r="E7">
        <f t="shared" si="3"/>
        <v>1.6703314752520375</v>
      </c>
      <c r="I7">
        <f t="shared" si="5"/>
        <v>0</v>
      </c>
      <c r="M7" s="1">
        <f t="shared" si="6"/>
        <v>8.473129002493609</v>
      </c>
    </row>
    <row r="8" spans="1:13">
      <c r="E8">
        <f t="shared" si="3"/>
        <v>0</v>
      </c>
      <c r="I8">
        <f t="shared" si="5"/>
        <v>0</v>
      </c>
      <c r="M8" s="1" t="e">
        <f t="shared" si="6"/>
        <v>#DIV/0!</v>
      </c>
    </row>
    <row r="9" spans="1:13">
      <c r="E9">
        <f t="shared" si="3"/>
        <v>0</v>
      </c>
      <c r="I9">
        <f t="shared" si="5"/>
        <v>0</v>
      </c>
      <c r="M9" s="1" t="e">
        <f t="shared" si="6"/>
        <v>#DIV/0!</v>
      </c>
    </row>
    <row r="10" spans="1:13">
      <c r="A10">
        <v>16.32</v>
      </c>
      <c r="C10">
        <f>A10/29</f>
        <v>0.56275862068965521</v>
      </c>
      <c r="D10">
        <f>0.3/SQRT(29)</f>
        <v>5.5708601453115562E-2</v>
      </c>
      <c r="E10">
        <f t="shared" si="3"/>
        <v>8.9565834883978443E-2</v>
      </c>
      <c r="F10">
        <f>E10*E14</f>
        <v>0.24618123047905449</v>
      </c>
      <c r="G10">
        <f>SQRT((D10/C10)^2+(D14/C14)^2)/(2*3.1415)</f>
        <v>1.5996274716650976E-2</v>
      </c>
      <c r="I10">
        <f>F10/51.6006</f>
        <v>4.770898603486287E-3</v>
      </c>
      <c r="J10">
        <f>AVERAGE(I10:I12)</f>
        <v>4.2107708567097378E-3</v>
      </c>
      <c r="K10">
        <f>STDEV(I10:I12)</f>
        <v>4.8646812340730802E-4</v>
      </c>
      <c r="M10" s="1">
        <f t="shared" si="6"/>
        <v>6.2881235786645719</v>
      </c>
    </row>
    <row r="11" spans="1:13">
      <c r="A11">
        <v>19.93</v>
      </c>
      <c r="C11">
        <f t="shared" ref="C11:C12" si="9">A11/29</f>
        <v>0.68724137931034479</v>
      </c>
      <c r="D11">
        <f t="shared" ref="D11:D12" si="10">0.3/SQRT(29)</f>
        <v>5.5708601453115562E-2</v>
      </c>
      <c r="E11">
        <f t="shared" si="3"/>
        <v>0.1093778853699565</v>
      </c>
      <c r="F11">
        <f t="shared" ref="F11:F12" si="11">E11*E15</f>
        <v>0.20471848858010339</v>
      </c>
      <c r="G11">
        <f>SQRT((D11/C11)^2+(D15/C15)^2)/(2*3.1415)</f>
        <v>1.3525466524965899E-2</v>
      </c>
      <c r="I11">
        <f t="shared" si="5"/>
        <v>3.9673664372139742E-3</v>
      </c>
      <c r="M11" s="1">
        <f t="shared" si="6"/>
        <v>7.561691231392043</v>
      </c>
    </row>
    <row r="12" spans="1:13">
      <c r="A12">
        <v>14.69</v>
      </c>
      <c r="C12">
        <f t="shared" si="9"/>
        <v>0.50655172413793104</v>
      </c>
      <c r="D12">
        <f t="shared" si="10"/>
        <v>5.5708601453115562E-2</v>
      </c>
      <c r="E12">
        <f t="shared" si="3"/>
        <v>8.0620227600835981E-2</v>
      </c>
      <c r="F12">
        <f t="shared" si="11"/>
        <v>0.20093518894705156</v>
      </c>
      <c r="G12">
        <f>SQRT((D12/C12)^2+(D16/C16)^2)/(2*3.1415)</f>
        <v>1.7767337949094898E-2</v>
      </c>
      <c r="I12">
        <f t="shared" si="5"/>
        <v>3.8940475294289515E-3</v>
      </c>
      <c r="M12" s="1">
        <f t="shared" si="6"/>
        <v>7.7040662121551948</v>
      </c>
    </row>
    <row r="13" spans="1:13">
      <c r="E13">
        <f t="shared" si="3"/>
        <v>0</v>
      </c>
      <c r="I13">
        <f t="shared" si="5"/>
        <v>0</v>
      </c>
      <c r="M13" s="1" t="e">
        <f t="shared" si="6"/>
        <v>#DIV/0!</v>
      </c>
    </row>
    <row r="14" spans="1:13">
      <c r="A14">
        <v>17.27</v>
      </c>
      <c r="C14">
        <f>A14</f>
        <v>17.27</v>
      </c>
      <c r="D14">
        <f>0.3</f>
        <v>0.3</v>
      </c>
      <c r="E14">
        <f t="shared" si="3"/>
        <v>2.7486064390283649</v>
      </c>
      <c r="I14">
        <f t="shared" si="5"/>
        <v>0</v>
      </c>
      <c r="M14" s="1" t="e">
        <f t="shared" si="6"/>
        <v>#DIV/0!</v>
      </c>
    </row>
    <row r="15" spans="1:13">
      <c r="A15">
        <v>11.76</v>
      </c>
      <c r="C15">
        <f t="shared" ref="C15:C16" si="12">A15</f>
        <v>11.76</v>
      </c>
      <c r="D15">
        <f t="shared" ref="D15:D16" si="13">0.3</f>
        <v>0.3</v>
      </c>
      <c r="E15">
        <f t="shared" si="3"/>
        <v>1.8716625201490198</v>
      </c>
      <c r="I15">
        <f t="shared" si="5"/>
        <v>0</v>
      </c>
      <c r="M15" s="1">
        <f t="shared" si="6"/>
        <v>10.749251515095821</v>
      </c>
    </row>
    <row r="16" spans="1:13">
      <c r="A16">
        <v>15.66</v>
      </c>
      <c r="C16">
        <f t="shared" si="12"/>
        <v>15.66</v>
      </c>
      <c r="D16">
        <f t="shared" si="13"/>
        <v>0.3</v>
      </c>
      <c r="E16">
        <f t="shared" si="3"/>
        <v>2.4923669273412967</v>
      </c>
      <c r="I16">
        <f t="shared" si="5"/>
        <v>0</v>
      </c>
      <c r="M16" s="1">
        <f t="shared" si="6"/>
        <v>8.1595337171275997</v>
      </c>
    </row>
    <row r="17" spans="1:13">
      <c r="E17">
        <f t="shared" si="3"/>
        <v>0</v>
      </c>
      <c r="I17">
        <f t="shared" si="5"/>
        <v>0</v>
      </c>
      <c r="M17" s="1" t="e">
        <f t="shared" si="6"/>
        <v>#DIV/0!</v>
      </c>
    </row>
    <row r="18" spans="1:13">
      <c r="E18">
        <f t="shared" si="3"/>
        <v>0</v>
      </c>
      <c r="I18">
        <f t="shared" si="5"/>
        <v>0</v>
      </c>
      <c r="M18" s="1" t="e">
        <f t="shared" si="6"/>
        <v>#DIV/0!</v>
      </c>
    </row>
    <row r="19" spans="1:13">
      <c r="A19">
        <v>14.02</v>
      </c>
      <c r="C19">
        <f>A19/29</f>
        <v>0.48344827586206895</v>
      </c>
      <c r="D19">
        <f>0.3/SQRT(29)</f>
        <v>5.5708601453115562E-2</v>
      </c>
      <c r="E19">
        <f t="shared" si="3"/>
        <v>7.6943198840280488E-2</v>
      </c>
      <c r="F19">
        <f>E19*E23</f>
        <v>0.4410970651546896</v>
      </c>
      <c r="G19">
        <f>SQRT((D19/C19)^2+(D23/C23)^2)/(2*3.1415)</f>
        <v>1.8388090144475733E-2</v>
      </c>
      <c r="I19">
        <f t="shared" si="5"/>
        <v>8.5482933367962699E-3</v>
      </c>
      <c r="J19">
        <f>-AVERAGE(I19:I21)</f>
        <v>-8.8652858081491297E-3</v>
      </c>
      <c r="K19">
        <f>STDEV(I19:I21)</f>
        <v>2.7524426499862429E-4</v>
      </c>
      <c r="M19" s="1">
        <f t="shared" si="6"/>
        <v>3.5094724546787019</v>
      </c>
    </row>
    <row r="20" spans="1:13">
      <c r="A20">
        <v>13.87</v>
      </c>
      <c r="C20">
        <f t="shared" ref="C20:C21" si="14">A20/29</f>
        <v>0.4782758620689655</v>
      </c>
      <c r="D20">
        <f t="shared" ref="D20:D21" si="15">0.3/SQRT(29)</f>
        <v>5.5708601453115562E-2</v>
      </c>
      <c r="E20">
        <f t="shared" si="3"/>
        <v>7.6119983446126277E-2</v>
      </c>
      <c r="F20">
        <f t="shared" ref="F20:F21" si="16">E20*E24</f>
        <v>0.46460542380406855</v>
      </c>
      <c r="G20">
        <f>SQRT((D20/C20)^2+(D24/C24)^2)/(2*3.1415)</f>
        <v>1.8580353488309307E-2</v>
      </c>
      <c r="I20">
        <f t="shared" si="5"/>
        <v>9.0038763852371591E-3</v>
      </c>
      <c r="M20" s="1">
        <f t="shared" si="6"/>
        <v>3.3318982531999533</v>
      </c>
    </row>
    <row r="21" spans="1:13">
      <c r="A21">
        <v>13.33</v>
      </c>
      <c r="C21">
        <f t="shared" si="14"/>
        <v>0.45965517241379311</v>
      </c>
      <c r="D21">
        <f t="shared" si="15"/>
        <v>5.5708601453115562E-2</v>
      </c>
      <c r="E21">
        <f t="shared" si="3"/>
        <v>7.3156408027171105E-2</v>
      </c>
      <c r="F21">
        <f t="shared" si="16"/>
        <v>0.46665971165718168</v>
      </c>
      <c r="G21">
        <f>SQRT((D21/C21)^2+(D25/C25)^2)/(2*3.1415)</f>
        <v>1.9326344577623118E-2</v>
      </c>
      <c r="I21">
        <f t="shared" si="5"/>
        <v>9.0436877024139585E-3</v>
      </c>
      <c r="M21" s="1">
        <f t="shared" si="6"/>
        <v>3.3172308672260256</v>
      </c>
    </row>
    <row r="22" spans="1:13">
      <c r="E22">
        <f t="shared" si="3"/>
        <v>0</v>
      </c>
      <c r="I22">
        <f t="shared" si="5"/>
        <v>0</v>
      </c>
      <c r="M22" s="1" t="e">
        <f t="shared" si="6"/>
        <v>#DIV/0!</v>
      </c>
    </row>
    <row r="23" spans="1:13">
      <c r="A23">
        <v>36.020000000000003</v>
      </c>
      <c r="C23">
        <f>A23</f>
        <v>36.020000000000003</v>
      </c>
      <c r="D23">
        <f>0.3</f>
        <v>0.3</v>
      </c>
      <c r="E23">
        <f t="shared" si="3"/>
        <v>5.7327622428373894</v>
      </c>
      <c r="I23">
        <f t="shared" si="5"/>
        <v>0</v>
      </c>
      <c r="M23" s="1" t="e">
        <f t="shared" si="6"/>
        <v>#DIV/0!</v>
      </c>
    </row>
    <row r="24" spans="1:13">
      <c r="A24">
        <v>38.35</v>
      </c>
      <c r="C24">
        <f t="shared" ref="C24:C25" si="17">A24</f>
        <v>38.35</v>
      </c>
      <c r="D24">
        <f t="shared" ref="D24:D25" si="18">0.3</f>
        <v>0.3</v>
      </c>
      <c r="E24">
        <f t="shared" si="3"/>
        <v>6.1035933373907243</v>
      </c>
      <c r="I24">
        <f t="shared" si="5"/>
        <v>0</v>
      </c>
      <c r="M24" s="1">
        <f t="shared" si="6"/>
        <v>3.1783651149851</v>
      </c>
    </row>
    <row r="25" spans="1:13">
      <c r="A25">
        <v>40.08</v>
      </c>
      <c r="C25">
        <f t="shared" si="17"/>
        <v>40.08</v>
      </c>
      <c r="D25">
        <f t="shared" si="18"/>
        <v>0.3</v>
      </c>
      <c r="E25">
        <f t="shared" si="3"/>
        <v>6.3789314462221691</v>
      </c>
      <c r="I25">
        <f t="shared" si="5"/>
        <v>0</v>
      </c>
      <c r="M25" s="1">
        <f t="shared" si="6"/>
        <v>2.607233930431776</v>
      </c>
    </row>
    <row r="26" spans="1:13">
      <c r="E26">
        <f t="shared" si="3"/>
        <v>0</v>
      </c>
      <c r="I26">
        <f t="shared" si="5"/>
        <v>0</v>
      </c>
      <c r="M26" s="1" t="e">
        <f t="shared" si="6"/>
        <v>#DIV/0!</v>
      </c>
    </row>
    <row r="27" spans="1:13">
      <c r="E27">
        <f t="shared" si="3"/>
        <v>0</v>
      </c>
      <c r="I27">
        <f t="shared" si="5"/>
        <v>0</v>
      </c>
      <c r="M27" s="1" t="e">
        <f t="shared" si="6"/>
        <v>#DIV/0!</v>
      </c>
    </row>
    <row r="28" spans="1:13">
      <c r="A28">
        <v>14.54</v>
      </c>
      <c r="C28">
        <f>A28/29</f>
        <v>0.50137931034482752</v>
      </c>
      <c r="D28">
        <f>0.3/SQRT(29)</f>
        <v>5.5708601453115562E-2</v>
      </c>
      <c r="E28">
        <f t="shared" si="3"/>
        <v>7.9797012206681756E-2</v>
      </c>
      <c r="F28">
        <f>E28*E32</f>
        <v>0.29286411180797522</v>
      </c>
      <c r="G28">
        <f>SQRT((D28/C28)^2+(D32/C32)^2)/(2*3.1415)</f>
        <v>1.7805143658746633E-2</v>
      </c>
      <c r="I28">
        <f t="shared" si="5"/>
        <v>5.6755950862582066E-3</v>
      </c>
      <c r="J28">
        <f>-AVERAGE(I28:I30)</f>
        <v>-5.2941530481453421E-3</v>
      </c>
      <c r="K28">
        <f>STDEV(I28:I30)</f>
        <v>4.4592715746211311E-4</v>
      </c>
      <c r="M28" s="1">
        <f t="shared" si="6"/>
        <v>5.2857893391014139</v>
      </c>
    </row>
    <row r="29" spans="1:13">
      <c r="A29">
        <v>16.96</v>
      </c>
      <c r="C29">
        <f t="shared" ref="C29:C30" si="19">A29/29</f>
        <v>0.58482758620689657</v>
      </c>
      <c r="D29">
        <f t="shared" ref="D29:D30" si="20">0.3/SQRT(29)</f>
        <v>5.5708601453115562E-2</v>
      </c>
      <c r="E29">
        <f t="shared" si="3"/>
        <v>9.3078220565703085E-2</v>
      </c>
      <c r="F29">
        <f t="shared" ref="F29:F30" si="21">E29*E33</f>
        <v>0.27879688244790096</v>
      </c>
      <c r="G29">
        <f>SQRT((D29/C29)^2+(D33/C33)^2)/(2*3.1415)</f>
        <v>1.5371798109814179E-2</v>
      </c>
      <c r="I29">
        <f t="shared" si="5"/>
        <v>5.402977532197319E-3</v>
      </c>
      <c r="M29" s="1">
        <f t="shared" si="6"/>
        <v>5.5524939389854167</v>
      </c>
    </row>
    <row r="30" spans="1:13">
      <c r="A30">
        <v>15.16</v>
      </c>
      <c r="C30">
        <f t="shared" si="19"/>
        <v>0.52275862068965517</v>
      </c>
      <c r="D30">
        <f t="shared" si="20"/>
        <v>5.5708601453115562E-2</v>
      </c>
      <c r="E30">
        <f t="shared" si="3"/>
        <v>8.319963583585252E-2</v>
      </c>
      <c r="F30">
        <f t="shared" si="21"/>
        <v>0.2478834270725096</v>
      </c>
      <c r="G30">
        <f>SQRT((D30/C30)^2+(D34/C34)^2)/(2*3.1415)</f>
        <v>1.7151811099522969E-2</v>
      </c>
      <c r="I30">
        <f t="shared" si="5"/>
        <v>4.8038865259805042E-3</v>
      </c>
      <c r="M30" s="1">
        <f t="shared" si="6"/>
        <v>6.2449435134975015</v>
      </c>
    </row>
    <row r="31" spans="1:13">
      <c r="E31">
        <f t="shared" si="3"/>
        <v>0</v>
      </c>
      <c r="I31">
        <f t="shared" si="5"/>
        <v>0</v>
      </c>
      <c r="M31" s="1" t="e">
        <f t="shared" si="6"/>
        <v>#DIV/0!</v>
      </c>
    </row>
    <row r="32" spans="1:13">
      <c r="A32">
        <v>23.06</v>
      </c>
      <c r="C32">
        <f>A32</f>
        <v>23.06</v>
      </c>
      <c r="D32">
        <f>0.3</f>
        <v>0.3</v>
      </c>
      <c r="E32">
        <f t="shared" si="3"/>
        <v>3.6701137512445916</v>
      </c>
      <c r="I32">
        <f t="shared" si="5"/>
        <v>0</v>
      </c>
      <c r="M32" s="1" t="e">
        <f t="shared" si="6"/>
        <v>#DIV/0!</v>
      </c>
    </row>
    <row r="33" spans="1:13">
      <c r="A33">
        <v>18.82</v>
      </c>
      <c r="C33">
        <f t="shared" ref="C33:C34" si="22">A33</f>
        <v>18.82</v>
      </c>
      <c r="D33">
        <f t="shared" ref="D33:D34" si="23">0.3</f>
        <v>0.3</v>
      </c>
      <c r="E33">
        <f t="shared" si="3"/>
        <v>2.9952966521432445</v>
      </c>
      <c r="I33">
        <f t="shared" si="5"/>
        <v>0</v>
      </c>
      <c r="M33" s="1">
        <f t="shared" si="6"/>
        <v>6.8989228721752891</v>
      </c>
    </row>
    <row r="34" spans="1:13">
      <c r="A34">
        <v>18.72</v>
      </c>
      <c r="C34">
        <f t="shared" si="22"/>
        <v>18.72</v>
      </c>
      <c r="D34">
        <f t="shared" si="23"/>
        <v>0.3</v>
      </c>
      <c r="E34">
        <f t="shared" si="3"/>
        <v>2.9793811545229296</v>
      </c>
      <c r="I34">
        <f t="shared" si="5"/>
        <v>0</v>
      </c>
      <c r="M34" s="1">
        <f t="shared" si="6"/>
        <v>7.6165200051988853</v>
      </c>
    </row>
    <row r="35" spans="1:13">
      <c r="E35">
        <f t="shared" si="3"/>
        <v>0</v>
      </c>
      <c r="I35">
        <f t="shared" si="5"/>
        <v>0</v>
      </c>
      <c r="M35" s="1" t="e">
        <f t="shared" si="6"/>
        <v>#DIV/0!</v>
      </c>
    </row>
    <row r="36" spans="1:13">
      <c r="E36">
        <f t="shared" si="3"/>
        <v>0</v>
      </c>
      <c r="I36">
        <f t="shared" si="5"/>
        <v>0</v>
      </c>
      <c r="M36" s="1" t="e">
        <f t="shared" si="6"/>
        <v>#DIV/0!</v>
      </c>
    </row>
    <row r="37" spans="1:13">
      <c r="A37">
        <v>13.65</v>
      </c>
      <c r="C37">
        <f>A37/29</f>
        <v>0.47068965517241379</v>
      </c>
      <c r="D37">
        <f>0.3/SQRT(29)</f>
        <v>5.5708601453115562E-2</v>
      </c>
      <c r="E37">
        <f t="shared" si="3"/>
        <v>7.4912600868033433E-2</v>
      </c>
      <c r="F37">
        <f>E37*E41</f>
        <v>0.15743942791781707</v>
      </c>
      <c r="G37">
        <f>SQRT((D37/C37)^2+(D41/C41)^2)/(2*3.1415)</f>
        <v>1.901011058841463E-2</v>
      </c>
      <c r="I37">
        <f t="shared" si="5"/>
        <v>3.0511162257380159E-3</v>
      </c>
      <c r="J37">
        <f>-AVERAGE(I37:I39)</f>
        <v>-3.0061943396351653E-3</v>
      </c>
      <c r="K37">
        <f>STDEV(I37:I39)</f>
        <v>7.0742844637650357E-5</v>
      </c>
      <c r="M37" s="1">
        <f t="shared" si="6"/>
        <v>9.8324671302036286</v>
      </c>
    </row>
    <row r="38" spans="1:13">
      <c r="A38">
        <v>12.43</v>
      </c>
      <c r="C38">
        <f t="shared" ref="C38" si="24">A38/29</f>
        <v>0.42862068965517242</v>
      </c>
      <c r="D38">
        <f t="shared" ref="D38" si="25">0.3/SQRT(29)</f>
        <v>5.5708601453115562E-2</v>
      </c>
      <c r="E38">
        <f t="shared" si="3"/>
        <v>6.8217115662245822E-2</v>
      </c>
      <c r="F38">
        <f t="shared" ref="F38:F39" si="26">E38*E42</f>
        <v>0.15091359853622255</v>
      </c>
      <c r="G38">
        <f>SQRT((D38/C38)^2+(D42/C42)^2)/(2*3.1415)</f>
        <v>2.0828381582262249E-2</v>
      </c>
      <c r="I38">
        <f t="shared" si="5"/>
        <v>2.9246481346384065E-3</v>
      </c>
      <c r="M38" s="1">
        <f t="shared" si="6"/>
        <v>10.257644208440514</v>
      </c>
    </row>
    <row r="39" spans="1:13">
      <c r="A39">
        <v>16.29</v>
      </c>
      <c r="C39">
        <f>A39/39</f>
        <v>0.4176923076923077</v>
      </c>
      <c r="D39">
        <f>0.3/SQRT(39)</f>
        <v>4.8038446141526137E-2</v>
      </c>
      <c r="E39">
        <f t="shared" si="3"/>
        <v>6.6477809291007189E-2</v>
      </c>
      <c r="F39">
        <f t="shared" si="26"/>
        <v>0.15701126847129523</v>
      </c>
      <c r="G39">
        <f>SQRT((D39/C39)^2+(D43/C43)^2)/(2*3.1415)</f>
        <v>1.844566494073278E-2</v>
      </c>
      <c r="I39">
        <f t="shared" si="5"/>
        <v>3.0428186585290721E-3</v>
      </c>
      <c r="M39" s="1">
        <f t="shared" si="6"/>
        <v>9.8592796241437171</v>
      </c>
    </row>
    <row r="40" spans="1:13">
      <c r="E40">
        <f t="shared" si="3"/>
        <v>0</v>
      </c>
      <c r="I40">
        <f t="shared" si="5"/>
        <v>0</v>
      </c>
      <c r="M40" s="1" t="e">
        <f t="shared" si="6"/>
        <v>#DIV/0!</v>
      </c>
    </row>
    <row r="41" spans="1:13">
      <c r="A41">
        <v>26.41</v>
      </c>
      <c r="C41">
        <f>A41/2</f>
        <v>13.205</v>
      </c>
      <c r="D41">
        <f>0.3/SQRT(2)</f>
        <v>0.21213203435596423</v>
      </c>
      <c r="E41">
        <f t="shared" si="3"/>
        <v>2.1016414607625689</v>
      </c>
      <c r="I41">
        <f t="shared" si="5"/>
        <v>0</v>
      </c>
      <c r="M41" s="1" t="e">
        <f t="shared" si="6"/>
        <v>#DIV/0!</v>
      </c>
    </row>
    <row r="42" spans="1:13">
      <c r="A42">
        <v>27.8</v>
      </c>
      <c r="C42">
        <f t="shared" ref="C42:C43" si="27">A42/2</f>
        <v>13.9</v>
      </c>
      <c r="D42">
        <f t="shared" ref="D42" si="28">0.3/SQRT(2)</f>
        <v>0.21213203435596423</v>
      </c>
      <c r="E42">
        <f t="shared" si="3"/>
        <v>2.2122541692237565</v>
      </c>
      <c r="I42">
        <f t="shared" si="5"/>
        <v>0</v>
      </c>
      <c r="M42" s="1">
        <f t="shared" si="6"/>
        <v>9.9923603064980853</v>
      </c>
    </row>
    <row r="43" spans="1:13">
      <c r="A43">
        <v>29.68</v>
      </c>
      <c r="C43">
        <f t="shared" si="27"/>
        <v>14.84</v>
      </c>
      <c r="D43">
        <f>0.3/SQRT(2)</f>
        <v>0.21213203435596423</v>
      </c>
      <c r="E43">
        <f t="shared" si="3"/>
        <v>2.3618598468547156</v>
      </c>
      <c r="I43">
        <f t="shared" si="5"/>
        <v>0</v>
      </c>
      <c r="M43" s="1">
        <f t="shared" si="6"/>
        <v>8.3050217311111112</v>
      </c>
    </row>
    <row r="44" spans="1:13">
      <c r="E44">
        <f t="shared" si="3"/>
        <v>0</v>
      </c>
      <c r="I44">
        <f t="shared" si="5"/>
        <v>0</v>
      </c>
      <c r="M44" s="1" t="e">
        <f t="shared" si="6"/>
        <v>#DIV/0!</v>
      </c>
    </row>
    <row r="45" spans="1:13">
      <c r="E45">
        <f t="shared" si="3"/>
        <v>0</v>
      </c>
      <c r="I45">
        <f t="shared" si="5"/>
        <v>0</v>
      </c>
      <c r="M45" s="1" t="e">
        <f t="shared" si="6"/>
        <v>#DIV/0!</v>
      </c>
    </row>
    <row r="46" spans="1:13">
      <c r="A46">
        <v>12.76</v>
      </c>
      <c r="C46">
        <f>A46/29</f>
        <v>0.44</v>
      </c>
      <c r="D46">
        <f>0.3/SQRT(29)</f>
        <v>5.5708601453115562E-2</v>
      </c>
      <c r="E46">
        <f t="shared" si="3"/>
        <v>7.0028189529385096E-2</v>
      </c>
      <c r="F46">
        <f>E46*E50</f>
        <v>0.10799829458117756</v>
      </c>
      <c r="G46">
        <f>SQRT((D46/C46)^2+(D50/C50)^2)/(2*3.1415)</f>
        <v>2.0450286178089219E-2</v>
      </c>
      <c r="I46">
        <f t="shared" si="5"/>
        <v>2.0929658682491592E-3</v>
      </c>
      <c r="J46">
        <f>-AVERAGE(I46:I48)</f>
        <v>-2.0835989022165292E-3</v>
      </c>
      <c r="K46">
        <f>STDEV(I46:I48)</f>
        <v>8.1135101080943672E-6</v>
      </c>
      <c r="M46" s="1">
        <f t="shared" si="6"/>
        <v>14.333726342654634</v>
      </c>
    </row>
    <row r="47" spans="1:13">
      <c r="A47">
        <v>14.38</v>
      </c>
      <c r="C47">
        <f t="shared" ref="C47" si="29">A47/29</f>
        <v>0.49586206896551727</v>
      </c>
      <c r="D47">
        <f t="shared" ref="D47" si="30">0.3/SQRT(29)</f>
        <v>5.5708601453115562E-2</v>
      </c>
      <c r="E47">
        <f t="shared" si="3"/>
        <v>7.8918915786250612E-2</v>
      </c>
      <c r="F47">
        <f t="shared" ref="F47:F48" si="31">E47*E51</f>
        <v>0.10726528792003864</v>
      </c>
      <c r="G47">
        <f>SQRT((D47/C47)^2+(D51/C51)^2)/(2*3.1415)</f>
        <v>1.8312945728848611E-2</v>
      </c>
      <c r="I47">
        <f t="shared" si="5"/>
        <v>2.0787604779796873E-3</v>
      </c>
      <c r="M47" s="1">
        <f t="shared" si="6"/>
        <v>14.431677106520951</v>
      </c>
    </row>
    <row r="48" spans="1:13">
      <c r="A48">
        <v>14.74</v>
      </c>
      <c r="C48">
        <f>A48/30</f>
        <v>0.49133333333333334</v>
      </c>
      <c r="D48">
        <f>0.3/SQRT(30)</f>
        <v>5.4772255750516606E-2</v>
      </c>
      <c r="E48">
        <f t="shared" si="3"/>
        <v>7.8198144974480022E-2</v>
      </c>
      <c r="F48">
        <f t="shared" si="31"/>
        <v>0.10728127803992653</v>
      </c>
      <c r="G48">
        <f>SQRT((D48/C48)^2+(D52/C52)^2)/(2*3.1415)</f>
        <v>1.8169791597738183E-2</v>
      </c>
      <c r="I48">
        <f t="shared" si="5"/>
        <v>2.0790703604207416E-3</v>
      </c>
      <c r="M48" s="1">
        <f t="shared" si="6"/>
        <v>14.429526085845836</v>
      </c>
    </row>
    <row r="49" spans="1:13">
      <c r="E49">
        <f t="shared" si="3"/>
        <v>0</v>
      </c>
      <c r="I49">
        <f t="shared" si="5"/>
        <v>0</v>
      </c>
      <c r="M49" s="1" t="e">
        <f t="shared" si="6"/>
        <v>#DIV/0!</v>
      </c>
    </row>
    <row r="50" spans="1:13">
      <c r="A50">
        <v>19.38</v>
      </c>
      <c r="C50">
        <f>A50/2</f>
        <v>9.69</v>
      </c>
      <c r="D50">
        <f>0.3/SQRT(2)</f>
        <v>0.21213203435596423</v>
      </c>
      <c r="E50">
        <f t="shared" si="3"/>
        <v>1.5422117194085037</v>
      </c>
      <c r="I50">
        <f t="shared" si="5"/>
        <v>0</v>
      </c>
      <c r="M50" s="1" t="e">
        <f t="shared" si="6"/>
        <v>#DIV/0!</v>
      </c>
    </row>
    <row r="51" spans="1:13">
      <c r="A51">
        <v>17.079999999999998</v>
      </c>
      <c r="C51">
        <f t="shared" ref="C51:C52" si="32">A51/2</f>
        <v>8.5399999999999991</v>
      </c>
      <c r="D51">
        <f t="shared" ref="D51:D52" si="33">0.3/SQRT(2)</f>
        <v>0.21213203435596423</v>
      </c>
      <c r="E51">
        <f t="shared" si="3"/>
        <v>1.3591834967748833</v>
      </c>
      <c r="I51">
        <f t="shared" si="5"/>
        <v>0</v>
      </c>
      <c r="M51" s="1">
        <f t="shared" si="6"/>
        <v>16.457376430751093</v>
      </c>
    </row>
    <row r="52" spans="1:13">
      <c r="A52">
        <v>17.239999999999998</v>
      </c>
      <c r="C52">
        <f t="shared" si="32"/>
        <v>8.6199999999999992</v>
      </c>
      <c r="D52">
        <f t="shared" si="33"/>
        <v>0.21213203435596423</v>
      </c>
      <c r="E52">
        <f t="shared" si="3"/>
        <v>1.3719158948711352</v>
      </c>
      <c r="I52">
        <f t="shared" si="5"/>
        <v>0</v>
      </c>
      <c r="M52" s="1">
        <f t="shared" si="6"/>
        <v>14.063030598850119</v>
      </c>
    </row>
    <row r="53" spans="1:13">
      <c r="E53">
        <f t="shared" si="3"/>
        <v>0</v>
      </c>
      <c r="I53">
        <f t="shared" si="5"/>
        <v>0</v>
      </c>
      <c r="M53" s="1" t="e">
        <f t="shared" si="6"/>
        <v>#DIV/0!</v>
      </c>
    </row>
    <row r="54" spans="1:13">
      <c r="E54">
        <f t="shared" si="3"/>
        <v>0</v>
      </c>
      <c r="I54">
        <f t="shared" si="5"/>
        <v>0</v>
      </c>
      <c r="M54" s="1" t="e">
        <f t="shared" si="6"/>
        <v>#DIV/0!</v>
      </c>
    </row>
    <row r="55" spans="1:13">
      <c r="A55">
        <v>12.61</v>
      </c>
      <c r="C55">
        <f>A55/29</f>
        <v>0.43482758620689654</v>
      </c>
      <c r="D55">
        <f>0.3/SQRT(29)</f>
        <v>5.5708601453115562E-2</v>
      </c>
      <c r="E55">
        <f t="shared" si="3"/>
        <v>6.9204974135230884E-2</v>
      </c>
      <c r="F55">
        <f>E55*E59</f>
        <v>9.1859395537012042E-2</v>
      </c>
      <c r="G55">
        <f>SQRT((D55/C55)^2+(D59/C59)^2)/(2*3.1415)</f>
        <v>2.1179462149645386E-2</v>
      </c>
      <c r="I55">
        <f t="shared" si="5"/>
        <v>1.7802001437388722E-3</v>
      </c>
      <c r="J55">
        <f>-AVERAGE(I55:I57)</f>
        <v>-1.7034720777075777E-3</v>
      </c>
      <c r="K55">
        <f>STDEV(I55:I57)</f>
        <v>7.591386053598526E-5</v>
      </c>
      <c r="M55" s="1">
        <f t="shared" si="6"/>
        <v>16.852037736044885</v>
      </c>
    </row>
    <row r="56" spans="1:13">
      <c r="A56">
        <v>14.62</v>
      </c>
      <c r="C56">
        <f t="shared" ref="C56:C57" si="34">A56/29</f>
        <v>0.50413793103448268</v>
      </c>
      <c r="D56">
        <f t="shared" ref="D56:D57" si="35">0.3/SQRT(29)</f>
        <v>5.5708601453115562E-2</v>
      </c>
      <c r="E56">
        <f t="shared" si="3"/>
        <v>8.0236060416897334E-2</v>
      </c>
      <c r="F56">
        <f t="shared" ref="F56:F57" si="36">E56*E60</f>
        <v>8.4026391323759497E-2</v>
      </c>
      <c r="G56">
        <f>SQRT((D56/C56)^2+(D60/C60)^2)/(2*3.1415)</f>
        <v>1.9025762870393675E-2</v>
      </c>
      <c r="I56">
        <f t="shared" si="5"/>
        <v>1.628399501629041E-3</v>
      </c>
      <c r="M56" s="1">
        <f t="shared" si="6"/>
        <v>18.42299753223222</v>
      </c>
    </row>
    <row r="57" spans="1:13">
      <c r="A57">
        <v>13.81</v>
      </c>
      <c r="C57">
        <f t="shared" si="34"/>
        <v>0.47620689655172416</v>
      </c>
      <c r="D57">
        <f t="shared" si="35"/>
        <v>5.5708601453115562E-2</v>
      </c>
      <c r="E57">
        <f t="shared" si="3"/>
        <v>7.579069728846459E-2</v>
      </c>
      <c r="F57">
        <f t="shared" si="36"/>
        <v>8.7814757018101361E-2</v>
      </c>
      <c r="G57">
        <f>SQRT((D57/C57)^2+(D61/C61)^2)/(2*3.1415)</f>
        <v>1.9740561220722864E-2</v>
      </c>
      <c r="I57">
        <f t="shared" si="5"/>
        <v>1.70181658775482E-3</v>
      </c>
      <c r="M57" s="1">
        <f t="shared" si="6"/>
        <v>17.628221640252391</v>
      </c>
    </row>
    <row r="58" spans="1:13">
      <c r="E58">
        <f t="shared" si="3"/>
        <v>0</v>
      </c>
      <c r="I58">
        <f t="shared" si="5"/>
        <v>0</v>
      </c>
      <c r="M58" s="1" t="e">
        <f t="shared" si="6"/>
        <v>#DIV/0!</v>
      </c>
    </row>
    <row r="59" spans="1:13">
      <c r="A59">
        <v>8.34</v>
      </c>
      <c r="C59">
        <f>A59</f>
        <v>8.34</v>
      </c>
      <c r="D59">
        <f>0.3</f>
        <v>0.3</v>
      </c>
      <c r="E59">
        <f t="shared" si="3"/>
        <v>1.3273525015342538</v>
      </c>
      <c r="I59">
        <f t="shared" si="5"/>
        <v>0</v>
      </c>
      <c r="M59" s="1" t="e">
        <f t="shared" si="6"/>
        <v>#DIV/0!</v>
      </c>
    </row>
    <row r="60" spans="1:13">
      <c r="A60">
        <v>6.58</v>
      </c>
      <c r="C60">
        <f t="shared" ref="C60:C61" si="37">A60</f>
        <v>6.58</v>
      </c>
      <c r="D60">
        <f t="shared" ref="D60:D61" si="38">0.3</f>
        <v>0.3</v>
      </c>
      <c r="E60">
        <f t="shared" si="3"/>
        <v>1.0472397434167136</v>
      </c>
      <c r="I60">
        <f t="shared" si="5"/>
        <v>0</v>
      </c>
      <c r="M60" s="1">
        <f t="shared" si="6"/>
        <v>19.761131615644533</v>
      </c>
    </row>
    <row r="61" spans="1:13">
      <c r="A61">
        <v>7.28</v>
      </c>
      <c r="C61">
        <f t="shared" si="37"/>
        <v>7.28</v>
      </c>
      <c r="D61">
        <f t="shared" si="38"/>
        <v>0.3</v>
      </c>
      <c r="E61">
        <f t="shared" si="3"/>
        <v>1.1586482267589171</v>
      </c>
      <c r="I61">
        <f t="shared" si="5"/>
        <v>0</v>
      </c>
      <c r="M61" s="1">
        <f t="shared" si="6"/>
        <v>16.743173373582223</v>
      </c>
    </row>
    <row r="62" spans="1:13">
      <c r="E62">
        <f t="shared" si="3"/>
        <v>0</v>
      </c>
      <c r="I62">
        <f t="shared" si="5"/>
        <v>0</v>
      </c>
      <c r="M62" s="1" t="e">
        <f t="shared" si="6"/>
        <v>#DIV/0!</v>
      </c>
    </row>
    <row r="63" spans="1:13">
      <c r="E63">
        <f t="shared" si="3"/>
        <v>0</v>
      </c>
      <c r="I63">
        <f t="shared" si="5"/>
        <v>0</v>
      </c>
      <c r="M63" s="1" t="e">
        <f t="shared" si="6"/>
        <v>#DIV/0!</v>
      </c>
    </row>
    <row r="64" spans="1:13">
      <c r="A64">
        <v>13.63</v>
      </c>
      <c r="C64">
        <f>A64/29</f>
        <v>0.47000000000000003</v>
      </c>
      <c r="D64">
        <f>0.3/SQRT(29)</f>
        <v>5.5708601453115562E-2</v>
      </c>
      <c r="E64">
        <f t="shared" si="3"/>
        <v>7.4802838815479542E-2</v>
      </c>
      <c r="F64">
        <f>E64*E68</f>
        <v>7.4050617876586566E-2</v>
      </c>
      <c r="G64">
        <f>SQRT((D64/C64)^2+(D68/C68)^2)/(2*3.1415)</f>
        <v>2.0367078692286988E-2</v>
      </c>
      <c r="I64">
        <f t="shared" si="5"/>
        <v>1.435072806839195E-3</v>
      </c>
      <c r="J64">
        <f>-AVERAGE(I64:I66)</f>
        <v>-1.4240158943939864E-3</v>
      </c>
      <c r="K64">
        <f>STDEV(I64:I66)</f>
        <v>6.6328742558017712E-5</v>
      </c>
      <c r="M64" s="1">
        <f t="shared" si="6"/>
        <v>20.904862705939074</v>
      </c>
    </row>
    <row r="65" spans="1:13">
      <c r="A65">
        <v>14.54</v>
      </c>
      <c r="C65">
        <f t="shared" ref="C65:C66" si="39">A65/29</f>
        <v>0.50137931034482752</v>
      </c>
      <c r="D65">
        <f t="shared" ref="D65:D66" si="40">0.3/SQRT(29)</f>
        <v>5.5708601453115562E-2</v>
      </c>
      <c r="E65">
        <f t="shared" si="3"/>
        <v>7.9797012206681756E-2</v>
      </c>
      <c r="F65">
        <f t="shared" ref="F65:F66" si="41">E65*E69</f>
        <v>7.6581552220385554E-2</v>
      </c>
      <c r="G65">
        <f>SQRT((D65/C65)^2+(D69/C69)^2)/(2*3.1415)</f>
        <v>1.9376188507333202E-2</v>
      </c>
      <c r="I65">
        <f t="shared" si="5"/>
        <v>1.4841213516971808E-3</v>
      </c>
      <c r="M65" s="1">
        <f t="shared" si="6"/>
        <v>20.213980457658138</v>
      </c>
    </row>
    <row r="66" spans="1:13">
      <c r="A66">
        <v>15.34</v>
      </c>
      <c r="C66">
        <f t="shared" si="39"/>
        <v>0.5289655172413793</v>
      </c>
      <c r="D66">
        <f t="shared" si="40"/>
        <v>5.5708601453115562E-2</v>
      </c>
      <c r="E66">
        <f t="shared" ref="E66:E70" si="42">C66/(2*3.141592)</f>
        <v>8.4187494308837568E-2</v>
      </c>
      <c r="F66">
        <f t="shared" si="41"/>
        <v>6.9808053583826885E-2</v>
      </c>
      <c r="G66">
        <f t="shared" ref="G66" si="43">SQRT((D66/C66)^2+(D70/C70)^2)/(2*3.1415)</f>
        <v>1.9103880921041438E-2</v>
      </c>
      <c r="I66">
        <f t="shared" ref="I66" si="44">F66/51.6006</f>
        <v>1.3528535246455833E-3</v>
      </c>
      <c r="M66" s="1">
        <f t="shared" ref="M66" si="45">(0.03*51.6006)/(E66*E70)</f>
        <v>22.175349698600456</v>
      </c>
    </row>
    <row r="67" spans="1:13">
      <c r="E67">
        <f t="shared" si="42"/>
        <v>0</v>
      </c>
      <c r="M67" s="1" t="e">
        <f t="shared" ref="M66:M71" si="46">(0.03*51.6006)/(C67*C71)</f>
        <v>#DIV/0!</v>
      </c>
    </row>
    <row r="68" spans="1:13">
      <c r="A68">
        <v>6.22</v>
      </c>
      <c r="C68">
        <f>A68</f>
        <v>6.22</v>
      </c>
      <c r="D68">
        <f>0.3</f>
        <v>0.3</v>
      </c>
      <c r="E68">
        <f t="shared" si="42"/>
        <v>0.98994395198358021</v>
      </c>
      <c r="M68" s="1" t="e">
        <f t="shared" si="46"/>
        <v>#DIV/0!</v>
      </c>
    </row>
    <row r="69" spans="1:13">
      <c r="A69">
        <v>6.03</v>
      </c>
      <c r="C69">
        <f t="shared" ref="C69:C70" si="47">A69</f>
        <v>6.03</v>
      </c>
      <c r="D69">
        <f t="shared" ref="D69:D70" si="48">0.3</f>
        <v>0.3</v>
      </c>
      <c r="E69">
        <f t="shared" si="42"/>
        <v>0.95970450650498218</v>
      </c>
      <c r="M69" s="1" t="e">
        <f t="shared" si="46"/>
        <v>#DIV/0!</v>
      </c>
    </row>
    <row r="70" spans="1:13">
      <c r="A70">
        <v>5.21</v>
      </c>
      <c r="C70">
        <f t="shared" si="47"/>
        <v>5.21</v>
      </c>
      <c r="D70">
        <f t="shared" si="48"/>
        <v>0.3</v>
      </c>
      <c r="E70">
        <f t="shared" si="42"/>
        <v>0.82919742601840085</v>
      </c>
      <c r="M70" s="1" t="e">
        <f t="shared" si="46"/>
        <v>#DIV/0!</v>
      </c>
    </row>
    <row r="71" spans="1:13">
      <c r="M71" s="1" t="e">
        <f t="shared" si="46"/>
        <v>#DIV/0!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SAS</dc:creator>
  <cp:lastModifiedBy>SAS SAS</cp:lastModifiedBy>
  <dcterms:created xsi:type="dcterms:W3CDTF">2018-09-22T13:42:22Z</dcterms:created>
  <dcterms:modified xsi:type="dcterms:W3CDTF">2018-09-22T19:38:33Z</dcterms:modified>
</cp:coreProperties>
</file>