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360" yWindow="0" windowWidth="2250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M45" i="1"/>
  <c r="M46" i="1"/>
  <c r="M47" i="1"/>
  <c r="M43" i="1"/>
  <c r="E14" i="1"/>
  <c r="B20" i="1"/>
  <c r="B17" i="1"/>
  <c r="N47" i="1"/>
  <c r="B40" i="1"/>
  <c r="B39" i="1"/>
  <c r="B38" i="1"/>
  <c r="G44" i="1"/>
  <c r="G47" i="1"/>
  <c r="N46" i="1"/>
  <c r="G46" i="1"/>
  <c r="N45" i="1"/>
  <c r="N44" i="1"/>
  <c r="G45" i="1"/>
  <c r="G43" i="1"/>
  <c r="N43" i="1"/>
  <c r="F9" i="1"/>
  <c r="C9" i="1"/>
  <c r="J29" i="1"/>
  <c r="J27" i="1"/>
  <c r="J28" i="1"/>
  <c r="J30" i="1"/>
  <c r="J31" i="1"/>
  <c r="J23" i="1"/>
  <c r="J24" i="1"/>
  <c r="J25" i="1"/>
  <c r="H27" i="1"/>
  <c r="H24" i="1"/>
  <c r="H25" i="1"/>
  <c r="H26" i="1"/>
  <c r="H23" i="1"/>
  <c r="R19" i="1"/>
  <c r="R17" i="1"/>
  <c r="R16" i="1"/>
  <c r="L16" i="1"/>
  <c r="L17" i="1"/>
  <c r="L18" i="1"/>
  <c r="L15" i="1"/>
  <c r="F29" i="1"/>
  <c r="F30" i="1"/>
  <c r="F31" i="1"/>
  <c r="F32" i="1"/>
  <c r="F28" i="1"/>
  <c r="F23" i="1"/>
  <c r="F18" i="1"/>
  <c r="F36" i="1"/>
  <c r="F37" i="1"/>
  <c r="F38" i="1"/>
  <c r="F39" i="1"/>
  <c r="F40" i="1"/>
  <c r="F35" i="1"/>
  <c r="E36" i="1"/>
  <c r="E37" i="1"/>
  <c r="E38" i="1"/>
  <c r="E39" i="1"/>
  <c r="E40" i="1"/>
  <c r="E35" i="1"/>
  <c r="F27" i="1"/>
  <c r="E28" i="1"/>
  <c r="E29" i="1"/>
  <c r="E30" i="1"/>
  <c r="E31" i="1"/>
  <c r="E32" i="1"/>
  <c r="E27" i="1"/>
  <c r="R15" i="1"/>
  <c r="R18" i="1"/>
  <c r="R14" i="1"/>
  <c r="Q15" i="1"/>
  <c r="Q16" i="1"/>
  <c r="Q17" i="1"/>
  <c r="Q18" i="1"/>
  <c r="Q19" i="1"/>
  <c r="Q14" i="1"/>
  <c r="L19" i="1"/>
  <c r="L14" i="1"/>
  <c r="K15" i="1"/>
  <c r="K16" i="1"/>
  <c r="K17" i="1"/>
  <c r="K18" i="1"/>
  <c r="K19" i="1"/>
  <c r="K14" i="1"/>
  <c r="H15" i="1"/>
  <c r="H16" i="1"/>
  <c r="H17" i="1"/>
  <c r="H18" i="1"/>
  <c r="H19" i="1"/>
  <c r="F15" i="1"/>
  <c r="F16" i="1"/>
  <c r="F17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23" i="1"/>
  <c r="B16" i="1"/>
  <c r="B15" i="1"/>
  <c r="B23" i="1"/>
  <c r="B22" i="1"/>
  <c r="B21" i="1"/>
  <c r="B19" i="1"/>
  <c r="B18" i="1"/>
  <c r="L8" i="1"/>
  <c r="L7" i="1"/>
  <c r="L6" i="1"/>
  <c r="L5" i="1"/>
  <c r="L4" i="1"/>
  <c r="I10" i="1"/>
  <c r="H10" i="1"/>
  <c r="I9" i="1"/>
  <c r="H9" i="1"/>
  <c r="F10" i="1"/>
  <c r="E10" i="1"/>
  <c r="E9" i="1"/>
  <c r="C10" i="1"/>
  <c r="B10" i="1"/>
  <c r="B9" i="1"/>
</calcChain>
</file>

<file path=xl/sharedStrings.xml><?xml version="1.0" encoding="utf-8"?>
<sst xmlns="http://schemas.openxmlformats.org/spreadsheetml/2006/main" count="35" uniqueCount="31">
  <si>
    <t>Seite 1</t>
  </si>
  <si>
    <t>S</t>
  </si>
  <si>
    <t>Seite 2</t>
  </si>
  <si>
    <t>Al</t>
  </si>
  <si>
    <t>S 1</t>
  </si>
  <si>
    <t>S2</t>
  </si>
  <si>
    <t>Mes</t>
  </si>
  <si>
    <t>S1</t>
  </si>
  <si>
    <t>Messreihe 1</t>
  </si>
  <si>
    <t>St</t>
  </si>
  <si>
    <t>Gewicht</t>
  </si>
  <si>
    <t>G</t>
  </si>
  <si>
    <t>Messing</t>
  </si>
  <si>
    <t>Messreihe 2</t>
  </si>
  <si>
    <t>Messreihe 3</t>
  </si>
  <si>
    <t>Aluminum länger</t>
  </si>
  <si>
    <t>stahl</t>
  </si>
  <si>
    <t>al</t>
  </si>
  <si>
    <t>m</t>
  </si>
  <si>
    <t>Stei</t>
  </si>
  <si>
    <t>b</t>
  </si>
  <si>
    <t>l</t>
  </si>
  <si>
    <t>h</t>
  </si>
  <si>
    <t xml:space="preserve">       </t>
  </si>
  <si>
    <t>dStei</t>
  </si>
  <si>
    <t>db</t>
  </si>
  <si>
    <t>dh</t>
  </si>
  <si>
    <t>dl</t>
  </si>
  <si>
    <t>E</t>
  </si>
  <si>
    <t>M Vert</t>
  </si>
  <si>
    <t>Al Länger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</si>
</sst>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topLeftCell="F43" workbookViewId="0">
      <selection activeCell="M43" sqref="M43:M47"/>
    </sheetView>
  </sheetViews>
  <sheetFormatPr baseColWidth="10" defaultRowHeight="15" x14ac:dyDescent="0"/>
  <sheetData>
    <row r="2" spans="1:18">
      <c r="B2" t="s">
        <v>3</v>
      </c>
      <c r="E2" t="s">
        <v>1</v>
      </c>
      <c r="H2" t="s">
        <v>6</v>
      </c>
    </row>
    <row r="3" spans="1:18">
      <c r="B3" t="s">
        <v>0</v>
      </c>
      <c r="C3" t="s">
        <v>2</v>
      </c>
      <c r="E3" t="s">
        <v>4</v>
      </c>
      <c r="F3" t="s">
        <v>5</v>
      </c>
      <c r="H3" t="s">
        <v>7</v>
      </c>
      <c r="I3" t="s">
        <v>5</v>
      </c>
      <c r="L3">
        <v>0.19955000000000001</v>
      </c>
    </row>
    <row r="4" spans="1:18">
      <c r="B4">
        <v>5.95</v>
      </c>
      <c r="C4">
        <v>9.92</v>
      </c>
      <c r="E4">
        <v>5.92</v>
      </c>
      <c r="F4">
        <v>9.91</v>
      </c>
      <c r="H4">
        <v>5.91</v>
      </c>
      <c r="I4">
        <v>9.91</v>
      </c>
      <c r="L4">
        <f>L3+0.19996</f>
        <v>0.39951000000000003</v>
      </c>
    </row>
    <row r="5" spans="1:18">
      <c r="B5">
        <v>5.95</v>
      </c>
      <c r="C5">
        <v>9.92</v>
      </c>
      <c r="E5">
        <v>5.92</v>
      </c>
      <c r="F5">
        <v>9.91</v>
      </c>
      <c r="H5">
        <v>5.92</v>
      </c>
      <c r="I5">
        <v>9.9</v>
      </c>
      <c r="L5">
        <f>L4+0.19955</f>
        <v>0.59906000000000004</v>
      </c>
    </row>
    <row r="6" spans="1:18">
      <c r="B6">
        <v>5.96</v>
      </c>
      <c r="C6">
        <v>9.91</v>
      </c>
      <c r="E6">
        <v>5.92</v>
      </c>
      <c r="F6">
        <v>9.92</v>
      </c>
      <c r="H6">
        <v>5.91</v>
      </c>
      <c r="I6">
        <v>9.9</v>
      </c>
      <c r="L6">
        <f>L5+0.19981</f>
        <v>0.79886999999999997</v>
      </c>
    </row>
    <row r="7" spans="1:18">
      <c r="B7">
        <v>5.94</v>
      </c>
      <c r="C7">
        <v>9.92</v>
      </c>
      <c r="E7">
        <v>5.91</v>
      </c>
      <c r="F7">
        <v>9.9</v>
      </c>
      <c r="H7">
        <v>5.91</v>
      </c>
      <c r="I7">
        <v>9.9</v>
      </c>
      <c r="L7">
        <f>L6+0.19951</f>
        <v>0.99837999999999993</v>
      </c>
    </row>
    <row r="8" spans="1:18">
      <c r="B8">
        <v>5.94</v>
      </c>
      <c r="C8">
        <v>9.9</v>
      </c>
      <c r="E8">
        <v>5.91</v>
      </c>
      <c r="F8">
        <v>9.91</v>
      </c>
      <c r="H8">
        <v>5.92</v>
      </c>
      <c r="I8">
        <v>9.9</v>
      </c>
      <c r="L8">
        <f>L7+0.19989</f>
        <v>1.1982699999999999</v>
      </c>
    </row>
    <row r="9" spans="1:18">
      <c r="B9">
        <f>AVERAGE(B4:B8)</f>
        <v>5.9480000000000004</v>
      </c>
      <c r="C9">
        <f>AVERAGE(C4:C8)</f>
        <v>9.9139999999999997</v>
      </c>
      <c r="E9">
        <f>AVERAGE(E4:E8)</f>
        <v>5.9159999999999995</v>
      </c>
      <c r="F9">
        <f>AVERAGE(F4:F8)</f>
        <v>9.91</v>
      </c>
      <c r="H9">
        <f>AVERAGE(H4:H8)</f>
        <v>5.9139999999999997</v>
      </c>
      <c r="I9">
        <f>AVERAGE(I4:I8)</f>
        <v>9.9019999999999992</v>
      </c>
    </row>
    <row r="10" spans="1:18">
      <c r="B10">
        <f>STDEV(B4:B9)</f>
        <v>7.4833147735477229E-3</v>
      </c>
      <c r="C10">
        <f>STDEV(C4:C9)</f>
        <v>7.9999999999998302E-3</v>
      </c>
      <c r="E10">
        <f>STDEV(E4:E9)</f>
        <v>4.8989794855662516E-3</v>
      </c>
      <c r="F10">
        <f>STDEV(F4:F8)</f>
        <v>7.0710678118653244E-3</v>
      </c>
      <c r="H10">
        <f>STDEV(H4:H8)</f>
        <v>5.4772255750515442E-3</v>
      </c>
      <c r="I10">
        <f>STDEV(I4:I8)</f>
        <v>4.4721359549994844E-3</v>
      </c>
    </row>
    <row r="12" spans="1:18">
      <c r="A12" t="s">
        <v>8</v>
      </c>
      <c r="B12" t="s">
        <v>9</v>
      </c>
      <c r="H12" t="s">
        <v>3</v>
      </c>
      <c r="N12" t="s">
        <v>12</v>
      </c>
    </row>
    <row r="13" spans="1:18">
      <c r="B13" t="s">
        <v>10</v>
      </c>
      <c r="H13" t="s">
        <v>11</v>
      </c>
      <c r="N13" t="s">
        <v>11</v>
      </c>
    </row>
    <row r="14" spans="1:18">
      <c r="B14">
        <v>0.19955000000000001</v>
      </c>
      <c r="C14">
        <v>0.38</v>
      </c>
      <c r="D14">
        <v>0.39</v>
      </c>
      <c r="E14">
        <f>AVERAGE(C14:D14)</f>
        <v>0.38500000000000001</v>
      </c>
      <c r="F14">
        <f>STDEV(C14:D14)</f>
        <v>7.0710678118654814E-3</v>
      </c>
      <c r="H14">
        <v>0.19955000000000001</v>
      </c>
      <c r="I14">
        <v>0.47</v>
      </c>
      <c r="J14">
        <v>0.46</v>
      </c>
      <c r="K14">
        <f>AVERAGE(I14:J14)</f>
        <v>0.46499999999999997</v>
      </c>
      <c r="L14">
        <f>STDEV(I14:J14)</f>
        <v>7.0710678118654424E-3</v>
      </c>
      <c r="N14" s="1">
        <v>0.19955000000000001</v>
      </c>
      <c r="O14">
        <v>0.6</v>
      </c>
      <c r="P14">
        <v>0.57999999999999996</v>
      </c>
      <c r="Q14">
        <f>AVERAGE(O14:P14)</f>
        <v>0.59</v>
      </c>
      <c r="R14">
        <f>STDEV(O14:P14)</f>
        <v>1.4142135623730963E-2</v>
      </c>
    </row>
    <row r="15" spans="1:18">
      <c r="B15">
        <f>B14+0.05003</f>
        <v>0.24958</v>
      </c>
      <c r="C15">
        <v>0.48</v>
      </c>
      <c r="D15">
        <v>0.5</v>
      </c>
      <c r="E15">
        <f t="shared" ref="E15:E23" si="0">AVERAGE(C15:D15)</f>
        <v>0.49</v>
      </c>
      <c r="F15">
        <f t="shared" ref="F15:F22" si="1">STDEV(C15:D15)</f>
        <v>1.4142135623730963E-2</v>
      </c>
      <c r="H15">
        <f>H14+0.19996</f>
        <v>0.39951000000000003</v>
      </c>
      <c r="I15">
        <v>0.93</v>
      </c>
      <c r="J15">
        <v>0.93</v>
      </c>
      <c r="K15">
        <f t="shared" ref="K15:K19" si="2">AVERAGE(I15:J15)</f>
        <v>0.93</v>
      </c>
      <c r="L15">
        <f>0.01/SQRT(2)</f>
        <v>7.0710678118654745E-3</v>
      </c>
      <c r="N15" s="1">
        <v>0.39950999999999998</v>
      </c>
      <c r="O15">
        <v>1.1499999999999999</v>
      </c>
      <c r="P15">
        <v>1.1599999999999999</v>
      </c>
      <c r="Q15">
        <f t="shared" ref="Q15:Q19" si="3">AVERAGE(O15:P15)</f>
        <v>1.1549999999999998</v>
      </c>
      <c r="R15">
        <f t="shared" ref="R15:R18" si="4">STDEV(O15:P15)</f>
        <v>7.0710678118654814E-3</v>
      </c>
    </row>
    <row r="16" spans="1:18">
      <c r="B16">
        <f>B15+0.05003</f>
        <v>0.29960999999999999</v>
      </c>
      <c r="C16">
        <v>0.59</v>
      </c>
      <c r="D16">
        <v>0.61</v>
      </c>
      <c r="E16">
        <f t="shared" si="0"/>
        <v>0.6</v>
      </c>
      <c r="F16">
        <f t="shared" si="1"/>
        <v>1.4142135623730963E-2</v>
      </c>
      <c r="H16">
        <f>H15+0.19955</f>
        <v>0.59906000000000004</v>
      </c>
      <c r="I16">
        <v>1.4</v>
      </c>
      <c r="J16">
        <v>1.4</v>
      </c>
      <c r="K16">
        <f t="shared" si="2"/>
        <v>1.4</v>
      </c>
      <c r="L16">
        <f t="shared" ref="L16:L18" si="5">0.01/SQRT(2)</f>
        <v>7.0710678118654745E-3</v>
      </c>
      <c r="N16" s="1">
        <v>0.59906000000000004</v>
      </c>
      <c r="O16">
        <v>1.74</v>
      </c>
      <c r="P16">
        <v>1.74</v>
      </c>
      <c r="Q16">
        <f t="shared" si="3"/>
        <v>1.74</v>
      </c>
      <c r="R16">
        <f>0.01/SQRT(2)</f>
        <v>7.0710678118654745E-3</v>
      </c>
    </row>
    <row r="17" spans="1:18">
      <c r="B17">
        <f>B16+0.04994</f>
        <v>0.34954999999999997</v>
      </c>
      <c r="C17">
        <v>0.7</v>
      </c>
      <c r="D17">
        <v>0.71</v>
      </c>
      <c r="E17">
        <f t="shared" si="0"/>
        <v>0.70499999999999996</v>
      </c>
      <c r="F17">
        <f t="shared" si="1"/>
        <v>7.0710678118654814E-3</v>
      </c>
      <c r="H17">
        <f>H16+0.19981</f>
        <v>0.79886999999999997</v>
      </c>
      <c r="I17">
        <v>1.88</v>
      </c>
      <c r="J17">
        <v>1.88</v>
      </c>
      <c r="K17">
        <f t="shared" si="2"/>
        <v>1.88</v>
      </c>
      <c r="L17">
        <f t="shared" si="5"/>
        <v>7.0710678118654745E-3</v>
      </c>
      <c r="N17" s="1">
        <v>0.79886999999999997</v>
      </c>
      <c r="O17">
        <v>2.3199999999999998</v>
      </c>
      <c r="P17">
        <v>2.3199999999999998</v>
      </c>
      <c r="Q17">
        <f t="shared" si="3"/>
        <v>2.3199999999999998</v>
      </c>
      <c r="R17">
        <f>0.01/SQRT(2)</f>
        <v>7.0710678118654745E-3</v>
      </c>
    </row>
    <row r="18" spans="1:18">
      <c r="B18">
        <f>B14+0.10003+0.05003</f>
        <v>0.34961000000000003</v>
      </c>
      <c r="C18">
        <v>0.7</v>
      </c>
      <c r="D18">
        <v>0.7</v>
      </c>
      <c r="E18">
        <f t="shared" si="0"/>
        <v>0.7</v>
      </c>
      <c r="F18">
        <f>0.01/SQRT(2)</f>
        <v>7.0710678118654745E-3</v>
      </c>
      <c r="H18">
        <f>H17+0.19951</f>
        <v>0.99837999999999993</v>
      </c>
      <c r="I18">
        <v>2.35</v>
      </c>
      <c r="J18">
        <v>2.35</v>
      </c>
      <c r="K18">
        <f t="shared" si="2"/>
        <v>2.35</v>
      </c>
      <c r="L18">
        <f t="shared" si="5"/>
        <v>7.0710678118654745E-3</v>
      </c>
      <c r="N18" s="1">
        <v>0.99838000000000005</v>
      </c>
      <c r="O18">
        <v>2.91</v>
      </c>
      <c r="P18">
        <v>2.9</v>
      </c>
      <c r="Q18">
        <f t="shared" si="3"/>
        <v>2.9050000000000002</v>
      </c>
      <c r="R18">
        <f t="shared" si="4"/>
        <v>7.0710678118656384E-3</v>
      </c>
    </row>
    <row r="19" spans="1:18">
      <c r="B19">
        <f>B18+0.05003</f>
        <v>0.39964000000000005</v>
      </c>
      <c r="C19">
        <v>0.81</v>
      </c>
      <c r="D19">
        <v>0.8</v>
      </c>
      <c r="E19">
        <f t="shared" si="0"/>
        <v>0.80500000000000005</v>
      </c>
      <c r="F19">
        <f t="shared" si="1"/>
        <v>7.0710678118654814E-3</v>
      </c>
      <c r="H19">
        <f>H18+0.19989</f>
        <v>1.1982699999999999</v>
      </c>
      <c r="I19">
        <v>2.81</v>
      </c>
      <c r="J19">
        <v>2.8</v>
      </c>
      <c r="K19">
        <f t="shared" si="2"/>
        <v>2.8049999999999997</v>
      </c>
      <c r="L19">
        <f t="shared" ref="L19" si="6">STDEV(I19:J19)</f>
        <v>7.0710678118656384E-3</v>
      </c>
      <c r="N19" s="1">
        <v>1.1982699999999999</v>
      </c>
      <c r="O19">
        <v>3.05</v>
      </c>
      <c r="P19">
        <v>3.05</v>
      </c>
      <c r="Q19">
        <f t="shared" si="3"/>
        <v>3.05</v>
      </c>
      <c r="R19">
        <f>0.01/SQRT(2)</f>
        <v>7.0710678118654745E-3</v>
      </c>
    </row>
    <row r="20" spans="1:18">
      <c r="B20">
        <f>B19+0.04994</f>
        <v>0.44958000000000004</v>
      </c>
      <c r="C20">
        <v>0.89</v>
      </c>
      <c r="D20">
        <v>0.91</v>
      </c>
      <c r="E20">
        <f t="shared" si="0"/>
        <v>0.9</v>
      </c>
      <c r="F20">
        <f t="shared" si="1"/>
        <v>1.4142135623730963E-2</v>
      </c>
    </row>
    <row r="21" spans="1:18">
      <c r="B21">
        <f>B14+0.19989+0.10003</f>
        <v>0.49947000000000003</v>
      </c>
      <c r="C21">
        <v>0.99</v>
      </c>
      <c r="D21">
        <v>1.01</v>
      </c>
      <c r="E21">
        <f t="shared" si="0"/>
        <v>1</v>
      </c>
      <c r="F21">
        <f t="shared" si="1"/>
        <v>1.4142135623730963E-2</v>
      </c>
    </row>
    <row r="22" spans="1:18">
      <c r="B22">
        <f>B21+0.19951</f>
        <v>0.69898000000000005</v>
      </c>
      <c r="C22">
        <v>1.39</v>
      </c>
      <c r="D22">
        <v>1.42</v>
      </c>
      <c r="E22">
        <f t="shared" si="0"/>
        <v>1.4049999999999998</v>
      </c>
      <c r="F22">
        <f t="shared" si="1"/>
        <v>2.1213203435596444E-2</v>
      </c>
      <c r="H22">
        <v>1.0000000000000001E-5</v>
      </c>
      <c r="J22">
        <v>1.0000000000000001E-5</v>
      </c>
    </row>
    <row r="23" spans="1:18">
      <c r="B23">
        <f>B22+0.05003</f>
        <v>0.74901000000000006</v>
      </c>
      <c r="C23">
        <v>1.51</v>
      </c>
      <c r="D23">
        <v>1.51</v>
      </c>
      <c r="E23">
        <f t="shared" si="0"/>
        <v>1.51</v>
      </c>
      <c r="F23">
        <f>0.01/SQRT(2)</f>
        <v>7.0710678118654745E-3</v>
      </c>
      <c r="H23">
        <f>H22+0.00001</f>
        <v>2.0000000000000002E-5</v>
      </c>
      <c r="J23">
        <f>J22+0.00001</f>
        <v>2.0000000000000002E-5</v>
      </c>
    </row>
    <row r="24" spans="1:18">
      <c r="H24">
        <f t="shared" ref="H24:J31" si="7">H23+0.00001</f>
        <v>3.0000000000000004E-5</v>
      </c>
      <c r="J24">
        <f t="shared" si="7"/>
        <v>3.0000000000000004E-5</v>
      </c>
    </row>
    <row r="25" spans="1:18">
      <c r="H25">
        <f t="shared" si="7"/>
        <v>4.0000000000000003E-5</v>
      </c>
      <c r="J25">
        <f t="shared" si="7"/>
        <v>4.0000000000000003E-5</v>
      </c>
    </row>
    <row r="26" spans="1:18">
      <c r="A26" t="s">
        <v>13</v>
      </c>
      <c r="B26" t="s">
        <v>12</v>
      </c>
      <c r="H26">
        <f t="shared" si="7"/>
        <v>5.0000000000000002E-5</v>
      </c>
      <c r="J26">
        <v>3.0000000000000001E-5</v>
      </c>
    </row>
    <row r="27" spans="1:18">
      <c r="B27" s="1">
        <v>0.19955000000000001</v>
      </c>
      <c r="C27">
        <v>0.2</v>
      </c>
      <c r="D27">
        <v>0.21</v>
      </c>
      <c r="E27">
        <f>AVERAGE(C27:D27)</f>
        <v>0.20500000000000002</v>
      </c>
      <c r="F27">
        <f>STDEV(C27:D27)</f>
        <v>7.0710678118654623E-3</v>
      </c>
      <c r="H27">
        <f>H26+0.00001</f>
        <v>6.0000000000000002E-5</v>
      </c>
      <c r="J27">
        <f t="shared" si="7"/>
        <v>4.0000000000000003E-5</v>
      </c>
    </row>
    <row r="28" spans="1:18">
      <c r="B28" s="1">
        <v>0.39950999999999998</v>
      </c>
      <c r="C28">
        <v>0.42</v>
      </c>
      <c r="D28">
        <v>0.42</v>
      </c>
      <c r="E28">
        <f t="shared" ref="E28:E32" si="8">AVERAGE(C28:D28)</f>
        <v>0.42</v>
      </c>
      <c r="F28">
        <f>0.01/SQRT(2)</f>
        <v>7.0710678118654745E-3</v>
      </c>
      <c r="J28">
        <f t="shared" si="7"/>
        <v>5.0000000000000002E-5</v>
      </c>
    </row>
    <row r="29" spans="1:18">
      <c r="B29" s="1">
        <v>0.59906000000000004</v>
      </c>
      <c r="C29">
        <v>0.62</v>
      </c>
      <c r="D29">
        <v>0.62</v>
      </c>
      <c r="E29">
        <f t="shared" si="8"/>
        <v>0.62</v>
      </c>
      <c r="F29">
        <f t="shared" ref="F29:F32" si="9">0.01/SQRT(2)</f>
        <v>7.0710678118654745E-3</v>
      </c>
      <c r="J29">
        <f>0.00003</f>
        <v>3.0000000000000001E-5</v>
      </c>
    </row>
    <row r="30" spans="1:18">
      <c r="B30" s="1">
        <v>0.79886999999999997</v>
      </c>
      <c r="C30">
        <v>0.83</v>
      </c>
      <c r="D30">
        <v>0.83</v>
      </c>
      <c r="E30">
        <f t="shared" si="8"/>
        <v>0.83</v>
      </c>
      <c r="F30">
        <f t="shared" si="9"/>
        <v>7.0710678118654745E-3</v>
      </c>
      <c r="J30">
        <f t="shared" si="7"/>
        <v>4.0000000000000003E-5</v>
      </c>
    </row>
    <row r="31" spans="1:18">
      <c r="B31" s="1">
        <v>0.99838000000000005</v>
      </c>
      <c r="C31">
        <v>1.05</v>
      </c>
      <c r="D31">
        <v>1.05</v>
      </c>
      <c r="E31">
        <f t="shared" si="8"/>
        <v>1.05</v>
      </c>
      <c r="F31">
        <f t="shared" si="9"/>
        <v>7.0710678118654745E-3</v>
      </c>
      <c r="J31">
        <f t="shared" si="7"/>
        <v>5.0000000000000002E-5</v>
      </c>
    </row>
    <row r="32" spans="1:18">
      <c r="B32" s="1">
        <v>1.1982699999999999</v>
      </c>
      <c r="C32">
        <v>1.25</v>
      </c>
      <c r="D32">
        <v>1.25</v>
      </c>
      <c r="E32">
        <f t="shared" si="8"/>
        <v>1.25</v>
      </c>
      <c r="F32">
        <f t="shared" si="9"/>
        <v>7.0710678118654745E-3</v>
      </c>
    </row>
    <row r="34" spans="1:14">
      <c r="A34" t="s">
        <v>14</v>
      </c>
      <c r="B34" t="s">
        <v>15</v>
      </c>
    </row>
    <row r="35" spans="1:14">
      <c r="B35" s="1">
        <v>0.19955000000000001</v>
      </c>
      <c r="C35">
        <v>0.79</v>
      </c>
      <c r="D35">
        <v>0.78</v>
      </c>
      <c r="E35">
        <f>AVERAGE(C35:D35)</f>
        <v>0.78500000000000003</v>
      </c>
      <c r="F35">
        <f>STDEV(C35:D35)</f>
        <v>7.0710678118654814E-3</v>
      </c>
    </row>
    <row r="36" spans="1:14">
      <c r="B36" s="1">
        <v>0.39950999999999998</v>
      </c>
      <c r="C36">
        <v>1.56</v>
      </c>
      <c r="D36">
        <v>1.55</v>
      </c>
      <c r="E36">
        <f t="shared" ref="E36:E40" si="10">AVERAGE(C36:D36)</f>
        <v>1.5550000000000002</v>
      </c>
      <c r="F36">
        <f t="shared" ref="F36:F40" si="11">STDEV(C36:D36)</f>
        <v>7.0710678118654814E-3</v>
      </c>
    </row>
    <row r="37" spans="1:14">
      <c r="B37" s="1">
        <v>0.59906000000000004</v>
      </c>
      <c r="C37">
        <v>2.33</v>
      </c>
      <c r="D37">
        <v>2.2999999999999998</v>
      </c>
      <c r="E37">
        <f t="shared" si="10"/>
        <v>2.3149999999999999</v>
      </c>
      <c r="F37">
        <f t="shared" si="11"/>
        <v>2.12132034355966E-2</v>
      </c>
    </row>
    <row r="38" spans="1:14">
      <c r="B38" s="1">
        <f>B37+0.05003</f>
        <v>0.64909000000000006</v>
      </c>
      <c r="C38">
        <v>2.5099999999999998</v>
      </c>
      <c r="D38">
        <v>2.52</v>
      </c>
      <c r="E38">
        <f t="shared" si="10"/>
        <v>2.5149999999999997</v>
      </c>
      <c r="F38">
        <f t="shared" si="11"/>
        <v>7.0710678118656384E-3</v>
      </c>
    </row>
    <row r="39" spans="1:14">
      <c r="B39" s="1">
        <f>B38+0.05003</f>
        <v>0.69912000000000007</v>
      </c>
      <c r="C39">
        <v>2.71</v>
      </c>
      <c r="D39">
        <v>2.7</v>
      </c>
      <c r="E39">
        <f t="shared" si="10"/>
        <v>2.7050000000000001</v>
      </c>
      <c r="F39">
        <f t="shared" si="11"/>
        <v>7.0710678118653244E-3</v>
      </c>
    </row>
    <row r="40" spans="1:14">
      <c r="B40" s="1">
        <f>B39+0.14994</f>
        <v>0.84906000000000004</v>
      </c>
      <c r="C40">
        <v>2.9</v>
      </c>
      <c r="D40">
        <v>2.89</v>
      </c>
      <c r="E40">
        <f t="shared" si="10"/>
        <v>2.895</v>
      </c>
      <c r="F40">
        <f t="shared" si="11"/>
        <v>7.0710678118653244E-3</v>
      </c>
    </row>
    <row r="41" spans="1:14">
      <c r="G41" t="s">
        <v>23</v>
      </c>
    </row>
    <row r="42" spans="1:14">
      <c r="C42" t="s">
        <v>19</v>
      </c>
      <c r="D42" t="s">
        <v>20</v>
      </c>
      <c r="E42" t="s">
        <v>22</v>
      </c>
      <c r="F42" t="s">
        <v>21</v>
      </c>
      <c r="G42" t="s">
        <v>28</v>
      </c>
      <c r="I42" t="s">
        <v>24</v>
      </c>
      <c r="J42" t="s">
        <v>25</v>
      </c>
      <c r="K42" t="s">
        <v>26</v>
      </c>
      <c r="L42" t="s">
        <v>27</v>
      </c>
    </row>
    <row r="43" spans="1:14">
      <c r="B43" t="s">
        <v>16</v>
      </c>
      <c r="C43">
        <v>2.0329999999999999</v>
      </c>
      <c r="D43">
        <v>9.91</v>
      </c>
      <c r="E43">
        <v>5.9160000000000004</v>
      </c>
      <c r="F43">
        <v>713</v>
      </c>
      <c r="G43">
        <f>(9.81*F43^3)/(4*E43^3*D43*C43)</f>
        <v>213099.32619586936</v>
      </c>
      <c r="I43">
        <v>8.0000000000000002E-3</v>
      </c>
      <c r="J43">
        <v>7.0000000000000001E-3</v>
      </c>
      <c r="K43">
        <v>5.0000000000000001E-3</v>
      </c>
      <c r="L43">
        <v>1</v>
      </c>
      <c r="M43">
        <f>SQRT((I43/C43)^2+(J43/D43)^2+(3*K43/E43)^2+(3*L43/F43)^2)</f>
        <v>6.3337309326923514E-3</v>
      </c>
      <c r="N43">
        <f>G43*M43</f>
        <v>1349.7137940626753</v>
      </c>
    </row>
    <row r="44" spans="1:14">
      <c r="B44" t="s">
        <v>17</v>
      </c>
      <c r="C44">
        <v>2.3519999999999999</v>
      </c>
      <c r="D44">
        <v>9.9139999999999997</v>
      </c>
      <c r="E44">
        <v>5.9480000000000004</v>
      </c>
      <c r="F44">
        <v>515</v>
      </c>
      <c r="G44">
        <f>(9.81*F44^3)/(4*E44^3*D44*C44)</f>
        <v>68270.26547576896</v>
      </c>
      <c r="I44">
        <v>8.0000000000000002E-3</v>
      </c>
      <c r="J44">
        <v>8.0000000000000002E-3</v>
      </c>
      <c r="K44">
        <v>7.0000000000000001E-3</v>
      </c>
      <c r="L44">
        <v>1</v>
      </c>
      <c r="M44">
        <f t="shared" ref="M44:M47" si="12">SQRT((I44/C44)^2+(J44/D44)^2+(3*K44/E44)^2+(3*L44/F44)^2)</f>
        <v>7.6563035364855562E-3</v>
      </c>
      <c r="N44">
        <f t="shared" ref="N44" si="13">G44*M44</f>
        <v>522.69787499893766</v>
      </c>
    </row>
    <row r="45" spans="1:14">
      <c r="B45" t="s">
        <v>18</v>
      </c>
      <c r="C45">
        <v>2.6</v>
      </c>
      <c r="D45">
        <v>9.9019999999999992</v>
      </c>
      <c r="E45">
        <v>5.9139999999999997</v>
      </c>
      <c r="F45">
        <v>608</v>
      </c>
      <c r="G45">
        <f t="shared" ref="G45:G46" si="14">(9.81*F45^3)/(4*E45^3*D45*C45)</f>
        <v>103509.3361635741</v>
      </c>
      <c r="I45">
        <v>0.2</v>
      </c>
      <c r="J45">
        <v>4.0000000000000001E-3</v>
      </c>
      <c r="K45">
        <v>5.0000000000000001E-3</v>
      </c>
      <c r="L45">
        <v>1</v>
      </c>
      <c r="M45">
        <f t="shared" si="12"/>
        <v>7.7123942282862415E-2</v>
      </c>
      <c r="N45">
        <f>G45*M45</f>
        <v>7983.0480680168921</v>
      </c>
    </row>
    <row r="46" spans="1:14">
      <c r="B46" t="s">
        <v>29</v>
      </c>
      <c r="C46">
        <v>1.048</v>
      </c>
      <c r="D46">
        <v>5.9139999999999997</v>
      </c>
      <c r="E46">
        <v>9.9019999999999992</v>
      </c>
      <c r="F46">
        <v>608</v>
      </c>
      <c r="G46">
        <f t="shared" si="14"/>
        <v>91602.723266970264</v>
      </c>
      <c r="I46">
        <v>6.0000000000000001E-3</v>
      </c>
      <c r="J46">
        <v>5.0000000000000001E-3</v>
      </c>
      <c r="K46">
        <v>4.0000000000000001E-3</v>
      </c>
      <c r="L46">
        <v>1</v>
      </c>
      <c r="M46">
        <f t="shared" si="12"/>
        <v>7.7011477222655791E-3</v>
      </c>
      <c r="N46">
        <f>G46*M46</f>
        <v>705.4461036407522</v>
      </c>
    </row>
    <row r="47" spans="1:14">
      <c r="B47" t="s">
        <v>30</v>
      </c>
      <c r="C47">
        <v>3.8403</v>
      </c>
      <c r="D47">
        <v>9.9139999999999997</v>
      </c>
      <c r="E47">
        <v>5.9480000000000004</v>
      </c>
      <c r="F47">
        <v>609</v>
      </c>
      <c r="G47">
        <f>(9.81*F47^3)/(4*E47^3*D47*C47)</f>
        <v>69140.727921596335</v>
      </c>
      <c r="I47">
        <v>0.06</v>
      </c>
      <c r="J47">
        <v>8.0000000000000002E-3</v>
      </c>
      <c r="K47">
        <v>7.0000000000000001E-3</v>
      </c>
      <c r="L47">
        <v>1</v>
      </c>
      <c r="M47">
        <f t="shared" si="12"/>
        <v>1.6777523767696777E-2</v>
      </c>
      <c r="N47">
        <f>G47*M47</f>
        <v>1160.0102060204388</v>
      </c>
    </row>
  </sheetData>
  <pageMargins left="0.75" right="0.75" top="1" bottom="1" header="0.5" footer="0.5"/>
  <pageSetup paperSize="9" orientation="portrait" horizontalDpi="4294967292" verticalDpi="4294967292"/>
  <ignoredErrors>
    <ignoredError sqref="E15:E2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2018-09-25T09:46:18Z</dcterms:created>
  <dcterms:modified xsi:type="dcterms:W3CDTF">2018-09-27T13:01:18Z</dcterms:modified>
</cp:coreProperties>
</file>