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480" yWindow="460" windowWidth="25600" windowHeight="127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4" i="1" l="1"/>
  <c r="K15" i="1"/>
  <c r="K13" i="1"/>
  <c r="O5" i="1"/>
  <c r="O6" i="1"/>
  <c r="O4" i="1"/>
  <c r="N5" i="1"/>
  <c r="N6" i="1"/>
  <c r="N4" i="1"/>
  <c r="C4" i="1"/>
  <c r="M5" i="1"/>
  <c r="M6" i="1"/>
  <c r="M4" i="1"/>
  <c r="L5" i="1"/>
  <c r="L6" i="1"/>
  <c r="L4" i="1"/>
  <c r="G13" i="1"/>
  <c r="B6" i="1"/>
  <c r="C6" i="1"/>
  <c r="J5" i="1"/>
  <c r="J6" i="1"/>
  <c r="J4" i="1"/>
  <c r="H4" i="1"/>
  <c r="J8" i="1"/>
  <c r="J9" i="1"/>
  <c r="J10" i="1"/>
  <c r="J7" i="1"/>
  <c r="B5" i="1"/>
  <c r="B4" i="1"/>
  <c r="H16" i="1"/>
  <c r="G16" i="1"/>
  <c r="G14" i="1"/>
  <c r="G15" i="1"/>
  <c r="H6" i="1"/>
  <c r="C15" i="1"/>
  <c r="C14" i="1"/>
  <c r="C13" i="1"/>
  <c r="B15" i="1"/>
  <c r="B14" i="1"/>
  <c r="B13" i="1"/>
  <c r="C5" i="1"/>
  <c r="K10" i="1"/>
  <c r="H5" i="1"/>
</calcChain>
</file>

<file path=xl/sharedStrings.xml><?xml version="1.0" encoding="utf-8"?>
<sst xmlns="http://schemas.openxmlformats.org/spreadsheetml/2006/main" count="9" uniqueCount="7">
  <si>
    <t>Beta</t>
  </si>
  <si>
    <t>Gamma</t>
  </si>
  <si>
    <t>e</t>
  </si>
  <si>
    <t>w</t>
  </si>
  <si>
    <t>m</t>
  </si>
  <si>
    <t>h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</si>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</sst>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6"/>
  <sheetViews>
    <sheetView tabSelected="1" topLeftCell="A2" workbookViewId="0">
      <selection activeCell="K13" sqref="K13:K15"/>
    </sheetView>
  </sheetViews>
  <sheetFormatPr baseColWidth="10" defaultRowHeight="15" x14ac:dyDescent="0"/>
  <sheetData>
    <row r="2" spans="2:15">
      <c r="B2">
        <v>0.11600000000000001</v>
      </c>
      <c r="C2">
        <v>5.6000000000000001E-2</v>
      </c>
    </row>
    <row r="3" spans="2:15">
      <c r="E3" t="s">
        <v>5</v>
      </c>
      <c r="F3" t="s">
        <v>6</v>
      </c>
      <c r="G3" t="s">
        <v>4</v>
      </c>
      <c r="H3" t="s">
        <v>0</v>
      </c>
      <c r="J3" t="s">
        <v>1</v>
      </c>
    </row>
    <row r="4" spans="2:15">
      <c r="B4">
        <f>0.26416-B2</f>
        <v>0.14816000000000001</v>
      </c>
      <c r="C4">
        <f>0.1255-C2</f>
        <v>6.9500000000000006E-2</v>
      </c>
      <c r="E4">
        <v>53.5</v>
      </c>
      <c r="F4">
        <v>24.5</v>
      </c>
      <c r="G4">
        <v>43</v>
      </c>
      <c r="H4">
        <f>(G4-F4)/(E4-G4)</f>
        <v>1.7619047619047619</v>
      </c>
      <c r="J4">
        <f>4182*((C4*H4)-B4)</f>
        <v>-107.50926285714286</v>
      </c>
      <c r="L4">
        <f>4182*C4*(E4-F4)/(G4-E4)^2</f>
        <v>76.45189115646258</v>
      </c>
      <c r="M4">
        <f>-4182*C4/(E4-G4)</f>
        <v>-27.680857142857143</v>
      </c>
      <c r="N4">
        <f>4182*C4*(G4-F4)/(E4-G4)^2</f>
        <v>48.771034013605444</v>
      </c>
      <c r="O4">
        <f>SQRT(L4^2+M4^2+N4^2)</f>
        <v>94.814214505627405</v>
      </c>
    </row>
    <row r="5" spans="2:15">
      <c r="B5">
        <f>0.179-C2</f>
        <v>0.123</v>
      </c>
      <c r="C5">
        <f>0.08957-C2</f>
        <v>3.3569999999999996E-2</v>
      </c>
      <c r="E5">
        <v>26.8</v>
      </c>
      <c r="F5">
        <v>12.5</v>
      </c>
      <c r="G5">
        <v>23</v>
      </c>
      <c r="H5">
        <f t="shared" ref="H5:H6" si="0">(G5-F5)/(E5-G5)</f>
        <v>2.7631578947368416</v>
      </c>
      <c r="J5">
        <f t="shared" ref="J5:J6" si="1">4182*((C5*H5)-B5)</f>
        <v>-126.46698157894747</v>
      </c>
      <c r="L5">
        <f t="shared" ref="L5:L6" si="2">4182*C5*(E5-F5)/(G5-E5)^2</f>
        <v>139.02862063711905</v>
      </c>
      <c r="M5">
        <f t="shared" ref="M5:M6" si="3">-4182*C5/(E5-G5)</f>
        <v>-36.944668421052619</v>
      </c>
      <c r="N5">
        <f t="shared" ref="N5:N6" si="4">4182*C5*(G5-F5)/(E5-G5)^2</f>
        <v>102.08395221606644</v>
      </c>
      <c r="O5">
        <f t="shared" ref="O5:O6" si="5">SQRT(L5^2+M5^2+N5^2)</f>
        <v>176.39444203560842</v>
      </c>
    </row>
    <row r="6" spans="2:15">
      <c r="B6">
        <f>0.303-B2</f>
        <v>0.187</v>
      </c>
      <c r="C6">
        <f>0.1678-C2</f>
        <v>0.11180000000000001</v>
      </c>
      <c r="E6">
        <v>82.4</v>
      </c>
      <c r="F6">
        <v>24.5</v>
      </c>
      <c r="G6">
        <v>61</v>
      </c>
      <c r="H6">
        <f>(G6-F6)/(E6-G6)</f>
        <v>1.7056074766355136</v>
      </c>
      <c r="J6">
        <f t="shared" si="1"/>
        <v>15.41868224299056</v>
      </c>
      <c r="L6">
        <f t="shared" si="2"/>
        <v>59.112162721635052</v>
      </c>
      <c r="M6">
        <f t="shared" si="3"/>
        <v>-21.848018691588781</v>
      </c>
      <c r="N6">
        <f t="shared" si="4"/>
        <v>37.264144030046275</v>
      </c>
      <c r="O6">
        <f t="shared" si="5"/>
        <v>73.213387660106989</v>
      </c>
    </row>
    <row r="7" spans="2:15">
      <c r="J7">
        <f>ABS(J4)</f>
        <v>107.50926285714286</v>
      </c>
    </row>
    <row r="8" spans="2:15">
      <c r="J8">
        <f>ABS(J5)</f>
        <v>126.46698157894747</v>
      </c>
    </row>
    <row r="9" spans="2:15">
      <c r="J9">
        <f>ABS(J6)</f>
        <v>15.41868224299056</v>
      </c>
    </row>
    <row r="10" spans="2:15">
      <c r="J10">
        <f>AVERAGE(J7:J9)</f>
        <v>83.131642226360299</v>
      </c>
      <c r="K10">
        <f>STDEV(J7:J9)</f>
        <v>59.402293617888489</v>
      </c>
    </row>
    <row r="12" spans="2:15">
      <c r="B12" t="s">
        <v>2</v>
      </c>
      <c r="C12" t="s">
        <v>3</v>
      </c>
      <c r="D12" t="s">
        <v>3</v>
      </c>
      <c r="E12" t="s">
        <v>4</v>
      </c>
    </row>
    <row r="13" spans="2:15">
      <c r="B13">
        <f>0.08674-C2</f>
        <v>3.0739999999999996E-2</v>
      </c>
      <c r="C13">
        <f>0.30384-B2</f>
        <v>0.18784000000000001</v>
      </c>
      <c r="D13">
        <v>52</v>
      </c>
      <c r="E13">
        <v>25</v>
      </c>
      <c r="G13">
        <f>((C13*4182+J10)*(D13-E13)-((B13*4182)*(E13)))/B13</f>
        <v>658440.24398541742</v>
      </c>
      <c r="K13">
        <f>((D13-E14)/C13)*O4</f>
        <v>10095.210232711606</v>
      </c>
    </row>
    <row r="14" spans="2:15">
      <c r="B14">
        <f>0.10587-C2</f>
        <v>4.9870000000000005E-2</v>
      </c>
      <c r="C14">
        <f>0.29923-B2</f>
        <v>0.18323</v>
      </c>
      <c r="D14">
        <v>48</v>
      </c>
      <c r="E14">
        <v>32</v>
      </c>
      <c r="G14">
        <f t="shared" ref="G14:G15" si="6">((C14*4182+J11)*(D14-E14)-((B14*4182)*(E14)))/B14</f>
        <v>112020.91197112492</v>
      </c>
      <c r="K14">
        <f t="shared" ref="K14:K15" si="7">((D14-E15)/C14)*O5</f>
        <v>9626.9411142066492</v>
      </c>
    </row>
    <row r="15" spans="2:15">
      <c r="B15">
        <f>0.11156-C2</f>
        <v>5.5560000000000005E-2</v>
      </c>
      <c r="C15">
        <f>0.32146-B2</f>
        <v>0.20546000000000003</v>
      </c>
      <c r="D15">
        <v>62</v>
      </c>
      <c r="E15">
        <v>38</v>
      </c>
      <c r="G15">
        <f t="shared" si="6"/>
        <v>212243.2742980562</v>
      </c>
      <c r="K15">
        <f t="shared" si="7"/>
        <v>22093.010975015244</v>
      </c>
    </row>
    <row r="16" spans="2:15">
      <c r="G16">
        <f>AVERAGE(G13:G15)</f>
        <v>327568.14341819956</v>
      </c>
      <c r="H16">
        <f>STDEV(G13:G15)</f>
        <v>290892.40395362681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SAS</dc:creator>
  <cp:lastModifiedBy>SAS SAS</cp:lastModifiedBy>
  <dcterms:created xsi:type="dcterms:W3CDTF">2018-09-13T12:06:01Z</dcterms:created>
  <dcterms:modified xsi:type="dcterms:W3CDTF">2018-09-14T15:16:29Z</dcterms:modified>
</cp:coreProperties>
</file>