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180" yWindow="78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J3" i="1"/>
  <c r="D14" i="1"/>
  <c r="F14" i="1"/>
  <c r="E14" i="1"/>
  <c r="H8" i="1"/>
  <c r="F8" i="1"/>
  <c r="K14" i="1"/>
  <c r="K13" i="1"/>
  <c r="J14" i="1"/>
  <c r="J13" i="1"/>
  <c r="H9" i="1"/>
  <c r="H10" i="1"/>
  <c r="H11" i="1"/>
  <c r="G12" i="1"/>
  <c r="F12" i="1"/>
  <c r="H12" i="1"/>
  <c r="G9" i="1"/>
  <c r="G10" i="1"/>
  <c r="G11" i="1"/>
  <c r="G8" i="1"/>
  <c r="G3" i="1"/>
  <c r="L8" i="1"/>
  <c r="L9" i="1"/>
  <c r="L10" i="1"/>
  <c r="L11" i="1"/>
  <c r="J12" i="1"/>
  <c r="L12" i="1"/>
  <c r="F11" i="1"/>
  <c r="J11" i="1"/>
  <c r="F10" i="1"/>
  <c r="J10" i="1"/>
  <c r="F9" i="1"/>
  <c r="J9" i="1"/>
  <c r="J8" i="1"/>
  <c r="F4" i="1"/>
  <c r="J4" i="1"/>
  <c r="F5" i="1"/>
  <c r="J5" i="1"/>
  <c r="F6" i="1"/>
  <c r="J6" i="1"/>
  <c r="F7" i="1"/>
  <c r="J7" i="1"/>
  <c r="H3" i="1"/>
  <c r="L3" i="1"/>
  <c r="G4" i="1"/>
  <c r="H4" i="1"/>
  <c r="L4" i="1"/>
  <c r="G5" i="1"/>
  <c r="H5" i="1"/>
  <c r="L5" i="1"/>
  <c r="G6" i="1"/>
  <c r="H6" i="1"/>
  <c r="L6" i="1"/>
  <c r="G7" i="1"/>
  <c r="H7" i="1"/>
  <c r="L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4"/>
  <sheetViews>
    <sheetView tabSelected="1" topLeftCell="A2" workbookViewId="0">
      <selection activeCell="F4" sqref="F4"/>
    </sheetView>
  </sheetViews>
  <sheetFormatPr baseColWidth="10" defaultRowHeight="15" x14ac:dyDescent="0"/>
  <cols>
    <col min="5" max="5" width="12.1640625" bestFit="1" customWidth="1"/>
  </cols>
  <sheetData>
    <row r="3" spans="2:12">
      <c r="B3">
        <v>99</v>
      </c>
      <c r="C3">
        <v>10</v>
      </c>
      <c r="D3">
        <v>38.869999999999997</v>
      </c>
      <c r="E3">
        <v>0.1</v>
      </c>
      <c r="F3">
        <f>D3/B3</f>
        <v>0.3926262626262626</v>
      </c>
      <c r="G3">
        <f>SQRT((C3/B3)^2+(E3/D3)^2)</f>
        <v>0.10104285812948517</v>
      </c>
      <c r="H3">
        <f>(G3/C3)*F3</f>
        <v>3.9672079752455435E-3</v>
      </c>
      <c r="J3">
        <f>(4*3.14^2*0.00563*0.002225)/(0.0001517^2*99163.7047*F3^2)</f>
        <v>1.4043491657575713</v>
      </c>
      <c r="L3">
        <f>SQRT((5/2225)^2+2*(H3/F3)^2)*J3</f>
        <v>2.0314242035534689E-2</v>
      </c>
    </row>
    <row r="4" spans="2:12">
      <c r="B4">
        <v>100</v>
      </c>
      <c r="C4">
        <v>10</v>
      </c>
      <c r="D4">
        <v>39.11</v>
      </c>
      <c r="E4">
        <v>0.1</v>
      </c>
      <c r="F4">
        <f t="shared" ref="F4:F12" si="0">D4/B4</f>
        <v>0.3911</v>
      </c>
      <c r="G4">
        <f t="shared" ref="G4:G12" si="1">SQRT((C4/B4)^2+(E4/D4)^2)</f>
        <v>0.10003268311241731</v>
      </c>
      <c r="H4">
        <f t="shared" ref="H4:H12" si="2">(G4/C4)*F4</f>
        <v>3.9122782365266411E-3</v>
      </c>
      <c r="J4">
        <f t="shared" ref="J4:J12" si="3">(4*3.14^2*0.00563*0.002225)/(0.0001517^2*99163.7047*F4^2)</f>
        <v>1.4153314616008095</v>
      </c>
      <c r="L4">
        <f t="shared" ref="L4:L12" si="4">SQRT((5/2225)^2+2*(H4/F4)^2)*J4</f>
        <v>2.027338794603821E-2</v>
      </c>
    </row>
    <row r="5" spans="2:12">
      <c r="B5">
        <v>50</v>
      </c>
      <c r="C5">
        <v>7</v>
      </c>
      <c r="D5">
        <v>19.37</v>
      </c>
      <c r="E5">
        <v>0.1</v>
      </c>
      <c r="F5">
        <f t="shared" si="0"/>
        <v>0.38740000000000002</v>
      </c>
      <c r="G5">
        <f t="shared" si="1"/>
        <v>0.14009515577719631</v>
      </c>
      <c r="H5">
        <f t="shared" si="2"/>
        <v>7.7532661925836929E-3</v>
      </c>
      <c r="J5">
        <f t="shared" si="3"/>
        <v>1.442495808564817</v>
      </c>
      <c r="L5">
        <f t="shared" si="4"/>
        <v>4.0956155608962881E-2</v>
      </c>
    </row>
    <row r="6" spans="2:12">
      <c r="B6">
        <v>100</v>
      </c>
      <c r="C6">
        <v>10</v>
      </c>
      <c r="D6">
        <v>39.22</v>
      </c>
      <c r="E6">
        <v>0.1</v>
      </c>
      <c r="F6">
        <f t="shared" si="0"/>
        <v>0.39219999999999999</v>
      </c>
      <c r="G6">
        <f t="shared" si="1"/>
        <v>0.10003250006715822</v>
      </c>
      <c r="H6">
        <f t="shared" si="2"/>
        <v>3.9232746526339452E-3</v>
      </c>
      <c r="J6">
        <f t="shared" si="3"/>
        <v>1.4074034588200479</v>
      </c>
      <c r="L6">
        <f t="shared" si="4"/>
        <v>2.0159790243799134E-2</v>
      </c>
    </row>
    <row r="7" spans="2:12">
      <c r="B7">
        <v>100</v>
      </c>
      <c r="C7">
        <v>10</v>
      </c>
      <c r="D7">
        <v>39.15</v>
      </c>
      <c r="E7">
        <v>0.1</v>
      </c>
      <c r="F7">
        <f t="shared" si="0"/>
        <v>0.39149999999999996</v>
      </c>
      <c r="G7">
        <f t="shared" si="1"/>
        <v>0.10003261637200249</v>
      </c>
      <c r="H7">
        <f t="shared" si="2"/>
        <v>3.9162769309638969E-3</v>
      </c>
      <c r="J7">
        <f t="shared" si="3"/>
        <v>1.4124408185735198</v>
      </c>
      <c r="L7">
        <f t="shared" si="4"/>
        <v>2.0231968841228791E-2</v>
      </c>
    </row>
    <row r="8" spans="2:12">
      <c r="B8">
        <v>250</v>
      </c>
      <c r="C8">
        <v>16</v>
      </c>
      <c r="D8">
        <v>92.4</v>
      </c>
      <c r="E8">
        <v>0.1</v>
      </c>
      <c r="F8">
        <f>D8/B8</f>
        <v>0.36960000000000004</v>
      </c>
      <c r="G8">
        <f t="shared" si="1"/>
        <v>6.4009149872538015E-2</v>
      </c>
      <c r="H8">
        <f>(G8/C8)*F8</f>
        <v>1.4786113620556282E-3</v>
      </c>
      <c r="J8">
        <f t="shared" si="3"/>
        <v>1.5847832324769984</v>
      </c>
      <c r="L8">
        <f t="shared" si="4"/>
        <v>9.6475451767687147E-3</v>
      </c>
    </row>
    <row r="9" spans="2:12">
      <c r="B9">
        <v>250</v>
      </c>
      <c r="C9">
        <v>16</v>
      </c>
      <c r="D9">
        <v>92.15</v>
      </c>
      <c r="E9">
        <v>0.1</v>
      </c>
      <c r="F9">
        <f t="shared" si="0"/>
        <v>0.36860000000000004</v>
      </c>
      <c r="G9">
        <f t="shared" si="1"/>
        <v>6.4009199582932913E-2</v>
      </c>
      <c r="H9">
        <f t="shared" si="2"/>
        <v>1.4746119353918172E-3</v>
      </c>
      <c r="J9">
        <f t="shared" si="3"/>
        <v>1.5933938291431136</v>
      </c>
      <c r="L9">
        <f t="shared" si="4"/>
        <v>9.699969653641248E-3</v>
      </c>
    </row>
    <row r="10" spans="2:12">
      <c r="B10">
        <v>97</v>
      </c>
      <c r="C10">
        <v>10</v>
      </c>
      <c r="D10">
        <v>35.4</v>
      </c>
      <c r="E10">
        <v>0.1</v>
      </c>
      <c r="F10">
        <f t="shared" si="0"/>
        <v>0.3649484536082474</v>
      </c>
      <c r="G10">
        <f t="shared" si="1"/>
        <v>0.10313147840421</v>
      </c>
      <c r="H10">
        <f t="shared" si="2"/>
        <v>3.7637673561948803E-3</v>
      </c>
      <c r="J10">
        <f t="shared" si="3"/>
        <v>1.6254392296542979</v>
      </c>
      <c r="L10">
        <f t="shared" si="4"/>
        <v>2.398676395722104E-2</v>
      </c>
    </row>
    <row r="11" spans="2:12">
      <c r="B11">
        <v>150</v>
      </c>
      <c r="C11">
        <v>12</v>
      </c>
      <c r="D11">
        <v>55.03</v>
      </c>
      <c r="E11">
        <v>0.1</v>
      </c>
      <c r="F11">
        <f t="shared" si="0"/>
        <v>0.36686666666666667</v>
      </c>
      <c r="G11">
        <f t="shared" si="1"/>
        <v>8.0020635974487206E-2</v>
      </c>
      <c r="H11">
        <f t="shared" si="2"/>
        <v>2.446408665375573E-3</v>
      </c>
      <c r="J11">
        <f t="shared" si="3"/>
        <v>1.6084859997659466</v>
      </c>
      <c r="L11">
        <f t="shared" si="4"/>
        <v>1.5593574517464874E-2</v>
      </c>
    </row>
    <row r="12" spans="2:12">
      <c r="B12">
        <v>200</v>
      </c>
      <c r="C12">
        <v>14</v>
      </c>
      <c r="D12">
        <v>73.37</v>
      </c>
      <c r="E12">
        <v>0.1</v>
      </c>
      <c r="F12">
        <f t="shared" si="0"/>
        <v>0.36685000000000001</v>
      </c>
      <c r="G12">
        <f t="shared" si="1"/>
        <v>7.0013267642796098E-2</v>
      </c>
      <c r="H12">
        <f t="shared" si="2"/>
        <v>1.8345976596256964E-3</v>
      </c>
      <c r="J12">
        <f t="shared" si="3"/>
        <v>1.6086321560094607</v>
      </c>
      <c r="L12">
        <f t="shared" si="4"/>
        <v>1.193739715624322E-2</v>
      </c>
    </row>
    <row r="13" spans="2:12">
      <c r="J13">
        <f>AVERAGE(J3:J7)</f>
        <v>1.4164041426633531</v>
      </c>
      <c r="K13">
        <f>AVERAGE(J8:J12)</f>
        <v>1.6041468894099633</v>
      </c>
    </row>
    <row r="14" spans="2:12">
      <c r="B14">
        <v>1.517E-4</v>
      </c>
      <c r="C14">
        <v>9.9999999999999995E-8</v>
      </c>
      <c r="D14">
        <f>98800+(0.00563*9.8)/B14</f>
        <v>99163.704680290044</v>
      </c>
      <c r="E14">
        <f>SQRT((0.01/5.63)^2+(C14/B14)^2)</f>
        <v>1.8945769269210697E-3</v>
      </c>
      <c r="F14">
        <f>(0.00563*9.8)/B14*E14</f>
        <v>0.68906649549072574</v>
      </c>
      <c r="J14">
        <f>STDEV(J3:J7)</f>
        <v>1.5198424177054283E-2</v>
      </c>
      <c r="K14">
        <f>STDEV(J8:J12)</f>
        <v>1.5675528405372355E-2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SAS</dc:creator>
  <cp:lastModifiedBy>SAS SAS</cp:lastModifiedBy>
  <dcterms:created xsi:type="dcterms:W3CDTF">2018-09-15T11:59:56Z</dcterms:created>
  <dcterms:modified xsi:type="dcterms:W3CDTF">2018-09-16T18:51:23Z</dcterms:modified>
</cp:coreProperties>
</file>