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物品ID</t>
        </is>
      </c>
      <c r="B1" t="inlineStr">
        <is>
          <t>物品名称</t>
        </is>
      </c>
      <c r="C1" t="inlineStr">
        <is>
          <t>最大堆叠数量</t>
        </is>
      </c>
      <c r="D1" t="inlineStr">
        <is>
          <t>全区挂售价</t>
        </is>
      </c>
      <c r="E1" t="inlineStr">
        <is>
          <t>全区挂售价标准差</t>
        </is>
      </c>
      <c r="F1" t="inlineStr">
        <is>
          <t>本服成交价</t>
        </is>
      </c>
      <c r="G1" t="inlineStr">
        <is>
          <t>本服成交价标准差</t>
        </is>
      </c>
      <c r="H1" t="inlineStr">
        <is>
          <t>本服成交价波动</t>
        </is>
      </c>
      <c r="I1" t="inlineStr">
        <is>
          <t>本服挂售价</t>
        </is>
      </c>
      <c r="J1" t="inlineStr">
        <is>
          <t>本服挂售价标准差</t>
        </is>
      </c>
      <c r="K1" t="inlineStr">
        <is>
          <t>本服挂售价与成交价差值</t>
        </is>
      </c>
      <c r="L1" t="inlineStr">
        <is>
          <t>利润率</t>
        </is>
      </c>
      <c r="M1" t="inlineStr">
        <is>
          <t>单价差</t>
        </is>
      </c>
      <c r="N1" t="inlineStr">
        <is>
          <t>本服近一个月成交次数</t>
        </is>
      </c>
      <c r="O1" t="inlineStr">
        <is>
          <t>本服近一个月成交数量</t>
        </is>
      </c>
      <c r="P1" t="inlineStr">
        <is>
          <t>本服近一个月成交金额</t>
        </is>
      </c>
    </row>
    <row r="2">
      <c r="A2" t="inlineStr">
        <is>
          <t>2NQ</t>
        </is>
      </c>
      <c r="B2">
        <f>HYPERLINK("https://universalis.app/market/2","火之碎晶NQ")</f>
        <v/>
      </c>
      <c r="C2" t="n">
        <v>9999</v>
      </c>
      <c r="D2" t="n">
        <v>44</v>
      </c>
      <c r="E2" t="n">
        <v>0</v>
      </c>
      <c r="F2" t="n">
        <v>40.8</v>
      </c>
      <c r="G2" t="n">
        <v>0.4</v>
      </c>
      <c r="H2" t="n">
        <v>0.009803921568627453</v>
      </c>
      <c r="I2" t="n">
        <v>44</v>
      </c>
      <c r="J2" t="n">
        <v>0</v>
      </c>
      <c r="K2" t="n">
        <v>3.200000000000003</v>
      </c>
      <c r="L2" t="n">
        <v>-0.07272727272727275</v>
      </c>
      <c r="M2" t="n">
        <v>-3.200000000000003</v>
      </c>
      <c r="N2" t="n">
        <v>435</v>
      </c>
      <c r="O2" t="n">
        <v>933169</v>
      </c>
      <c r="P2" t="n">
        <v>42036984</v>
      </c>
    </row>
    <row r="3">
      <c r="A3" t="inlineStr">
        <is>
          <t>3NQ</t>
        </is>
      </c>
      <c r="B3">
        <f>HYPERLINK("https://universalis.app/market/3","冰之碎晶NQ")</f>
        <v/>
      </c>
      <c r="C3" t="n">
        <v>9999</v>
      </c>
      <c r="D3" t="n">
        <v>43</v>
      </c>
      <c r="E3" t="n">
        <v>1</v>
      </c>
      <c r="F3" t="n">
        <v>41.6</v>
      </c>
      <c r="G3" t="n">
        <v>0.7999999999999999</v>
      </c>
      <c r="H3" t="n">
        <v>0.01923076923076923</v>
      </c>
      <c r="I3" t="n">
        <v>54.5</v>
      </c>
      <c r="J3" t="n">
        <v>0.5</v>
      </c>
      <c r="K3" t="n">
        <v>12.9</v>
      </c>
      <c r="L3" t="n">
        <v>-0.03255813953488373</v>
      </c>
      <c r="M3" t="n">
        <v>-1.399999999999999</v>
      </c>
      <c r="N3" t="n">
        <v>259</v>
      </c>
      <c r="O3" t="n">
        <v>539156</v>
      </c>
      <c r="P3" t="n">
        <v>26559349</v>
      </c>
    </row>
    <row r="4">
      <c r="A4" t="inlineStr">
        <is>
          <t>4NQ</t>
        </is>
      </c>
      <c r="B4">
        <f>HYPERLINK("https://universalis.app/market/4","风之碎晶NQ")</f>
        <v/>
      </c>
      <c r="C4" t="n">
        <v>9999</v>
      </c>
      <c r="D4" t="n">
        <v>42</v>
      </c>
      <c r="E4" t="n">
        <v>0</v>
      </c>
      <c r="F4" t="n">
        <v>42</v>
      </c>
      <c r="G4" t="n">
        <v>4.516635916254486</v>
      </c>
      <c r="H4" t="n">
        <v>0.1075389503870116</v>
      </c>
      <c r="I4" t="n">
        <v>42</v>
      </c>
      <c r="J4" t="n">
        <v>0</v>
      </c>
      <c r="K4" t="n">
        <v>0</v>
      </c>
      <c r="L4" t="n">
        <v>0</v>
      </c>
      <c r="M4" t="n">
        <v>0</v>
      </c>
      <c r="N4" t="n">
        <v>273</v>
      </c>
      <c r="O4" t="n">
        <v>544101</v>
      </c>
      <c r="P4" t="n">
        <v>24862338</v>
      </c>
    </row>
    <row r="5">
      <c r="A5" t="inlineStr">
        <is>
          <t>5NQ</t>
        </is>
      </c>
      <c r="B5">
        <f>HYPERLINK("https://universalis.app/market/5","土之碎晶NQ")</f>
        <v/>
      </c>
      <c r="C5" t="n">
        <v>9999</v>
      </c>
      <c r="D5" t="n">
        <v>32</v>
      </c>
      <c r="E5" t="n">
        <v>0</v>
      </c>
      <c r="F5" t="n">
        <v>36.6</v>
      </c>
      <c r="G5" t="n">
        <v>4.223742416388575</v>
      </c>
      <c r="H5" t="n">
        <v>0.1154027982619829</v>
      </c>
      <c r="I5" t="n">
        <v>40</v>
      </c>
      <c r="J5" t="n">
        <v>0.7071067811865476</v>
      </c>
      <c r="K5" t="n">
        <v>3.399999999999999</v>
      </c>
      <c r="L5" t="n">
        <v>0.14375</v>
      </c>
      <c r="M5" t="n">
        <v>4.600000000000001</v>
      </c>
      <c r="N5" t="n">
        <v>94</v>
      </c>
      <c r="O5" t="n">
        <v>238860</v>
      </c>
      <c r="P5" t="n">
        <v>8954264</v>
      </c>
    </row>
    <row r="6">
      <c r="A6" t="inlineStr">
        <is>
          <t>6NQ</t>
        </is>
      </c>
      <c r="B6">
        <f>HYPERLINK("https://universalis.app/market/6","雷之碎晶NQ")</f>
        <v/>
      </c>
      <c r="C6" t="n">
        <v>9999</v>
      </c>
      <c r="D6" t="n">
        <v>33</v>
      </c>
      <c r="E6" t="n">
        <v>0</v>
      </c>
      <c r="F6" t="n">
        <v>37.8</v>
      </c>
      <c r="G6" t="n">
        <v>0.4</v>
      </c>
      <c r="H6" t="n">
        <v>0.01058201058201058</v>
      </c>
      <c r="I6" t="n">
        <v>37.5</v>
      </c>
      <c r="J6" t="n">
        <v>0.5</v>
      </c>
      <c r="K6" t="n">
        <v>-0.2999999999999972</v>
      </c>
      <c r="L6" t="n">
        <v>0.1454545454545453</v>
      </c>
      <c r="M6" t="n">
        <v>4.799999999999997</v>
      </c>
      <c r="N6" t="n">
        <v>237</v>
      </c>
      <c r="O6" t="n">
        <v>428543</v>
      </c>
      <c r="P6" t="n">
        <v>20056326</v>
      </c>
    </row>
    <row r="7">
      <c r="A7" t="inlineStr">
        <is>
          <t>7NQ</t>
        </is>
      </c>
      <c r="B7">
        <f>HYPERLINK("https://universalis.app/market/7","水之碎晶NQ")</f>
        <v/>
      </c>
      <c r="C7" t="n">
        <v>9999</v>
      </c>
      <c r="D7" t="n">
        <v>40.75</v>
      </c>
      <c r="E7" t="n">
        <v>0.4330127018922193</v>
      </c>
      <c r="F7" t="n">
        <v>41.2</v>
      </c>
      <c r="G7" t="n">
        <v>5.912698199637792</v>
      </c>
      <c r="H7" t="n">
        <v>0.1435120922242183</v>
      </c>
      <c r="I7" t="n">
        <v>42.75</v>
      </c>
      <c r="J7" t="n">
        <v>1.299038105676658</v>
      </c>
      <c r="K7" t="n">
        <v>1.549999999999997</v>
      </c>
      <c r="L7" t="n">
        <v>0.01104294478527623</v>
      </c>
      <c r="M7" t="n">
        <v>0.4500000000000028</v>
      </c>
      <c r="N7" t="n">
        <v>315</v>
      </c>
      <c r="O7" t="n">
        <v>667385</v>
      </c>
      <c r="P7" t="n">
        <v>35609957</v>
      </c>
    </row>
    <row r="8">
      <c r="A8" t="inlineStr">
        <is>
          <t>8NQ</t>
        </is>
      </c>
      <c r="B8">
        <f>HYPERLINK("https://universalis.app/market/8","火之水晶NQ")</f>
        <v/>
      </c>
      <c r="C8" t="n">
        <v>9999</v>
      </c>
      <c r="D8" t="n">
        <v>54</v>
      </c>
      <c r="E8" t="n">
        <v>1.224744871391589</v>
      </c>
      <c r="F8" t="n">
        <v>59.6</v>
      </c>
      <c r="G8" t="n">
        <v>1.496662954709576</v>
      </c>
      <c r="H8" t="n">
        <v>0.02511179454210699</v>
      </c>
      <c r="I8" t="n">
        <v>64.5</v>
      </c>
      <c r="J8" t="n">
        <v>0.8660254037844386</v>
      </c>
      <c r="K8" t="n">
        <v>4.899999999999999</v>
      </c>
      <c r="L8" t="n">
        <v>0.1037037037037036</v>
      </c>
      <c r="M8" t="n">
        <v>5.600000000000001</v>
      </c>
      <c r="N8" t="n">
        <v>1050</v>
      </c>
      <c r="O8" t="n">
        <v>1721625</v>
      </c>
      <c r="P8" t="n">
        <v>75209459</v>
      </c>
    </row>
    <row r="9">
      <c r="A9" t="inlineStr">
        <is>
          <t>9NQ</t>
        </is>
      </c>
      <c r="B9">
        <f>HYPERLINK("https://universalis.app/market/9","冰之水晶NQ")</f>
        <v/>
      </c>
      <c r="C9" t="n">
        <v>9999</v>
      </c>
      <c r="D9" t="n">
        <v>36.75</v>
      </c>
      <c r="E9" t="n">
        <v>0.82915619758885</v>
      </c>
      <c r="F9" t="n">
        <v>45.2</v>
      </c>
      <c r="G9" t="n">
        <v>12.41611855613501</v>
      </c>
      <c r="H9" t="n">
        <v>0.2746928884100665</v>
      </c>
      <c r="I9" t="n">
        <v>43.75</v>
      </c>
      <c r="J9" t="n">
        <v>2.277608394786075</v>
      </c>
      <c r="K9" t="n">
        <v>-1.450000000000003</v>
      </c>
      <c r="L9" t="n">
        <v>0.2299319727891158</v>
      </c>
      <c r="M9" t="n">
        <v>8.450000000000003</v>
      </c>
      <c r="N9" t="n">
        <v>305</v>
      </c>
      <c r="O9" t="n">
        <v>698602</v>
      </c>
      <c r="P9" t="n">
        <v>36388422</v>
      </c>
    </row>
    <row r="10">
      <c r="A10" t="inlineStr">
        <is>
          <t>10NQ</t>
        </is>
      </c>
      <c r="B10">
        <f>HYPERLINK("https://universalis.app/market/10","风之水晶NQ")</f>
        <v/>
      </c>
      <c r="C10" t="n">
        <v>9999</v>
      </c>
      <c r="D10" t="n">
        <v>59.75</v>
      </c>
      <c r="E10" t="n">
        <v>0.4330127018922193</v>
      </c>
      <c r="F10" t="n">
        <v>78.8</v>
      </c>
      <c r="G10" t="n">
        <v>0.9797958971132712</v>
      </c>
      <c r="H10" t="n">
        <v>0.0124339580851938</v>
      </c>
      <c r="I10" t="n">
        <v>82.5</v>
      </c>
      <c r="J10" t="n">
        <v>0.5</v>
      </c>
      <c r="K10" t="n">
        <v>3.700000000000003</v>
      </c>
      <c r="L10" t="n">
        <v>0.318828451882845</v>
      </c>
      <c r="M10" t="n">
        <v>19.05</v>
      </c>
      <c r="N10" t="n">
        <v>1278</v>
      </c>
      <c r="O10" t="n">
        <v>2017271</v>
      </c>
      <c r="P10" t="n">
        <v>91197759</v>
      </c>
    </row>
    <row r="11">
      <c r="A11" t="inlineStr">
        <is>
          <t>11NQ</t>
        </is>
      </c>
      <c r="B11">
        <f>HYPERLINK("https://universalis.app/market/11","土之水晶NQ")</f>
        <v/>
      </c>
      <c r="C11" t="n">
        <v>9999</v>
      </c>
      <c r="D11" t="n">
        <v>13.5</v>
      </c>
      <c r="E11" t="n">
        <v>0.5</v>
      </c>
      <c r="F11" t="n">
        <v>14</v>
      </c>
      <c r="G11" t="n">
        <v>0</v>
      </c>
      <c r="H11" t="n">
        <v>0</v>
      </c>
      <c r="I11" t="n">
        <v>15</v>
      </c>
      <c r="J11" t="n">
        <v>0</v>
      </c>
      <c r="K11" t="n">
        <v>1</v>
      </c>
      <c r="L11" t="n">
        <v>0.03703703703703698</v>
      </c>
      <c r="M11" t="n">
        <v>0.5</v>
      </c>
      <c r="N11" t="n">
        <v>280</v>
      </c>
      <c r="O11" t="n">
        <v>975133</v>
      </c>
      <c r="P11" t="n">
        <v>20833752</v>
      </c>
    </row>
    <row r="12">
      <c r="A12" t="inlineStr">
        <is>
          <t>12NQ</t>
        </is>
      </c>
      <c r="B12">
        <f>HYPERLINK("https://universalis.app/market/12","雷之水晶NQ")</f>
        <v/>
      </c>
      <c r="C12" t="n">
        <v>9999</v>
      </c>
      <c r="D12" t="n">
        <v>26.5</v>
      </c>
      <c r="E12" t="n">
        <v>3.278719262151</v>
      </c>
      <c r="F12" t="n">
        <v>31.8</v>
      </c>
      <c r="G12" t="n">
        <v>0.4</v>
      </c>
      <c r="H12" t="n">
        <v>0.01257861635220126</v>
      </c>
      <c r="I12" t="n">
        <v>33.75</v>
      </c>
      <c r="J12" t="n">
        <v>0.4330127018922193</v>
      </c>
      <c r="K12" t="n">
        <v>1.949999999999999</v>
      </c>
      <c r="L12" t="n">
        <v>0.2</v>
      </c>
      <c r="M12" t="n">
        <v>5.300000000000001</v>
      </c>
      <c r="N12" t="n">
        <v>1549</v>
      </c>
      <c r="O12" t="n">
        <v>3816644</v>
      </c>
      <c r="P12" t="n">
        <v>122473104</v>
      </c>
    </row>
    <row r="13">
      <c r="A13" t="inlineStr">
        <is>
          <t>13NQ</t>
        </is>
      </c>
      <c r="B13">
        <f>HYPERLINK("https://universalis.app/market/13","水之水晶NQ")</f>
        <v/>
      </c>
      <c r="C13" t="n">
        <v>9999</v>
      </c>
      <c r="D13" t="n">
        <v>29</v>
      </c>
      <c r="E13" t="n">
        <v>0</v>
      </c>
      <c r="F13" t="n">
        <v>39</v>
      </c>
      <c r="G13" t="n">
        <v>0</v>
      </c>
      <c r="H13" t="n">
        <v>0</v>
      </c>
      <c r="I13" t="n">
        <v>41.75</v>
      </c>
      <c r="J13" t="n">
        <v>0.4330127018922193</v>
      </c>
      <c r="K13" t="n">
        <v>2.75</v>
      </c>
      <c r="L13" t="n">
        <v>0.3448275862068966</v>
      </c>
      <c r="M13" t="n">
        <v>10</v>
      </c>
      <c r="N13" t="n">
        <v>1800</v>
      </c>
      <c r="O13" t="n">
        <v>3724451</v>
      </c>
      <c r="P13" t="n">
        <v>121291988</v>
      </c>
    </row>
    <row r="14">
      <c r="A14" t="inlineStr">
        <is>
          <t>14NQ</t>
        </is>
      </c>
      <c r="B14">
        <f>HYPERLINK("https://universalis.app/market/14","火之晶簇NQ")</f>
        <v/>
      </c>
      <c r="C14" t="n">
        <v>9999</v>
      </c>
      <c r="D14" t="n">
        <v>54.25</v>
      </c>
      <c r="E14" t="n">
        <v>0.4330127018922193</v>
      </c>
      <c r="F14" t="n">
        <v>71.2</v>
      </c>
      <c r="G14" t="n">
        <v>3.187475490101845</v>
      </c>
      <c r="H14" t="n">
        <v>0.04476791418682367</v>
      </c>
      <c r="I14" t="n">
        <v>78.25</v>
      </c>
      <c r="J14" t="n">
        <v>2.58602010819715</v>
      </c>
      <c r="K14" t="n">
        <v>7.049999999999997</v>
      </c>
      <c r="L14" t="n">
        <v>0.312442396313364</v>
      </c>
      <c r="M14" t="n">
        <v>16.95</v>
      </c>
      <c r="N14" t="n">
        <v>174</v>
      </c>
      <c r="O14" t="n">
        <v>423391</v>
      </c>
      <c r="P14" t="n">
        <v>32081118</v>
      </c>
    </row>
    <row r="15">
      <c r="A15" t="inlineStr">
        <is>
          <t>15NQ</t>
        </is>
      </c>
      <c r="B15">
        <f>HYPERLINK("https://universalis.app/market/15","冰之晶簇NQ")</f>
        <v/>
      </c>
      <c r="C15" t="n">
        <v>9999</v>
      </c>
      <c r="D15" t="n">
        <v>21.5</v>
      </c>
      <c r="E15" t="n">
        <v>0.8660254037844386</v>
      </c>
      <c r="F15" t="n">
        <v>30.8</v>
      </c>
      <c r="G15" t="n">
        <v>1.16619037896906</v>
      </c>
      <c r="H15" t="n">
        <v>0.03786332399250195</v>
      </c>
      <c r="I15" t="n">
        <v>32</v>
      </c>
      <c r="J15" t="n">
        <v>0</v>
      </c>
      <c r="K15" t="n">
        <v>1.199999999999999</v>
      </c>
      <c r="L15" t="n">
        <v>0.4325581395348836</v>
      </c>
      <c r="M15" t="n">
        <v>9.300000000000001</v>
      </c>
      <c r="N15" t="n">
        <v>105</v>
      </c>
      <c r="O15" t="n">
        <v>302100</v>
      </c>
      <c r="P15" t="n">
        <v>10858403</v>
      </c>
    </row>
    <row r="16">
      <c r="A16" t="inlineStr">
        <is>
          <t>16NQ</t>
        </is>
      </c>
      <c r="B16">
        <f>HYPERLINK("https://universalis.app/market/16","风之晶簇NQ")</f>
        <v/>
      </c>
      <c r="C16" t="n">
        <v>9999</v>
      </c>
      <c r="D16" t="n">
        <v>72.5</v>
      </c>
      <c r="E16" t="n">
        <v>1.5</v>
      </c>
      <c r="F16" t="n">
        <v>145.2</v>
      </c>
      <c r="G16" t="n">
        <v>127.722198540426</v>
      </c>
      <c r="H16" t="n">
        <v>0.8796294665318596</v>
      </c>
      <c r="I16" t="n">
        <v>84.25</v>
      </c>
      <c r="J16" t="n">
        <v>2.772634126602354</v>
      </c>
      <c r="K16" t="n">
        <v>-60.94999999999999</v>
      </c>
      <c r="L16" t="n">
        <v>1.002758620689655</v>
      </c>
      <c r="M16" t="n">
        <v>72.69999999999999</v>
      </c>
      <c r="N16" t="n">
        <v>221</v>
      </c>
      <c r="O16" t="n">
        <v>535590</v>
      </c>
      <c r="P16" t="n">
        <v>50147880</v>
      </c>
    </row>
    <row r="17">
      <c r="A17" t="inlineStr">
        <is>
          <t>17NQ</t>
        </is>
      </c>
      <c r="B17">
        <f>HYPERLINK("https://universalis.app/market/17","土之晶簇NQ")</f>
        <v/>
      </c>
      <c r="C17" t="n">
        <v>9999</v>
      </c>
      <c r="D17" t="n">
        <v>12.5</v>
      </c>
      <c r="E17" t="n">
        <v>0.5</v>
      </c>
      <c r="F17" t="n">
        <v>10.2</v>
      </c>
      <c r="G17" t="n">
        <v>0.4</v>
      </c>
      <c r="H17" t="n">
        <v>0.0392156862745098</v>
      </c>
      <c r="I17" t="n">
        <v>17</v>
      </c>
      <c r="J17" t="n">
        <v>4</v>
      </c>
      <c r="K17" t="n">
        <v>6.800000000000001</v>
      </c>
      <c r="L17" t="n">
        <v>-0.1840000000000001</v>
      </c>
      <c r="M17" t="n">
        <v>-2.300000000000001</v>
      </c>
      <c r="N17" t="n">
        <v>129</v>
      </c>
      <c r="O17" t="n">
        <v>484670</v>
      </c>
      <c r="P17" t="n">
        <v>9722284</v>
      </c>
    </row>
    <row r="18">
      <c r="A18" t="inlineStr">
        <is>
          <t>18NQ</t>
        </is>
      </c>
      <c r="B18">
        <f>HYPERLINK("https://universalis.app/market/18","雷之晶簇NQ")</f>
        <v/>
      </c>
      <c r="C18" t="n">
        <v>9999</v>
      </c>
      <c r="D18" t="n">
        <v>12.25</v>
      </c>
      <c r="E18" t="n">
        <v>0.4330127018922193</v>
      </c>
      <c r="F18" t="n">
        <v>24.4</v>
      </c>
      <c r="G18" t="n">
        <v>2.870540018881464</v>
      </c>
      <c r="H18" t="n">
        <v>0.1176450827410436</v>
      </c>
      <c r="I18" t="n">
        <v>25.5</v>
      </c>
      <c r="J18" t="n">
        <v>0.5</v>
      </c>
      <c r="K18" t="n">
        <v>1.100000000000001</v>
      </c>
      <c r="L18" t="n">
        <v>0.9918367346938775</v>
      </c>
      <c r="M18" t="n">
        <v>12.15</v>
      </c>
      <c r="N18" t="n">
        <v>155</v>
      </c>
      <c r="O18" t="n">
        <v>573274</v>
      </c>
      <c r="P18" t="n">
        <v>14162452</v>
      </c>
    </row>
    <row r="19">
      <c r="A19" t="inlineStr">
        <is>
          <t>19NQ</t>
        </is>
      </c>
      <c r="B19">
        <f>HYPERLINK("https://universalis.app/market/19","水之晶簇NQ")</f>
        <v/>
      </c>
      <c r="C19" t="n">
        <v>9999</v>
      </c>
      <c r="D19" t="n">
        <v>50.75</v>
      </c>
      <c r="E19" t="n">
        <v>0.4330127018922193</v>
      </c>
      <c r="F19" t="n">
        <v>94</v>
      </c>
      <c r="G19" t="n">
        <v>44.8954340662834</v>
      </c>
      <c r="H19" t="n">
        <v>0.4776110007051426</v>
      </c>
      <c r="I19" t="n">
        <v>63.5</v>
      </c>
      <c r="J19" t="n">
        <v>1.5</v>
      </c>
      <c r="K19" t="n">
        <v>-30.5</v>
      </c>
      <c r="L19" t="n">
        <v>0.8522167487684729</v>
      </c>
      <c r="M19" t="n">
        <v>43.25</v>
      </c>
      <c r="N19" t="n">
        <v>200</v>
      </c>
      <c r="O19" t="n">
        <v>491702</v>
      </c>
      <c r="P19" t="n">
        <v>37248831</v>
      </c>
    </row>
    <row r="20">
      <c r="A20" t="inlineStr">
        <is>
          <t>1601NQ</t>
        </is>
      </c>
      <c r="B20">
        <f>HYPERLINK("https://universalis.app/market/1601","风化短剑NQ")</f>
        <v/>
      </c>
      <c r="C20" t="n">
        <v>1</v>
      </c>
      <c r="D20" t="n">
        <v>44624.5</v>
      </c>
      <c r="E20" t="n">
        <v>19822.33029313153</v>
      </c>
      <c r="F20" t="n">
        <v>11532.8</v>
      </c>
      <c r="G20" t="n">
        <v>7576.492312409484</v>
      </c>
      <c r="H20" t="n">
        <v>0.6569516780321765</v>
      </c>
      <c r="I20" t="n">
        <v>60958</v>
      </c>
      <c r="J20" t="n">
        <v>5242.0402993491</v>
      </c>
      <c r="K20" t="n">
        <v>49425.2</v>
      </c>
      <c r="L20" t="n">
        <v>-0.7415590090645274</v>
      </c>
      <c r="M20" t="n">
        <v>-33091.7</v>
      </c>
      <c r="N20" t="n">
        <v>15</v>
      </c>
      <c r="O20" t="n">
        <v>15</v>
      </c>
      <c r="P20" t="n">
        <v>50248776</v>
      </c>
    </row>
    <row r="21">
      <c r="A21" t="inlineStr">
        <is>
          <t>1602HQ</t>
        </is>
      </c>
      <c r="B21">
        <f>HYPERLINK("https://universalis.app/market/1602","青铜手半剑HQ")</f>
        <v/>
      </c>
      <c r="C21" t="n">
        <v>1</v>
      </c>
      <c r="D21" t="n">
        <v>0</v>
      </c>
      <c r="E21" t="n">
        <v>0</v>
      </c>
      <c r="F21" t="n">
        <v>1080</v>
      </c>
      <c r="G21" t="n">
        <v>805.9776671843954</v>
      </c>
      <c r="H21" t="n">
        <v>0.7462756177633291</v>
      </c>
      <c r="I21" t="n">
        <v>0</v>
      </c>
      <c r="J21" t="n">
        <v>0</v>
      </c>
      <c r="K21" t="n">
        <v>-1080</v>
      </c>
      <c r="L21" t="n">
        <v>0</v>
      </c>
      <c r="M21" t="n">
        <v>1080</v>
      </c>
      <c r="N21" t="n">
        <v>1</v>
      </c>
      <c r="O21" t="n">
        <v>1</v>
      </c>
      <c r="P21" t="n">
        <v>200</v>
      </c>
    </row>
    <row r="22">
      <c r="A22" t="inlineStr">
        <is>
          <t>1602NQ</t>
        </is>
      </c>
      <c r="B22">
        <f>HYPERLINK("https://universalis.app/market/1602","青铜手半剑NQ")</f>
        <v/>
      </c>
      <c r="C22" t="n">
        <v>1</v>
      </c>
      <c r="D22" t="n">
        <v>903</v>
      </c>
      <c r="E22" t="n">
        <v>772.8741812222737</v>
      </c>
      <c r="F22" t="n">
        <v>180.6</v>
      </c>
      <c r="G22" t="n">
        <v>171.4218189146294</v>
      </c>
      <c r="H22" t="n">
        <v>0.9491795067255228</v>
      </c>
      <c r="I22" t="n">
        <v>10499.5</v>
      </c>
      <c r="J22" t="n">
        <v>0.5</v>
      </c>
      <c r="K22" t="n">
        <v>10318.9</v>
      </c>
      <c r="L22" t="n">
        <v>-0.8</v>
      </c>
      <c r="M22" t="n">
        <v>-722.4</v>
      </c>
      <c r="N22" t="n">
        <v>5</v>
      </c>
      <c r="O22" t="n">
        <v>5</v>
      </c>
      <c r="P22" t="n">
        <v>903</v>
      </c>
    </row>
    <row r="23">
      <c r="A23" t="inlineStr">
        <is>
          <t>1603HQ</t>
        </is>
      </c>
      <c r="B23">
        <f>HYPERLINK("https://universalis.app/market/1603","青铜维京剑HQ")</f>
        <v/>
      </c>
      <c r="C23" t="n">
        <v>1</v>
      </c>
      <c r="D23" t="n">
        <v>3879</v>
      </c>
      <c r="E23" t="n">
        <v>3354</v>
      </c>
      <c r="F23" t="n">
        <v>657.6</v>
      </c>
      <c r="G23" t="n">
        <v>336.5576325089062</v>
      </c>
      <c r="H23" t="n">
        <v>0.5117968864186531</v>
      </c>
      <c r="I23" t="n">
        <v>0</v>
      </c>
      <c r="J23" t="n">
        <v>0</v>
      </c>
      <c r="K23" t="n">
        <v>-657.6</v>
      </c>
      <c r="L23" t="n">
        <v>-0.8304717710750193</v>
      </c>
      <c r="M23" t="n">
        <v>-3221.4</v>
      </c>
      <c r="N23" t="n">
        <v>0</v>
      </c>
      <c r="O23" t="n">
        <v>0</v>
      </c>
      <c r="P23" t="n">
        <v>0</v>
      </c>
    </row>
    <row r="24">
      <c r="A24" t="inlineStr">
        <is>
          <t>1603NQ</t>
        </is>
      </c>
      <c r="B24">
        <f>HYPERLINK("https://universalis.app/market/1603","青铜维京剑NQ")</f>
        <v/>
      </c>
      <c r="C24" t="n">
        <v>1</v>
      </c>
      <c r="D24" t="n">
        <v>5252</v>
      </c>
      <c r="E24" t="n">
        <v>5248</v>
      </c>
      <c r="F24" t="n">
        <v>201.8</v>
      </c>
      <c r="G24" t="n">
        <v>398.6002508779944</v>
      </c>
      <c r="H24" t="n">
        <v>1.975224236263599</v>
      </c>
      <c r="I24" t="n">
        <v>0</v>
      </c>
      <c r="J24" t="n">
        <v>0</v>
      </c>
      <c r="K24" t="n">
        <v>-201.8</v>
      </c>
      <c r="L24" t="n">
        <v>-0.9615765422696115</v>
      </c>
      <c r="M24" t="n">
        <v>-5050.2</v>
      </c>
      <c r="N24" t="n">
        <v>1</v>
      </c>
      <c r="O24" t="n">
        <v>1</v>
      </c>
      <c r="P24" t="n">
        <v>3</v>
      </c>
    </row>
    <row r="25">
      <c r="A25" t="inlineStr">
        <is>
          <t>1604HQ</t>
        </is>
      </c>
      <c r="B25">
        <f>HYPERLINK("https://universalis.app/market/1604","梣木石刃棒HQ")</f>
        <v/>
      </c>
      <c r="C25" t="n">
        <v>1</v>
      </c>
      <c r="D25" t="n">
        <v>2100</v>
      </c>
      <c r="E25" t="n">
        <v>0</v>
      </c>
      <c r="F25" t="n">
        <v>2285.4</v>
      </c>
      <c r="G25" t="n">
        <v>4413.370394607731</v>
      </c>
      <c r="H25" t="n">
        <v>1.931115075963827</v>
      </c>
      <c r="I25" t="n">
        <v>2100</v>
      </c>
      <c r="J25" t="n">
        <v>0</v>
      </c>
      <c r="K25" t="n">
        <v>-185.4000000000001</v>
      </c>
      <c r="L25" t="n">
        <v>0.0882857142857143</v>
      </c>
      <c r="M25" t="n">
        <v>185.4000000000001</v>
      </c>
      <c r="N25" t="n">
        <v>0</v>
      </c>
      <c r="O25" t="n">
        <v>0</v>
      </c>
      <c r="P25" t="n">
        <v>0</v>
      </c>
    </row>
    <row r="26">
      <c r="A26" t="inlineStr">
        <is>
          <t>1604NQ</t>
        </is>
      </c>
      <c r="B26">
        <f>HYPERLINK("https://universalis.app/market/1604","梣木石刃棒NQ")</f>
        <v/>
      </c>
      <c r="C26" t="n">
        <v>1</v>
      </c>
      <c r="D26" t="n">
        <v>55.5</v>
      </c>
      <c r="E26" t="n">
        <v>49.5</v>
      </c>
      <c r="F26" t="n">
        <v>1075.6</v>
      </c>
      <c r="G26" t="n">
        <v>1002.268147752885</v>
      </c>
      <c r="H26" t="n">
        <v>0.9318223761183391</v>
      </c>
      <c r="I26" t="n">
        <v>2362.5</v>
      </c>
      <c r="J26" t="n">
        <v>787.5</v>
      </c>
      <c r="K26" t="n">
        <v>1286.9</v>
      </c>
      <c r="L26" t="n">
        <v>18.38018018018018</v>
      </c>
      <c r="M26" t="n">
        <v>1020.1</v>
      </c>
      <c r="N26" t="n">
        <v>6</v>
      </c>
      <c r="O26" t="n">
        <v>6</v>
      </c>
      <c r="P26" t="n">
        <v>5383</v>
      </c>
    </row>
    <row r="27">
      <c r="A27" t="inlineStr">
        <is>
          <t>1605HQ</t>
        </is>
      </c>
      <c r="B27">
        <f>HYPERLINK("https://universalis.app/market/1605","青铜骑兵剑HQ")</f>
        <v/>
      </c>
      <c r="C27" t="n">
        <v>1</v>
      </c>
      <c r="D27" t="n">
        <v>5745.75</v>
      </c>
      <c r="E27" t="n">
        <v>2241.529430433605</v>
      </c>
      <c r="F27" t="n">
        <v>6687.4</v>
      </c>
      <c r="G27" t="n">
        <v>4135.867725157564</v>
      </c>
      <c r="H27" t="n">
        <v>0.6184567582554601</v>
      </c>
      <c r="I27" t="n">
        <v>5250</v>
      </c>
      <c r="J27" t="n">
        <v>0</v>
      </c>
      <c r="K27" t="n">
        <v>-1437.4</v>
      </c>
      <c r="L27" t="n">
        <v>0.163886350781012</v>
      </c>
      <c r="M27" t="n">
        <v>941.6499999999996</v>
      </c>
      <c r="N27" t="n">
        <v>0</v>
      </c>
      <c r="O27" t="n">
        <v>0</v>
      </c>
      <c r="P27" t="n">
        <v>0</v>
      </c>
    </row>
    <row r="28">
      <c r="A28" t="inlineStr">
        <is>
          <t>1605NQ</t>
        </is>
      </c>
      <c r="B28">
        <f>HYPERLINK("https://universalis.app/market/1605","青铜骑兵剑NQ")</f>
        <v/>
      </c>
      <c r="C28" t="n">
        <v>1</v>
      </c>
      <c r="D28" t="n">
        <v>4725</v>
      </c>
      <c r="E28" t="n">
        <v>909.3266739736606</v>
      </c>
      <c r="F28" t="n">
        <v>2361.8</v>
      </c>
      <c r="G28" t="n">
        <v>2179.430421004534</v>
      </c>
      <c r="H28" t="n">
        <v>0.9227836484903607</v>
      </c>
      <c r="I28" t="n">
        <v>5250</v>
      </c>
      <c r="J28" t="n">
        <v>0</v>
      </c>
      <c r="K28" t="n">
        <v>2888.2</v>
      </c>
      <c r="L28" t="n">
        <v>-0.5001481481481481</v>
      </c>
      <c r="M28" t="n">
        <v>-2363.2</v>
      </c>
      <c r="N28" t="n">
        <v>4</v>
      </c>
      <c r="O28" t="n">
        <v>4</v>
      </c>
      <c r="P28" t="n">
        <v>11800</v>
      </c>
    </row>
    <row r="29">
      <c r="A29" t="inlineStr">
        <is>
          <t>1606NQ</t>
        </is>
      </c>
      <c r="B29">
        <f>HYPERLINK("https://universalis.app/market/1606","钝化手半剑NQ")</f>
        <v/>
      </c>
      <c r="C29" t="n">
        <v>1</v>
      </c>
      <c r="D29" t="n">
        <v>0</v>
      </c>
      <c r="E29" t="n">
        <v>0</v>
      </c>
      <c r="F29" t="n">
        <v>5601200</v>
      </c>
      <c r="G29" t="n">
        <v>11199400.04018072</v>
      </c>
      <c r="H29" t="n">
        <v>1.999464407659202</v>
      </c>
      <c r="I29" t="n">
        <v>0</v>
      </c>
      <c r="J29" t="n">
        <v>0</v>
      </c>
      <c r="K29" t="n">
        <v>-5601200</v>
      </c>
      <c r="L29" t="n">
        <v>0</v>
      </c>
      <c r="M29" t="n">
        <v>5601200</v>
      </c>
      <c r="N29" t="n">
        <v>1</v>
      </c>
      <c r="O29" t="n">
        <v>1</v>
      </c>
      <c r="P29" t="n">
        <v>3000</v>
      </c>
    </row>
    <row r="30">
      <c r="A30" t="inlineStr">
        <is>
          <t>1607HQ</t>
        </is>
      </c>
      <c r="B30">
        <f>HYPERLINK("https://universalis.app/market/1607","黄铜手半剑HQ")</f>
        <v/>
      </c>
      <c r="C30" t="n">
        <v>1</v>
      </c>
      <c r="D30" t="n">
        <v>1575</v>
      </c>
      <c r="E30" t="n">
        <v>1050</v>
      </c>
      <c r="F30" t="n">
        <v>9</v>
      </c>
      <c r="G30" t="n">
        <v>0</v>
      </c>
      <c r="H30" t="n">
        <v>0</v>
      </c>
      <c r="I30" t="n">
        <v>0</v>
      </c>
      <c r="J30" t="n">
        <v>0</v>
      </c>
      <c r="K30" t="n">
        <v>-9</v>
      </c>
      <c r="L30" t="n">
        <v>-0.9942857142857143</v>
      </c>
      <c r="M30" t="n">
        <v>-1566</v>
      </c>
      <c r="N30" t="n">
        <v>0</v>
      </c>
      <c r="O30" t="n">
        <v>0</v>
      </c>
      <c r="P30" t="n">
        <v>0</v>
      </c>
    </row>
    <row r="31">
      <c r="A31" t="inlineStr">
        <is>
          <t>1607NQ</t>
        </is>
      </c>
      <c r="B31">
        <f>HYPERLINK("https://universalis.app/market/1607","黄铜手半剑NQ")</f>
        <v/>
      </c>
      <c r="C31" t="n">
        <v>1</v>
      </c>
      <c r="D31" t="n">
        <v>498.5</v>
      </c>
      <c r="E31" t="n">
        <v>327.0516014331683</v>
      </c>
      <c r="F31" t="n">
        <v>1203.2</v>
      </c>
      <c r="G31" t="n">
        <v>975.8767135248181</v>
      </c>
      <c r="H31" t="n">
        <v>0.8110677472779405</v>
      </c>
      <c r="I31" t="n">
        <v>2803.666666666667</v>
      </c>
      <c r="J31" t="n">
        <v>2152.787392093227</v>
      </c>
      <c r="K31" t="n">
        <v>1600.466666666666</v>
      </c>
      <c r="L31" t="n">
        <v>1.413640922768305</v>
      </c>
      <c r="M31" t="n">
        <v>704.7</v>
      </c>
      <c r="N31" t="n">
        <v>7</v>
      </c>
      <c r="O31" t="n">
        <v>7</v>
      </c>
      <c r="P31" t="n">
        <v>6224</v>
      </c>
    </row>
    <row r="32">
      <c r="A32" t="inlineStr">
        <is>
          <t>1609HQ</t>
        </is>
      </c>
      <c r="B32">
        <f>HYPERLINK("https://universalis.app/market/1609","黄铜维京剑HQ")</f>
        <v/>
      </c>
      <c r="C32" t="n">
        <v>1</v>
      </c>
      <c r="D32" t="n">
        <v>3675</v>
      </c>
      <c r="E32" t="n">
        <v>2625</v>
      </c>
      <c r="F32" t="n">
        <v>6000</v>
      </c>
      <c r="G32" t="n">
        <v>3741.657386773941</v>
      </c>
      <c r="H32" t="n">
        <v>0.6236095644623235</v>
      </c>
      <c r="I32" t="n">
        <v>0</v>
      </c>
      <c r="J32" t="n">
        <v>0</v>
      </c>
      <c r="K32" t="n">
        <v>-6000</v>
      </c>
      <c r="L32" t="n">
        <v>0.6326530612244898</v>
      </c>
      <c r="M32" t="n">
        <v>2325</v>
      </c>
      <c r="N32" t="n">
        <v>0</v>
      </c>
      <c r="O32" t="n">
        <v>0</v>
      </c>
      <c r="P32" t="n">
        <v>0</v>
      </c>
    </row>
    <row r="33">
      <c r="A33" t="inlineStr">
        <is>
          <t>1609NQ</t>
        </is>
      </c>
      <c r="B33">
        <f>HYPERLINK("https://universalis.app/market/1609","黄铜维京剑NQ")</f>
        <v/>
      </c>
      <c r="C33" t="n">
        <v>1</v>
      </c>
      <c r="D33" t="n">
        <v>525</v>
      </c>
      <c r="E33" t="n">
        <v>0</v>
      </c>
      <c r="F33" t="n">
        <v>752.25</v>
      </c>
      <c r="G33" t="n">
        <v>747.5929290061537</v>
      </c>
      <c r="H33" t="n">
        <v>0.9938091445744814</v>
      </c>
      <c r="I33" t="n">
        <v>0</v>
      </c>
      <c r="J33" t="n">
        <v>0</v>
      </c>
      <c r="K33" t="n">
        <v>-752.25</v>
      </c>
      <c r="L33" t="n">
        <v>0.4328571428571428</v>
      </c>
      <c r="M33" t="n">
        <v>227.25</v>
      </c>
      <c r="N33" t="n">
        <v>0</v>
      </c>
      <c r="O33" t="n">
        <v>0</v>
      </c>
      <c r="P33" t="n">
        <v>0</v>
      </c>
    </row>
    <row r="34">
      <c r="A34" t="inlineStr">
        <is>
          <t>1611HQ</t>
        </is>
      </c>
      <c r="B34">
        <f>HYPERLINK("https://universalis.app/market/1611","残戮剑HQ")</f>
        <v/>
      </c>
      <c r="C34" t="n">
        <v>1</v>
      </c>
      <c r="D34" t="n">
        <v>2217</v>
      </c>
      <c r="E34" t="n">
        <v>117</v>
      </c>
      <c r="F34" t="n">
        <v>7000</v>
      </c>
      <c r="G34" t="n">
        <v>2000</v>
      </c>
      <c r="H34" t="n">
        <v>0.2857142857142857</v>
      </c>
      <c r="I34" t="n">
        <v>0</v>
      </c>
      <c r="J34" t="n">
        <v>0</v>
      </c>
      <c r="K34" t="n">
        <v>-7000</v>
      </c>
      <c r="L34" t="n">
        <v>2.157419936851601</v>
      </c>
      <c r="M34" t="n">
        <v>4783</v>
      </c>
      <c r="N34" t="n">
        <v>0</v>
      </c>
      <c r="O34" t="n">
        <v>0</v>
      </c>
      <c r="P34" t="n">
        <v>0</v>
      </c>
    </row>
    <row r="35">
      <c r="A35" t="inlineStr">
        <is>
          <t>1611NQ</t>
        </is>
      </c>
      <c r="B35">
        <f>HYPERLINK("https://universalis.app/market/1611","残戮剑NQ")</f>
        <v/>
      </c>
      <c r="C35" t="n">
        <v>1</v>
      </c>
      <c r="D35" t="n">
        <v>602.5</v>
      </c>
      <c r="E35" t="n">
        <v>105.2057507933858</v>
      </c>
      <c r="F35" t="n">
        <v>980</v>
      </c>
      <c r="G35" t="n">
        <v>74.83314773547883</v>
      </c>
      <c r="H35" t="n">
        <v>0.07636035483212125</v>
      </c>
      <c r="I35" t="n">
        <v>2100</v>
      </c>
      <c r="J35" t="n">
        <v>0</v>
      </c>
      <c r="K35" t="n">
        <v>1120</v>
      </c>
      <c r="L35" t="n">
        <v>0.6265560165975104</v>
      </c>
      <c r="M35" t="n">
        <v>377.5</v>
      </c>
      <c r="N35" t="n">
        <v>10</v>
      </c>
      <c r="O35" t="n">
        <v>10</v>
      </c>
      <c r="P35" t="n">
        <v>8999</v>
      </c>
    </row>
    <row r="36">
      <c r="A36" t="inlineStr">
        <is>
          <t>1613NQ</t>
        </is>
      </c>
      <c r="B36">
        <f>HYPERLINK("https://universalis.app/market/1613","钝化哥布林弯刀NQ")</f>
        <v/>
      </c>
      <c r="C36" t="n">
        <v>1</v>
      </c>
      <c r="D36" t="n">
        <v>848.5</v>
      </c>
      <c r="E36" t="n">
        <v>22.19797288042311</v>
      </c>
      <c r="F36" t="n">
        <v>3599.8</v>
      </c>
      <c r="G36" t="n">
        <v>489.7347853685707</v>
      </c>
      <c r="H36" t="n">
        <v>0.1360449984356271</v>
      </c>
      <c r="I36" t="n">
        <v>4199</v>
      </c>
      <c r="J36" t="n">
        <v>0</v>
      </c>
      <c r="K36" t="n">
        <v>599.1999999999998</v>
      </c>
      <c r="L36" t="n">
        <v>3.242545668827343</v>
      </c>
      <c r="M36" t="n">
        <v>2751.3</v>
      </c>
      <c r="N36" t="n">
        <v>6</v>
      </c>
      <c r="O36" t="n">
        <v>6</v>
      </c>
      <c r="P36" t="n">
        <v>18042</v>
      </c>
    </row>
    <row r="37">
      <c r="A37" t="inlineStr">
        <is>
          <t>1614HQ</t>
        </is>
      </c>
      <c r="B37">
        <f>HYPERLINK("https://universalis.app/market/1614","黑铁短剑HQ")</f>
        <v/>
      </c>
      <c r="C37" t="n">
        <v>1</v>
      </c>
      <c r="D37" t="n">
        <v>1050</v>
      </c>
      <c r="E37" t="n">
        <v>0</v>
      </c>
      <c r="F37" t="n">
        <v>2837</v>
      </c>
      <c r="G37" t="n">
        <v>1751.108677381276</v>
      </c>
      <c r="H37" t="n">
        <v>0.6172395760949156</v>
      </c>
      <c r="I37" t="n">
        <v>0</v>
      </c>
      <c r="J37" t="n">
        <v>0</v>
      </c>
      <c r="K37" t="n">
        <v>-2837</v>
      </c>
      <c r="L37" t="n">
        <v>1.701904761904762</v>
      </c>
      <c r="M37" t="n">
        <v>1787</v>
      </c>
      <c r="N37" t="n">
        <v>1</v>
      </c>
      <c r="O37" t="n">
        <v>1</v>
      </c>
      <c r="P37" t="n">
        <v>2000</v>
      </c>
    </row>
    <row r="38">
      <c r="A38" t="inlineStr">
        <is>
          <t>1614NQ</t>
        </is>
      </c>
      <c r="B38">
        <f>HYPERLINK("https://universalis.app/market/1614","黑铁短剑NQ")</f>
        <v/>
      </c>
      <c r="C38" t="n">
        <v>1</v>
      </c>
      <c r="D38" t="n">
        <v>15</v>
      </c>
      <c r="E38" t="n">
        <v>0</v>
      </c>
      <c r="F38" t="n">
        <v>422.8</v>
      </c>
      <c r="G38" t="n">
        <v>259.3826516943645</v>
      </c>
      <c r="H38" t="n">
        <v>0.6134878233073899</v>
      </c>
      <c r="I38" t="n">
        <v>217.25</v>
      </c>
      <c r="J38" t="n">
        <v>215.5694493660918</v>
      </c>
      <c r="K38" t="n">
        <v>-205.55</v>
      </c>
      <c r="L38" t="n">
        <v>27.18666666666667</v>
      </c>
      <c r="M38" t="n">
        <v>407.8</v>
      </c>
      <c r="N38" t="n">
        <v>4</v>
      </c>
      <c r="O38" t="n">
        <v>4</v>
      </c>
      <c r="P38" t="n">
        <v>1814</v>
      </c>
    </row>
    <row r="39">
      <c r="A39" t="inlineStr">
        <is>
          <t>1616NQ</t>
        </is>
      </c>
      <c r="B39">
        <f>HYPERLINK("https://universalis.app/market/1616","钝化维京剑NQ")</f>
        <v/>
      </c>
      <c r="C39" t="n">
        <v>1</v>
      </c>
      <c r="D39" t="n">
        <v>8190</v>
      </c>
      <c r="E39" t="n">
        <v>0</v>
      </c>
      <c r="F39" t="n">
        <v>4622</v>
      </c>
      <c r="G39" t="n">
        <v>1334.288574484545</v>
      </c>
      <c r="H39" t="n">
        <v>0.2886820801567601</v>
      </c>
      <c r="I39" t="n">
        <v>0</v>
      </c>
      <c r="J39" t="n">
        <v>0</v>
      </c>
      <c r="K39" t="n">
        <v>-4622</v>
      </c>
      <c r="L39" t="n">
        <v>-0.4356532356532357</v>
      </c>
      <c r="M39" t="n">
        <v>-3568</v>
      </c>
      <c r="N39" t="n">
        <v>0</v>
      </c>
      <c r="O39" t="n">
        <v>0</v>
      </c>
      <c r="P3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2022-02-14T08:37:49Z</dcterms:created>
  <dcterms:modified xsi:type="dcterms:W3CDTF">2022-02-14T08:37:49Z</dcterms:modified>
</cp:coreProperties>
</file>