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sem6\EITC\code\"/>
    </mc:Choice>
  </mc:AlternateContent>
  <xr:revisionPtr revIDLastSave="0" documentId="13_ncr:1_{607AFCD0-7F0F-4D62-ADC1-B3A0B680F140}" xr6:coauthVersionLast="47" xr6:coauthVersionMax="47" xr10:uidLastSave="{00000000-0000-0000-0000-000000000000}"/>
  <bookViews>
    <workbookView xWindow="-110" yWindow="-110" windowWidth="25820" windowHeight="15500" activeTab="9" xr2:uid="{00000000-000D-0000-FFFF-FFFF00000000}"/>
  </bookViews>
  <sheets>
    <sheet name="Русский" sheetId="1" r:id="rId1"/>
    <sheet name="English" sheetId="2" r:id="rId2"/>
    <sheet name="График" sheetId="4" r:id="rId3"/>
    <sheet name="Graph" sheetId="5" r:id="rId4"/>
    <sheet name="1" sheetId="8" r:id="rId5"/>
    <sheet name="2" sheetId="9" r:id="rId6"/>
    <sheet name="3" sheetId="10" r:id="rId7"/>
    <sheet name="4" sheetId="11" r:id="rId8"/>
    <sheet name="5" sheetId="12" r:id="rId9"/>
    <sheet name="6" sheetId="13" r:id="rId10"/>
    <sheet name="7" sheetId="14" r:id="rId11"/>
    <sheet name="8" sheetId="15" r:id="rId12"/>
    <sheet name="9" sheetId="16" r:id="rId13"/>
    <sheet name="10" sheetId="17" r:id="rId14"/>
  </sheets>
  <externalReferences>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9" i="1" l="1"/>
  <c r="B3" i="13"/>
  <c r="B4" i="13"/>
  <c r="B5" i="13"/>
  <c r="B6" i="13"/>
  <c r="B7" i="13"/>
  <c r="B8" i="13"/>
  <c r="B9" i="13"/>
  <c r="B18" i="13"/>
  <c r="B15" i="13"/>
  <c r="B10" i="13" s="1"/>
  <c r="G27" i="1"/>
  <c r="G23" i="1"/>
  <c r="G22" i="1"/>
  <c r="G20" i="1"/>
  <c r="G19" i="1"/>
  <c r="B12" i="13" l="1"/>
  <c r="B2" i="13"/>
  <c r="B11" i="13"/>
  <c r="G21" i="1"/>
  <c r="A6" i="17"/>
  <c r="A6" i="16"/>
  <c r="A6" i="15"/>
  <c r="A6" i="14"/>
  <c r="A5" i="13"/>
  <c r="A6" i="12"/>
  <c r="A6" i="11"/>
  <c r="A6" i="10"/>
  <c r="A6" i="9"/>
  <c r="A6" i="8"/>
  <c r="G24" i="1" l="1"/>
  <c r="C3" i="5"/>
  <c r="B3" i="4"/>
  <c r="E4" i="5"/>
  <c r="C4" i="5"/>
  <c r="C5" i="5"/>
  <c r="B3" i="5"/>
  <c r="B33" i="5"/>
  <c r="A13" i="5" s="1"/>
  <c r="E29" i="5"/>
  <c r="C29" i="5"/>
  <c r="B29" i="5"/>
  <c r="D29" i="5" s="1"/>
  <c r="E28" i="5"/>
  <c r="C28" i="5"/>
  <c r="D28" i="5" s="1"/>
  <c r="B28" i="5"/>
  <c r="E27" i="5"/>
  <c r="C27" i="5"/>
  <c r="B27" i="5"/>
  <c r="D27" i="5" s="1"/>
  <c r="E26" i="5"/>
  <c r="C26" i="5"/>
  <c r="B26" i="5"/>
  <c r="E25" i="5"/>
  <c r="C25" i="5"/>
  <c r="B25" i="5"/>
  <c r="D25" i="5" s="1"/>
  <c r="E24" i="5"/>
  <c r="C24" i="5"/>
  <c r="B24" i="5"/>
  <c r="D24" i="5" s="1"/>
  <c r="E23" i="5"/>
  <c r="C23" i="5"/>
  <c r="B23" i="5"/>
  <c r="E22" i="5"/>
  <c r="C22" i="5"/>
  <c r="B22" i="5"/>
  <c r="D22" i="5" s="1"/>
  <c r="F22" i="5" s="1"/>
  <c r="E21" i="5"/>
  <c r="F21" i="5" s="1"/>
  <c r="C21" i="5"/>
  <c r="B21" i="5"/>
  <c r="D21" i="5" s="1"/>
  <c r="E20" i="5"/>
  <c r="C20" i="5"/>
  <c r="B20" i="5"/>
  <c r="D20" i="5" s="1"/>
  <c r="E19" i="5"/>
  <c r="D19" i="5"/>
  <c r="C19" i="5"/>
  <c r="B19" i="5"/>
  <c r="E18" i="5"/>
  <c r="C18" i="5"/>
  <c r="B18" i="5"/>
  <c r="E17" i="5"/>
  <c r="C17" i="5"/>
  <c r="B17" i="5"/>
  <c r="D17" i="5" s="1"/>
  <c r="E16" i="5"/>
  <c r="C16" i="5"/>
  <c r="B16" i="5"/>
  <c r="D16" i="5" s="1"/>
  <c r="E15" i="5"/>
  <c r="C15" i="5"/>
  <c r="B15" i="5"/>
  <c r="D15" i="5" s="1"/>
  <c r="F15" i="5" s="1"/>
  <c r="E14" i="5"/>
  <c r="C14" i="5"/>
  <c r="B14" i="5"/>
  <c r="B13" i="5"/>
  <c r="E12" i="5"/>
  <c r="C12" i="5"/>
  <c r="B12" i="5"/>
  <c r="D12" i="5" s="1"/>
  <c r="E11" i="5"/>
  <c r="C11" i="5"/>
  <c r="B11" i="5"/>
  <c r="D11" i="5" s="1"/>
  <c r="E10" i="5"/>
  <c r="D10" i="5"/>
  <c r="C10" i="5"/>
  <c r="B10" i="5"/>
  <c r="E9" i="5"/>
  <c r="C9" i="5"/>
  <c r="B9" i="5"/>
  <c r="D9" i="5" s="1"/>
  <c r="E8" i="5"/>
  <c r="C8" i="5"/>
  <c r="B8" i="5"/>
  <c r="D8" i="5" s="1"/>
  <c r="E7" i="5"/>
  <c r="C7" i="5"/>
  <c r="B7" i="5"/>
  <c r="D7" i="5" s="1"/>
  <c r="E6" i="5"/>
  <c r="C6" i="5"/>
  <c r="B6" i="5"/>
  <c r="D6" i="5" s="1"/>
  <c r="F6" i="5" s="1"/>
  <c r="E5" i="5"/>
  <c r="B5" i="5"/>
  <c r="B4" i="5"/>
  <c r="D4" i="5" s="1"/>
  <c r="F4" i="5" s="1"/>
  <c r="E3" i="5"/>
  <c r="D3" i="5"/>
  <c r="G25" i="1" l="1"/>
  <c r="G26" i="1" s="1"/>
  <c r="G28" i="1"/>
  <c r="B16" i="13" s="1"/>
  <c r="G35" i="1"/>
  <c r="G34" i="1"/>
  <c r="G31" i="1"/>
  <c r="G32" i="1"/>
  <c r="G33" i="1"/>
  <c r="F12" i="5"/>
  <c r="F29" i="5"/>
  <c r="C13" i="5"/>
  <c r="D13" i="5" s="1"/>
  <c r="E13" i="5"/>
  <c r="G14" i="5"/>
  <c r="H14" i="5" s="1"/>
  <c r="F28" i="5"/>
  <c r="F24" i="5"/>
  <c r="F7" i="5"/>
  <c r="G25" i="5"/>
  <c r="H25" i="5" s="1"/>
  <c r="G3" i="5"/>
  <c r="H3" i="5" s="1"/>
  <c r="G8" i="5"/>
  <c r="H8" i="5" s="1"/>
  <c r="G9" i="5"/>
  <c r="H9" i="5" s="1"/>
  <c r="G18" i="5"/>
  <c r="H18" i="5" s="1"/>
  <c r="D14" i="5"/>
  <c r="F14" i="5" s="1"/>
  <c r="F11" i="5"/>
  <c r="F20" i="5"/>
  <c r="F16" i="5"/>
  <c r="G12" i="5"/>
  <c r="H12" i="5" s="1"/>
  <c r="D26" i="5"/>
  <c r="G17" i="5"/>
  <c r="H17" i="5" s="1"/>
  <c r="D18" i="5"/>
  <c r="F18" i="5" s="1"/>
  <c r="D5" i="5"/>
  <c r="F5" i="5" s="1"/>
  <c r="D23" i="5"/>
  <c r="F23" i="5" s="1"/>
  <c r="F26" i="5"/>
  <c r="G13" i="5"/>
  <c r="H13" i="5" s="1"/>
  <c r="G11" i="5"/>
  <c r="H11" i="5" s="1"/>
  <c r="F27" i="5"/>
  <c r="F9" i="5"/>
  <c r="F8" i="5"/>
  <c r="F17" i="5"/>
  <c r="F25" i="5"/>
  <c r="G26" i="5"/>
  <c r="H26" i="5" s="1"/>
  <c r="F3" i="5"/>
  <c r="G21" i="5"/>
  <c r="H21" i="5" s="1"/>
  <c r="F10" i="5"/>
  <c r="F19" i="5"/>
  <c r="G7" i="5"/>
  <c r="H7" i="5" s="1"/>
  <c r="G16" i="5"/>
  <c r="H16" i="5" s="1"/>
  <c r="G24" i="5"/>
  <c r="H24" i="5" s="1"/>
  <c r="C10" i="13" l="1"/>
  <c r="D10" i="13" s="1"/>
  <c r="C3" i="13"/>
  <c r="D3" i="13" s="1"/>
  <c r="C9" i="13"/>
  <c r="D9" i="13" s="1"/>
  <c r="C11" i="13"/>
  <c r="D11" i="13" s="1"/>
  <c r="C4" i="13"/>
  <c r="D4" i="13" s="1"/>
  <c r="C5" i="13"/>
  <c r="D5" i="13" s="1"/>
  <c r="C6" i="13"/>
  <c r="D6" i="13" s="1"/>
  <c r="C7" i="13"/>
  <c r="D7" i="13" s="1"/>
  <c r="C8" i="13"/>
  <c r="D8" i="13" s="1"/>
  <c r="C12" i="13"/>
  <c r="D12" i="13" s="1"/>
  <c r="C2" i="13"/>
  <c r="D2" i="13" s="1"/>
  <c r="G36" i="1"/>
  <c r="B14" i="13"/>
  <c r="B17" i="13"/>
  <c r="G29" i="5"/>
  <c r="H29" i="5" s="1"/>
  <c r="G4" i="5"/>
  <c r="H4" i="5" s="1"/>
  <c r="F13" i="5"/>
  <c r="G19" i="5"/>
  <c r="H19" i="5" s="1"/>
  <c r="G28" i="5"/>
  <c r="H28" i="5" s="1"/>
  <c r="G10" i="5"/>
  <c r="H10" i="5" s="1"/>
  <c r="G22" i="5"/>
  <c r="H22" i="5" s="1"/>
  <c r="G23" i="5"/>
  <c r="H23" i="5" s="1"/>
  <c r="G27" i="5"/>
  <c r="H27" i="5" s="1"/>
  <c r="G6" i="5"/>
  <c r="H6" i="5" s="1"/>
  <c r="G15" i="5"/>
  <c r="H15" i="5" s="1"/>
  <c r="G20" i="5"/>
  <c r="H20" i="5" s="1"/>
  <c r="G5" i="5"/>
  <c r="H5" i="5" s="1"/>
  <c r="B33" i="4"/>
  <c r="A13" i="4" s="1"/>
  <c r="C13" i="4" s="1"/>
  <c r="E29" i="4"/>
  <c r="C29" i="4"/>
  <c r="B29" i="4"/>
  <c r="E28" i="4"/>
  <c r="C28" i="4"/>
  <c r="B28" i="4"/>
  <c r="D28" i="4" s="1"/>
  <c r="F28" i="4" s="1"/>
  <c r="E27" i="4"/>
  <c r="C27" i="4"/>
  <c r="B27" i="4"/>
  <c r="E26" i="4"/>
  <c r="C26" i="4"/>
  <c r="B26" i="4"/>
  <c r="D26" i="4" s="1"/>
  <c r="E25" i="4"/>
  <c r="C25" i="4"/>
  <c r="B25" i="4"/>
  <c r="D25" i="4" s="1"/>
  <c r="E24" i="4"/>
  <c r="C24" i="4"/>
  <c r="B24" i="4"/>
  <c r="D24" i="4" s="1"/>
  <c r="E23" i="4"/>
  <c r="C23" i="4"/>
  <c r="B23" i="4"/>
  <c r="E22" i="4"/>
  <c r="C22" i="4"/>
  <c r="B22" i="4"/>
  <c r="D22" i="4" s="1"/>
  <c r="E21" i="4"/>
  <c r="C21" i="4"/>
  <c r="B21" i="4"/>
  <c r="D21" i="4" s="1"/>
  <c r="F21" i="4" s="1"/>
  <c r="E20" i="4"/>
  <c r="C20" i="4"/>
  <c r="B20" i="4"/>
  <c r="D20" i="4" s="1"/>
  <c r="F20" i="4" s="1"/>
  <c r="E19" i="4"/>
  <c r="C19" i="4"/>
  <c r="B19" i="4"/>
  <c r="D19" i="4" s="1"/>
  <c r="F19" i="4" s="1"/>
  <c r="E18" i="4"/>
  <c r="F18" i="4" s="1"/>
  <c r="D18" i="4"/>
  <c r="C18" i="4"/>
  <c r="B18" i="4"/>
  <c r="E17" i="4"/>
  <c r="C17" i="4"/>
  <c r="B17" i="4"/>
  <c r="D17" i="4" s="1"/>
  <c r="E16" i="4"/>
  <c r="C16" i="4"/>
  <c r="B16" i="4"/>
  <c r="D16" i="4" s="1"/>
  <c r="E15" i="4"/>
  <c r="C15" i="4"/>
  <c r="B15" i="4"/>
  <c r="D15" i="4" s="1"/>
  <c r="E14" i="4"/>
  <c r="C14" i="4"/>
  <c r="B14" i="4"/>
  <c r="D14" i="4" s="1"/>
  <c r="B13" i="4"/>
  <c r="E12" i="4"/>
  <c r="C12" i="4"/>
  <c r="B12" i="4"/>
  <c r="D12" i="4" s="1"/>
  <c r="F12" i="4" s="1"/>
  <c r="E11" i="4"/>
  <c r="C11" i="4"/>
  <c r="B11" i="4"/>
  <c r="D11" i="4" s="1"/>
  <c r="F11" i="4" s="1"/>
  <c r="E10" i="4"/>
  <c r="C10" i="4"/>
  <c r="B10" i="4"/>
  <c r="E9" i="4"/>
  <c r="C9" i="4"/>
  <c r="B9" i="4"/>
  <c r="D9" i="4" s="1"/>
  <c r="E8" i="4"/>
  <c r="C8" i="4"/>
  <c r="B8" i="4"/>
  <c r="D8" i="4" s="1"/>
  <c r="E7" i="4"/>
  <c r="C7" i="4"/>
  <c r="B7" i="4"/>
  <c r="D7" i="4" s="1"/>
  <c r="E6" i="4"/>
  <c r="C6" i="4"/>
  <c r="B6" i="4"/>
  <c r="E5" i="4"/>
  <c r="C5" i="4"/>
  <c r="B5" i="4"/>
  <c r="D5" i="4" s="1"/>
  <c r="E4" i="4"/>
  <c r="C4" i="4"/>
  <c r="B4" i="4"/>
  <c r="E3" i="4"/>
  <c r="C3" i="4"/>
  <c r="D3" i="4"/>
  <c r="F3" i="4" s="1"/>
  <c r="E6" i="13" l="1"/>
  <c r="E9" i="13"/>
  <c r="E11" i="13"/>
  <c r="E4" i="13"/>
  <c r="E7" i="13"/>
  <c r="E12" i="13"/>
  <c r="E2" i="13"/>
  <c r="E3" i="13"/>
  <c r="E8" i="13"/>
  <c r="E10" i="13"/>
  <c r="E5" i="13"/>
  <c r="F9" i="4"/>
  <c r="F26" i="4"/>
  <c r="F16" i="4"/>
  <c r="F25" i="4"/>
  <c r="D4" i="4"/>
  <c r="F4" i="4" s="1"/>
  <c r="D23" i="4"/>
  <c r="F23" i="4" s="1"/>
  <c r="D27" i="4"/>
  <c r="F27" i="4" s="1"/>
  <c r="D6" i="4"/>
  <c r="D10" i="4"/>
  <c r="F10" i="4" s="1"/>
  <c r="F15" i="4"/>
  <c r="F24" i="4"/>
  <c r="D29" i="4"/>
  <c r="F29" i="4" s="1"/>
  <c r="D13" i="4"/>
  <c r="F6" i="4"/>
  <c r="F5" i="4"/>
  <c r="E13" i="4"/>
  <c r="G25" i="4" s="1"/>
  <c r="H25" i="4" s="1"/>
  <c r="F14" i="4"/>
  <c r="F22" i="4"/>
  <c r="F8" i="4"/>
  <c r="F17" i="4"/>
  <c r="F7" i="4"/>
  <c r="F10" i="13" l="1"/>
  <c r="G10" i="13"/>
  <c r="H10" i="13" s="1"/>
  <c r="G2" i="13"/>
  <c r="H2" i="13" s="1"/>
  <c r="F2" i="13"/>
  <c r="F8" i="13"/>
  <c r="G8" i="13"/>
  <c r="H8" i="13" s="1"/>
  <c r="F5" i="13"/>
  <c r="G5" i="13"/>
  <c r="H5" i="13" s="1"/>
  <c r="G3" i="13"/>
  <c r="H3" i="13" s="1"/>
  <c r="F3" i="13"/>
  <c r="G12" i="13"/>
  <c r="H12" i="13" s="1"/>
  <c r="F12" i="13"/>
  <c r="F7" i="13"/>
  <c r="G7" i="13"/>
  <c r="H7" i="13" s="1"/>
  <c r="F4" i="13"/>
  <c r="G4" i="13"/>
  <c r="H4" i="13" s="1"/>
  <c r="F11" i="13"/>
  <c r="G11" i="13"/>
  <c r="H11" i="13" s="1"/>
  <c r="F9" i="13"/>
  <c r="G9" i="13"/>
  <c r="F6" i="13"/>
  <c r="G6" i="13"/>
  <c r="H6" i="13" s="1"/>
  <c r="G10" i="4"/>
  <c r="H10" i="4" s="1"/>
  <c r="G28" i="4"/>
  <c r="H28" i="4" s="1"/>
  <c r="G20" i="4"/>
  <c r="H20" i="4" s="1"/>
  <c r="G11" i="4"/>
  <c r="H11" i="4" s="1"/>
  <c r="G3" i="4"/>
  <c r="H3" i="4" s="1"/>
  <c r="G29" i="4"/>
  <c r="H29" i="4" s="1"/>
  <c r="G21" i="4"/>
  <c r="H21" i="4" s="1"/>
  <c r="G13" i="4"/>
  <c r="H13" i="4" s="1"/>
  <c r="G12" i="4"/>
  <c r="H12" i="4" s="1"/>
  <c r="G4" i="4"/>
  <c r="H4" i="4" s="1"/>
  <c r="G27" i="4"/>
  <c r="H27" i="4" s="1"/>
  <c r="F13" i="4"/>
  <c r="G19" i="4"/>
  <c r="H19" i="4" s="1"/>
  <c r="G22" i="4"/>
  <c r="H22" i="4" s="1"/>
  <c r="G18" i="4"/>
  <c r="H18" i="4" s="1"/>
  <c r="G24" i="4"/>
  <c r="H24" i="4" s="1"/>
  <c r="G16" i="4"/>
  <c r="H16" i="4" s="1"/>
  <c r="G23" i="4"/>
  <c r="H23" i="4" s="1"/>
  <c r="G15" i="4"/>
  <c r="H15" i="4" s="1"/>
  <c r="G8" i="4"/>
  <c r="H8" i="4" s="1"/>
  <c r="G7" i="4"/>
  <c r="H7" i="4" s="1"/>
  <c r="G26" i="4"/>
  <c r="H26" i="4" s="1"/>
  <c r="G17" i="4"/>
  <c r="H17" i="4" s="1"/>
  <c r="G5" i="4"/>
  <c r="H5" i="4" s="1"/>
  <c r="G9" i="4"/>
  <c r="H9" i="4" s="1"/>
  <c r="G6" i="4"/>
  <c r="H6" i="4" s="1"/>
  <c r="G14" i="4"/>
  <c r="H14" i="4" s="1"/>
  <c r="G37" i="1" l="1"/>
  <c r="H9" i="13"/>
  <c r="G38" i="1" s="1"/>
</calcChain>
</file>

<file path=xl/sharedStrings.xml><?xml version="1.0" encoding="utf-8"?>
<sst xmlns="http://schemas.openxmlformats.org/spreadsheetml/2006/main" count="360" uniqueCount="156">
  <si>
    <t>Exercise 4</t>
  </si>
  <si>
    <t>Indicators</t>
  </si>
  <si>
    <t>Options</t>
  </si>
  <si>
    <t>The company began production of new products. Develop cost estimates for production of products by element and determine the cost structure. Calculate the selling price of products taking into account the planned level of profitability. Calculate the break-even point for the production of a new product</t>
  </si>
  <si>
    <t>Показатели</t>
  </si>
  <si>
    <t>Варианты</t>
  </si>
  <si>
    <t>ЭЛЕМЕНТЫ ЗАТРАТ</t>
  </si>
  <si>
    <t>Точка окупаемости, шт</t>
  </si>
  <si>
    <t>СТРУКТУРА ЗАТРАТ, %</t>
  </si>
  <si>
    <t>1. Материальные затраты</t>
  </si>
  <si>
    <t>2. Фонд оплаты труда работников</t>
  </si>
  <si>
    <t>3. Отчисления в ФСЗН</t>
  </si>
  <si>
    <t>4. Амортизационные отчисления</t>
  </si>
  <si>
    <t>5. Прочие</t>
  </si>
  <si>
    <t>ИТОГО</t>
  </si>
  <si>
    <t>Методические указания</t>
  </si>
  <si>
    <t>2. Рассчитывается себестоимость единицы изделия С, руб., как отношение общей суммы затрат произведенной продукции к годовому выпуску продукции в натуральном выражении.</t>
  </si>
  <si>
    <t>3. Находится отпускная цена единицы нового изделия в следующей последовательности:</t>
  </si>
  <si>
    <t>– рассчитывается отпускная цена Ц, тыс. руб., изделия по формуле</t>
  </si>
  <si>
    <t>4. Группируются элементы затрат:</t>
  </si>
  <si>
    <t xml:space="preserve">                                        </t>
  </si>
  <si>
    <t xml:space="preserve">                                    </t>
  </si>
  <si>
    <t>6. Строится круговая диаграмма структуры затрат по элементам, график точки безубыточности (см лист "График")</t>
  </si>
  <si>
    <t>7. Рассчитывается запас финансовой прочности (при построении графика точки безубыточности, см лист "График")</t>
  </si>
  <si>
    <t>Запасом финансовой прочности считается запас прочности выше 30%</t>
  </si>
  <si>
    <t>Объем производства, шт</t>
  </si>
  <si>
    <t>Зпост, тыс. руб.</t>
  </si>
  <si>
    <t>Зпер, тыс. руб/шт</t>
  </si>
  <si>
    <t>Зитого</t>
  </si>
  <si>
    <t>Выручка.общ, тыс. руб.</t>
  </si>
  <si>
    <t>Прибыль, тыс. руб.</t>
  </si>
  <si>
    <t>Кромка безопасности, тыс. руб. (Выручка ф(пл) - Выручка в точке безуб)</t>
  </si>
  <si>
    <t>Кромка безопасности, % (Кромка безопасности, тыс. руб./Выручка, тыс. руб.*100)</t>
  </si>
  <si>
    <t>Пример (условный)</t>
  </si>
  <si>
    <t>Исходные данные для разработки графика</t>
  </si>
  <si>
    <t>В без, шт</t>
  </si>
  <si>
    <t>Зпер, руб./шт</t>
  </si>
  <si>
    <t>Ц, руб./шт</t>
  </si>
  <si>
    <t>Выпуск ф, шт</t>
  </si>
  <si>
    <r>
      <t xml:space="preserve">Задание. </t>
    </r>
    <r>
      <rPr>
        <sz val="12"/>
        <rFont val="Calibri"/>
        <family val="2"/>
        <charset val="204"/>
      </rPr>
      <t>Предприятие начало производство новой продукции. На основании данных таблицы разработать смету затрат на производство продукции по элементам и определить структуру затрат. Сформировать отпускную цену продукции с учетом планируемого уровня рентабельности. Рассчитать точку безубыточности производства изделия, предварительно определив условно-переменные и условно-постоянные затраты. Построить график безубыточности. Рассчитать кромку безопасности</t>
    </r>
  </si>
  <si>
    <t>3. Затраты энергии на производство продукции, КВт*ч/шт</t>
  </si>
  <si>
    <r>
      <t xml:space="preserve">1. Смета затрат на производство продукции (на весь объем) формируется в соответствии с </t>
    </r>
    <r>
      <rPr>
        <sz val="11"/>
        <rFont val="Calibri"/>
        <family val="2"/>
        <charset val="204"/>
      </rPr>
      <t>Основными положениями по составу затрат, включаемых в себестоимость продукции на основании исходных данных.</t>
    </r>
  </si>
  <si>
    <r>
      <rPr>
        <b/>
        <i/>
        <sz val="11"/>
        <rFont val="Calibri"/>
        <family val="2"/>
        <charset val="204"/>
      </rPr>
      <t>Материальные затраты</t>
    </r>
    <r>
      <rPr>
        <sz val="11"/>
        <rFont val="Calibri"/>
        <family val="2"/>
        <charset val="204"/>
      </rPr>
      <t xml:space="preserve"> включают стоимость сырья, материалов, энергии, платы за пользование природными ресурсами</t>
    </r>
  </si>
  <si>
    <r>
      <rPr>
        <b/>
        <i/>
        <sz val="11"/>
        <rFont val="Calibri"/>
        <family val="2"/>
        <charset val="204"/>
      </rPr>
      <t>Фонд оплаты труда</t>
    </r>
    <r>
      <rPr>
        <sz val="11"/>
        <rFont val="Calibri"/>
        <family val="2"/>
        <charset val="204"/>
      </rPr>
      <t xml:space="preserve"> - основную и дополнительную заработную плату производственных рабочих и административного персонала</t>
    </r>
  </si>
  <si>
    <r>
      <rPr>
        <b/>
        <i/>
        <sz val="11"/>
        <rFont val="Calibri"/>
        <family val="2"/>
        <charset val="204"/>
      </rPr>
      <t>Отчисления в ФСЗН</t>
    </r>
    <r>
      <rPr>
        <sz val="11"/>
        <rFont val="Calibri"/>
        <family val="2"/>
        <charset val="204"/>
      </rPr>
      <t xml:space="preserve"> - 34% от фонда отплаты труда</t>
    </r>
  </si>
  <si>
    <r>
      <rPr>
        <b/>
        <i/>
        <sz val="11"/>
        <rFont val="Calibri"/>
        <family val="2"/>
        <charset val="204"/>
      </rPr>
      <t>Амортизационные отчисления</t>
    </r>
    <r>
      <rPr>
        <sz val="11"/>
        <rFont val="Calibri"/>
        <family val="2"/>
        <charset val="204"/>
      </rPr>
      <t xml:space="preserve"> рассчитываются исходя из средней нормы амортизации по данной организации и стоимости основных средств общезаводского и цехового назначения</t>
    </r>
  </si>
  <si>
    <r>
      <rPr>
        <b/>
        <i/>
        <sz val="11"/>
        <rFont val="Calibri"/>
        <family val="2"/>
        <charset val="204"/>
      </rPr>
      <t>Прочие</t>
    </r>
    <r>
      <rPr>
        <sz val="11"/>
        <rFont val="Calibri"/>
        <family val="2"/>
        <charset val="204"/>
      </rPr>
      <t>затраты включают расходы по содержанию и эксплуатации машин и оборудования, выплаты процентов по кредитам финансовых учреждений, оплату услуг информационных, страховых и других организаций, оплату рекламных, дизайнерских услуг, расходы на транспортировку продукции (коммерческие расходы), расходы на энергию на хозяйственные нужды и пр.</t>
    </r>
  </si>
  <si>
    <r>
      <t>– определя</t>
    </r>
    <r>
      <rPr>
        <sz val="11"/>
        <rFont val="Calibri"/>
        <family val="2"/>
        <charset val="204"/>
      </rPr>
      <t>ется размер прибыли, приходящейся на единицу продукции П</t>
    </r>
    <r>
      <rPr>
        <vertAlign val="subscript"/>
        <sz val="11"/>
        <rFont val="Calibri"/>
        <family val="2"/>
        <charset val="204"/>
      </rPr>
      <t>р</t>
    </r>
    <r>
      <rPr>
        <sz val="11"/>
        <rFont val="Calibri"/>
        <family val="2"/>
        <charset val="204"/>
      </rPr>
      <t>, тыс. руб., по формуле</t>
    </r>
  </si>
  <si>
    <r>
      <t xml:space="preserve">где С – полная себестоимость единицы изделия, руб.; </t>
    </r>
    <r>
      <rPr>
        <i/>
        <sz val="11"/>
        <rFont val="Calibri"/>
        <family val="2"/>
        <charset val="204"/>
      </rPr>
      <t>R</t>
    </r>
    <r>
      <rPr>
        <sz val="11"/>
        <rFont val="Calibri"/>
        <family val="2"/>
        <charset val="204"/>
      </rPr>
      <t xml:space="preserve"> – планируемый процент рентабельности;</t>
    </r>
  </si>
  <si>
    <r>
      <t>5. Определяется точка безубыточности В</t>
    </r>
    <r>
      <rPr>
        <vertAlign val="subscript"/>
        <sz val="11"/>
        <color indexed="8"/>
        <rFont val="Calibri"/>
        <family val="2"/>
        <charset val="204"/>
      </rPr>
      <t>без</t>
    </r>
    <r>
      <rPr>
        <sz val="11"/>
        <color indexed="8"/>
        <rFont val="Calibri"/>
        <family val="2"/>
        <charset val="204"/>
      </rPr>
      <t xml:space="preserve"> производства изделий по формуле</t>
    </r>
  </si>
  <si>
    <r>
      <t>где З</t>
    </r>
    <r>
      <rPr>
        <vertAlign val="subscript"/>
        <sz val="11"/>
        <color indexed="8"/>
        <rFont val="Calibri"/>
        <family val="2"/>
        <charset val="204"/>
      </rPr>
      <t>пост</t>
    </r>
    <r>
      <rPr>
        <sz val="11"/>
        <color indexed="8"/>
        <rFont val="Calibri"/>
        <family val="2"/>
        <charset val="204"/>
      </rPr>
      <t xml:space="preserve"> – условно-постоянные затраты на весь выпуск продукции, руб.; </t>
    </r>
  </si>
  <si>
    <r>
      <t xml:space="preserve">      З</t>
    </r>
    <r>
      <rPr>
        <vertAlign val="subscript"/>
        <sz val="11"/>
        <color indexed="8"/>
        <rFont val="Calibri"/>
        <family val="2"/>
        <charset val="204"/>
      </rPr>
      <t>пер</t>
    </r>
    <r>
      <rPr>
        <sz val="11"/>
        <color indexed="8"/>
        <rFont val="Calibri"/>
        <family val="2"/>
        <charset val="204"/>
      </rPr>
      <t xml:space="preserve"> – условно-переменные затраты на единицу продукции, руб.</t>
    </r>
  </si>
  <si>
    <r>
      <rPr>
        <b/>
        <i/>
        <sz val="11"/>
        <color indexed="63"/>
        <rFont val="Calibri"/>
        <family val="2"/>
        <charset val="204"/>
      </rPr>
      <t>Точка безубыточности</t>
    </r>
    <r>
      <rPr>
        <sz val="11"/>
        <color indexed="63"/>
        <rFont val="Calibri"/>
        <family val="2"/>
        <charset val="204"/>
      </rPr>
      <t xml:space="preserve"> - объём производства и реализации продукции, при котором расходы будут компенсированы доходами, а при производстве и реализации каждой последующей единицы продукции предприятие начинает получать прибыль</t>
    </r>
  </si>
  <si>
    <r>
      <t>Насколько далеко предприятие от точки безубыточности показывает </t>
    </r>
    <r>
      <rPr>
        <i/>
        <sz val="11"/>
        <color indexed="63"/>
        <rFont val="Calibri"/>
        <family val="2"/>
        <charset val="204"/>
      </rPr>
      <t>запас финансовой прочности (кромка безопасности)</t>
    </r>
    <r>
      <rPr>
        <sz val="11"/>
        <color indexed="63"/>
        <rFont val="Calibri"/>
        <family val="2"/>
        <charset val="204"/>
      </rPr>
      <t>. Это разность между фактическим объемом выпуска и объемом выпуска в точке безубыточности. Рассчитывается процентное отношение запаса финансовой прочности к фактическому объему.</t>
    </r>
  </si>
  <si>
    <t>1. Годовой выпуск продукции, шт.</t>
  </si>
  <si>
    <t>2. Затраты сырья, материалов на 1 шт, $</t>
  </si>
  <si>
    <t>4. Цена 1 КВт*ч, $</t>
  </si>
  <si>
    <r>
      <t>– на условно-постоянные (</t>
    </r>
    <r>
      <rPr>
        <i/>
        <sz val="11"/>
        <color indexed="8"/>
        <rFont val="Calibri"/>
        <family val="2"/>
        <charset val="204"/>
      </rPr>
      <t>не зависят непосредственно от количества изготовляемой продукции</t>
    </r>
    <r>
      <rPr>
        <sz val="11"/>
        <color indexed="8"/>
        <rFont val="Calibri"/>
        <family val="2"/>
        <charset val="204"/>
      </rPr>
      <t>);</t>
    </r>
  </si>
  <si>
    <t>– условно-переменные.</t>
  </si>
  <si>
    <t>14. Рентабельность продукции, %</t>
  </si>
  <si>
    <t>1. Материальные и энергетические затраты, руб. (п2*п1+п3*п4*п1+п5)</t>
  </si>
  <si>
    <t>5. Расходы на освещение и отопление здания, $/год</t>
  </si>
  <si>
    <t>6. Заработная плата производственных рабочих, $/год</t>
  </si>
  <si>
    <t>7. Заработная плата административного персонала, $/год</t>
  </si>
  <si>
    <t>10. Плата процентов по кредитам банка, $/год</t>
  </si>
  <si>
    <t>11. Оплата услуг информационных и аудиторских компаний, $/год</t>
  </si>
  <si>
    <t>12. Оплата рекламных услуг, $/год</t>
  </si>
  <si>
    <t>13. Расходы на упаковку и транспортировку продукции, $/год</t>
  </si>
  <si>
    <t>4. Амортизационные отчисления, руб. (п8)</t>
  </si>
  <si>
    <t>5. Прочие, руб. (п9+п10+п11+п12+п13)</t>
  </si>
  <si>
    <t>8. Амортизация зданий, оборудования$/год</t>
  </si>
  <si>
    <t>3. Отчисления в ФСЗН, руб. (26% от ФОТ)</t>
  </si>
  <si>
    <t>ИТОГО, $</t>
  </si>
  <si>
    <t>6. Себестоимость, $/изделие</t>
  </si>
  <si>
    <t>7. Цена, $/изделие</t>
  </si>
  <si>
    <t>9. Затраты на научные исследования, $/год</t>
  </si>
  <si>
    <t>Запас финансовой прочности, $</t>
  </si>
  <si>
    <t>Запас финансовой прочности, %</t>
  </si>
  <si>
    <t>1. The volume of production per year, products/year</t>
  </si>
  <si>
    <t>2. Material costs, $/product</t>
  </si>
  <si>
    <t>3. Energy consumption for production, kWh/product</t>
  </si>
  <si>
    <t>4. Price 1 kWh, $</t>
  </si>
  <si>
    <t>5. Costs for lighting and heating of the building, $/year</t>
  </si>
  <si>
    <t>6. Salaries of production workers, $/year</t>
  </si>
  <si>
    <t>7. Salaries of administrative staff, $/year</t>
  </si>
  <si>
    <t>8. Amortization of buildings, equipment, $/year</t>
  </si>
  <si>
    <t>9. Research costs, $/year</t>
  </si>
  <si>
    <t>10. Payment of interest on bank loans, $/year</t>
  </si>
  <si>
    <t>11. Payment for services of information and audit companies, $/year</t>
  </si>
  <si>
    <t>12. Payment for advertising services, $/year</t>
  </si>
  <si>
    <t>13. Costs of packaging and transportation of products, $/year</t>
  </si>
  <si>
    <t>14. Profitability (profit) of products, %</t>
  </si>
  <si>
    <t>1. Material and energy costs (п2*п1+п3*п4*п1+п5)</t>
  </si>
  <si>
    <t>3. Contributions for social needs (26% от заработной платы)</t>
  </si>
  <si>
    <t>4. Amortization (п8)</t>
  </si>
  <si>
    <t>5. Other costs (п9+п10+п11+п12+п13)</t>
  </si>
  <si>
    <t>COST ELEMENTS, $</t>
  </si>
  <si>
    <t>TOTAL, $</t>
  </si>
  <si>
    <t>6. Cost, $/product</t>
  </si>
  <si>
    <t>7. Price, $/product</t>
  </si>
  <si>
    <t>8. Fixed costs, $ (п5+п7+п7*26%+п8+п9+п10+п11+п12)</t>
  </si>
  <si>
    <t>9. Variable costs, $/product</t>
  </si>
  <si>
    <t>Payback point (break-even production volume), products</t>
  </si>
  <si>
    <t>COST STRUCTURE, %</t>
  </si>
  <si>
    <t>2. Employees' compensation fund</t>
  </si>
  <si>
    <t>1. Material and energy costs</t>
  </si>
  <si>
    <t>3. Contributions for social needs</t>
  </si>
  <si>
    <t>4. Amortization</t>
  </si>
  <si>
    <t>5. Other</t>
  </si>
  <si>
    <t>TOTAL</t>
  </si>
  <si>
    <t>Financial strength margin, $</t>
  </si>
  <si>
    <t>Financial strength margin, %</t>
  </si>
  <si>
    <t>Methodological instructions</t>
  </si>
  <si>
    <t>1. The cost estimate for production of products (for the entire volume) includes</t>
  </si>
  <si>
    <r>
      <t>Material costs</t>
    </r>
    <r>
      <rPr>
        <sz val="11"/>
        <rFont val="Calibri"/>
        <family val="2"/>
        <charset val="204"/>
      </rPr>
      <t xml:space="preserve"> include the cost of materials, energy, fees for the use of natural resources</t>
    </r>
  </si>
  <si>
    <r>
      <rPr>
        <b/>
        <i/>
        <sz val="11"/>
        <rFont val="Calibri"/>
        <family val="2"/>
        <charset val="204"/>
      </rPr>
      <t>Employees' compensation fund</t>
    </r>
    <r>
      <rPr>
        <sz val="11"/>
        <rFont val="Calibri"/>
        <family val="2"/>
        <charset val="204"/>
      </rPr>
      <t xml:space="preserve"> - wages of workers and administrative personnel</t>
    </r>
  </si>
  <si>
    <r>
      <rPr>
        <b/>
        <i/>
        <sz val="11"/>
        <rFont val="Calibri"/>
        <family val="2"/>
        <charset val="204"/>
      </rPr>
      <t>Contributions for social needs</t>
    </r>
    <r>
      <rPr>
        <sz val="11"/>
        <rFont val="Calibri"/>
        <family val="2"/>
        <charset val="204"/>
      </rPr>
      <t xml:space="preserve"> - 28% of employees compensation fund</t>
    </r>
  </si>
  <si>
    <r>
      <t>Depreciation charges (amortization)</t>
    </r>
    <r>
      <rPr>
        <sz val="11"/>
        <rFont val="Calibri"/>
        <family val="2"/>
        <charset val="204"/>
      </rPr>
      <t xml:space="preserve"> are calculated based on the cost of buildings and equipment</t>
    </r>
  </si>
  <si>
    <r>
      <t xml:space="preserve">Other costs </t>
    </r>
    <r>
      <rPr>
        <sz val="11"/>
        <rFont val="Calibri"/>
        <family val="2"/>
        <charset val="204"/>
      </rPr>
      <t>include costs for the maintenance and operation of machinery and equipment, interest payments on loans from financial institutions, payments for services of information, insurance and other organizations, payments for advertising, design services, costs of transporting products and others</t>
    </r>
  </si>
  <si>
    <t>TOTAL cost / volume of production per year</t>
  </si>
  <si>
    <t>3. The unit price of the new product is calculated in the following order:</t>
  </si>
  <si>
    <t>– profit per unit of production is calculated, $ (Р)</t>
  </si>
  <si>
    <t>P = C (profit per unit of production is calculated, $)* R (Profitability (profit) of products) %/100</t>
  </si>
  <si>
    <t>– price Pr is calculated, $/product</t>
  </si>
  <si>
    <t>Pr = C + P</t>
  </si>
  <si>
    <t>4. Cost elements are grouped:</t>
  </si>
  <si>
    <t>– fixed costs</t>
  </si>
  <si>
    <t>– variable costs</t>
  </si>
  <si>
    <t>5. Calculate the break-even point for the production of a new product (Vb)</t>
  </si>
  <si>
    <t>Vb = fixed costs / (price for one product - variable costs for one product)</t>
  </si>
  <si>
    <t>Break-even point - the volume of production at which the enterprise does not make a profit and does not incur losses</t>
  </si>
  <si>
    <t>6. A pie chart of the cost structure by element and a graph of the break-even point are constructed (see sheet "Graph")</t>
  </si>
  <si>
    <t>7. The margin of financial strength is calculated (see sheet "Graph")</t>
  </si>
  <si>
    <t>Example (conditional)</t>
  </si>
  <si>
    <t>Data for graph development</t>
  </si>
  <si>
    <t>Variable costs, $/product</t>
  </si>
  <si>
    <t>Price, $/product</t>
  </si>
  <si>
    <t>Release of products according to plan, products</t>
  </si>
  <si>
    <t>Fixed costs, thousand $</t>
  </si>
  <si>
    <t>Variable costs, thousand $</t>
  </si>
  <si>
    <t>Total cost, thousand $</t>
  </si>
  <si>
    <t>Revenue from product sales, thousand $</t>
  </si>
  <si>
    <t>Profit, thousand $</t>
  </si>
  <si>
    <t>Financial strength margin, thousand $ (Actual revenue from product sales - Revenue from product sales at the break-even point)</t>
  </si>
  <si>
    <t>Financial strength margin, % (Financial strength margin/Revenue from product sales*100)</t>
  </si>
  <si>
    <t>The volume of production, products</t>
  </si>
  <si>
    <t>2. The product cost is calculated С, $/product</t>
  </si>
  <si>
    <r>
      <rPr>
        <b/>
        <i/>
        <sz val="11"/>
        <color rgb="FF333333"/>
        <rFont val="Calibri"/>
        <family val="2"/>
        <charset val="204"/>
        <scheme val="minor"/>
      </rPr>
      <t xml:space="preserve">The margin of financial strength </t>
    </r>
    <r>
      <rPr>
        <sz val="11"/>
        <color rgb="FF333333"/>
        <rFont val="Calibri"/>
        <family val="2"/>
        <charset val="204"/>
        <scheme val="minor"/>
      </rPr>
      <t>shows how far the company is from the break-even point. This is the difference between actual output and output at the break-even point. The percentage ratio of the financial safety margin to the actual volume is calculated</t>
    </r>
  </si>
  <si>
    <r>
      <rPr>
        <b/>
        <i/>
        <sz val="11"/>
        <color rgb="FF111111"/>
        <rFont val="Calibri"/>
        <family val="2"/>
        <charset val="204"/>
        <scheme val="minor"/>
      </rPr>
      <t>A margin of financial strength</t>
    </r>
    <r>
      <rPr>
        <sz val="11"/>
        <color rgb="FF111111"/>
        <rFont val="Calibri"/>
        <family val="2"/>
        <charset val="204"/>
        <scheme val="minor"/>
      </rPr>
      <t xml:space="preserve"> is considered to be a margin of safety greater than </t>
    </r>
    <r>
      <rPr>
        <b/>
        <sz val="11"/>
        <color rgb="FF111111"/>
        <rFont val="Calibri"/>
        <family val="2"/>
        <charset val="204"/>
        <scheme val="minor"/>
      </rPr>
      <t>30%</t>
    </r>
  </si>
  <si>
    <t>Fixed costs, $</t>
  </si>
  <si>
    <t>Fixed costs,  $</t>
  </si>
  <si>
    <t>Variable costs,  thousand $</t>
  </si>
  <si>
    <t>9. Условно-переменные на 1ш т, $ (Собщ-УПР)/В</t>
  </si>
  <si>
    <t>8. Условно-постоянные (УПР) расходы, тыс. $ (п5+п7+п7*26%+п8+п9+п10+п11+п12)</t>
  </si>
  <si>
    <t>2. Заработная плата, руб. ((п5+п6))</t>
  </si>
  <si>
    <t>2. Employees' wages ((п5+п6))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</si>
</sst>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0" x14ac:knownFonts="1">
    <font>
      <sz val="11"/>
      <color theme="1"/>
      <name val="Calibri"/>
      <family val="2"/>
      <charset val="204"/>
      <scheme val="minor"/>
    </font>
    <font>
      <b/>
      <sz val="11"/>
      <color theme="1"/>
      <name val="Calibri"/>
      <family val="2"/>
      <charset val="204"/>
      <scheme val="minor"/>
    </font>
    <font>
      <b/>
      <sz val="14"/>
      <color rgb="FFC00000"/>
      <name val="Calibri"/>
      <family val="2"/>
      <charset val="204"/>
      <scheme val="minor"/>
    </font>
    <font>
      <b/>
      <sz val="12"/>
      <color theme="1"/>
      <name val="Calibri"/>
      <family val="2"/>
      <charset val="204"/>
      <scheme val="minor"/>
    </font>
    <font>
      <b/>
      <sz val="12"/>
      <name val="Arial Cyr"/>
      <charset val="204"/>
    </font>
    <font>
      <sz val="12"/>
      <color theme="1"/>
      <name val="Calibri"/>
      <family val="2"/>
      <charset val="204"/>
      <scheme val="minor"/>
    </font>
    <font>
      <sz val="10"/>
      <color theme="1"/>
      <name val="Calibri"/>
      <family val="2"/>
      <charset val="204"/>
      <scheme val="minor"/>
    </font>
    <font>
      <sz val="9"/>
      <color theme="1"/>
      <name val="Calibri"/>
      <family val="2"/>
      <charset val="204"/>
      <scheme val="minor"/>
    </font>
    <font>
      <b/>
      <sz val="10"/>
      <color theme="1"/>
      <name val="Calibri"/>
      <family val="2"/>
      <charset val="204"/>
      <scheme val="minor"/>
    </font>
    <font>
      <b/>
      <sz val="12"/>
      <color indexed="8"/>
      <name val="Calibri"/>
      <family val="2"/>
      <charset val="204"/>
      <scheme val="minor"/>
    </font>
    <font>
      <sz val="9"/>
      <name val="Calibri"/>
      <family val="2"/>
      <charset val="204"/>
      <scheme val="minor"/>
    </font>
    <font>
      <sz val="12"/>
      <name val="Calibri"/>
      <family val="2"/>
      <charset val="204"/>
    </font>
    <font>
      <b/>
      <sz val="10"/>
      <name val="Arial Cyr"/>
      <charset val="204"/>
    </font>
    <font>
      <b/>
      <i/>
      <sz val="12"/>
      <name val="Arial Cyr"/>
      <charset val="204"/>
    </font>
    <font>
      <b/>
      <sz val="12"/>
      <name val="Calibri"/>
      <family val="2"/>
      <charset val="204"/>
      <scheme val="minor"/>
    </font>
    <font>
      <b/>
      <sz val="12"/>
      <color rgb="FFC00000"/>
      <name val="Calibri"/>
      <family val="2"/>
      <charset val="204"/>
      <scheme val="minor"/>
    </font>
    <font>
      <sz val="11"/>
      <color rgb="FF000000"/>
      <name val="Calibri"/>
      <family val="2"/>
      <charset val="204"/>
      <scheme val="minor"/>
    </font>
    <font>
      <sz val="11"/>
      <name val="Calibri"/>
      <family val="2"/>
      <charset val="204"/>
    </font>
    <font>
      <sz val="11"/>
      <name val="Calibri"/>
      <family val="2"/>
      <charset val="204"/>
      <scheme val="minor"/>
    </font>
    <font>
      <b/>
      <i/>
      <sz val="11"/>
      <name val="Calibri"/>
      <family val="2"/>
      <charset val="204"/>
    </font>
    <font>
      <vertAlign val="subscript"/>
      <sz val="11"/>
      <name val="Calibri"/>
      <family val="2"/>
      <charset val="204"/>
    </font>
    <font>
      <i/>
      <sz val="11"/>
      <name val="Calibri"/>
      <family val="2"/>
      <charset val="204"/>
    </font>
    <font>
      <i/>
      <sz val="11"/>
      <color indexed="8"/>
      <name val="Calibri"/>
      <family val="2"/>
      <charset val="204"/>
    </font>
    <font>
      <sz val="11"/>
      <color indexed="8"/>
      <name val="Calibri"/>
      <family val="2"/>
      <charset val="204"/>
    </font>
    <font>
      <vertAlign val="subscript"/>
      <sz val="11"/>
      <color indexed="8"/>
      <name val="Calibri"/>
      <family val="2"/>
      <charset val="204"/>
    </font>
    <font>
      <sz val="11"/>
      <color rgb="FF333333"/>
      <name val="Calibri"/>
      <family val="2"/>
      <charset val="204"/>
      <scheme val="minor"/>
    </font>
    <font>
      <b/>
      <i/>
      <sz val="11"/>
      <color indexed="63"/>
      <name val="Calibri"/>
      <family val="2"/>
      <charset val="204"/>
    </font>
    <font>
      <sz val="11"/>
      <color indexed="63"/>
      <name val="Calibri"/>
      <family val="2"/>
      <charset val="204"/>
    </font>
    <font>
      <i/>
      <sz val="11"/>
      <color indexed="63"/>
      <name val="Calibri"/>
      <family val="2"/>
      <charset val="204"/>
    </font>
    <font>
      <sz val="11"/>
      <color rgb="FF111111"/>
      <name val="Calibri"/>
      <family val="2"/>
      <charset val="204"/>
      <scheme val="minor"/>
    </font>
    <font>
      <b/>
      <i/>
      <sz val="12"/>
      <color rgb="FFC00000"/>
      <name val="Calibri"/>
      <family val="2"/>
      <charset val="204"/>
      <scheme val="minor"/>
    </font>
    <font>
      <b/>
      <sz val="11"/>
      <name val="Calibri"/>
      <family val="2"/>
      <charset val="204"/>
      <scheme val="minor"/>
    </font>
    <font>
      <b/>
      <sz val="10"/>
      <color rgb="FFFF0000"/>
      <name val="Arial Cyr"/>
      <charset val="204"/>
    </font>
    <font>
      <b/>
      <i/>
      <sz val="10"/>
      <color theme="1"/>
      <name val="Calibri"/>
      <family val="2"/>
      <charset val="204"/>
      <scheme val="minor"/>
    </font>
    <font>
      <sz val="10"/>
      <color rgb="FF3C4043"/>
      <name val="Arial"/>
      <family val="2"/>
      <charset val="204"/>
    </font>
    <font>
      <b/>
      <i/>
      <sz val="11"/>
      <color rgb="FF333333"/>
      <name val="Calibri"/>
      <family val="2"/>
      <charset val="204"/>
      <scheme val="minor"/>
    </font>
    <font>
      <b/>
      <sz val="11"/>
      <color rgb="FF111111"/>
      <name val="Calibri"/>
      <family val="2"/>
      <charset val="204"/>
      <scheme val="minor"/>
    </font>
    <font>
      <b/>
      <i/>
      <sz val="11"/>
      <color rgb="FF111111"/>
      <name val="Calibri"/>
      <family val="2"/>
      <charset val="204"/>
      <scheme val="minor"/>
    </font>
    <font>
      <sz val="11"/>
      <color rgb="FFFF0000"/>
      <name val="Calibri"/>
      <family val="2"/>
      <charset val="204"/>
      <scheme val="minor"/>
    </font>
    <font>
      <b/>
      <sz val="11"/>
      <color rgb="FFFF0000"/>
      <name val="Calibri"/>
      <family val="2"/>
      <charset val="204"/>
      <scheme val="minor"/>
    </font>
  </fonts>
  <fills count="1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CCFF99"/>
        <bgColor indexed="64"/>
      </patternFill>
    </fill>
    <fill>
      <patternFill patternType="solid">
        <fgColor rgb="FFFF0000"/>
        <bgColor indexed="64"/>
      </patternFill>
    </fill>
    <fill>
      <patternFill patternType="solid">
        <fgColor rgb="FFB44CA8"/>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CCCC"/>
        <bgColor indexed="64"/>
      </patternFill>
    </fill>
    <fill>
      <patternFill patternType="solid">
        <fgColor rgb="FFFFFF0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1">
    <xf numFmtId="0" fontId="0" fillId="0" borderId="0" xfId="0"/>
    <xf numFmtId="0" fontId="4" fillId="0" borderId="0" xfId="0" applyFont="1"/>
    <xf numFmtId="0" fontId="3" fillId="2" borderId="9" xfId="0" applyFont="1" applyFill="1" applyBorder="1" applyAlignment="1">
      <alignment horizontal="center" vertical="top" wrapText="1"/>
    </xf>
    <xf numFmtId="0" fontId="6" fillId="3" borderId="2" xfId="0" applyFont="1" applyFill="1" applyBorder="1" applyAlignment="1">
      <alignment horizontal="justify"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horizontal="center" vertical="center" wrapText="1"/>
    </xf>
    <xf numFmtId="2" fontId="6" fillId="3" borderId="2" xfId="0" applyNumberFormat="1" applyFont="1" applyFill="1" applyBorder="1" applyAlignment="1">
      <alignment horizontal="justify" vertical="top" wrapText="1"/>
    </xf>
    <xf numFmtId="0" fontId="6" fillId="3" borderId="2" xfId="0" applyFont="1" applyFill="1" applyBorder="1" applyAlignment="1">
      <alignment horizontal="center"/>
    </xf>
    <xf numFmtId="2" fontId="3" fillId="4" borderId="10" xfId="0" applyNumberFormat="1" applyFont="1" applyFill="1" applyBorder="1" applyAlignment="1">
      <alignment horizontal="justify" vertical="top" wrapText="1"/>
    </xf>
    <xf numFmtId="0" fontId="7" fillId="3" borderId="10" xfId="0" applyFont="1" applyFill="1" applyBorder="1" applyAlignment="1">
      <alignment horizontal="center"/>
    </xf>
    <xf numFmtId="0" fontId="7" fillId="3" borderId="10" xfId="0" applyFont="1" applyFill="1" applyBorder="1" applyAlignment="1">
      <alignment horizontal="center" vertical="top" wrapText="1"/>
    </xf>
    <xf numFmtId="2" fontId="6" fillId="5" borderId="10" xfId="0" applyNumberFormat="1" applyFont="1" applyFill="1" applyBorder="1" applyAlignment="1">
      <alignment horizontal="justify" vertical="top" wrapText="1"/>
    </xf>
    <xf numFmtId="0" fontId="6" fillId="5" borderId="10" xfId="0" applyFont="1" applyFill="1" applyBorder="1" applyAlignment="1">
      <alignment horizontal="center"/>
    </xf>
    <xf numFmtId="2" fontId="6" fillId="5" borderId="2" xfId="0" applyNumberFormat="1" applyFont="1" applyFill="1" applyBorder="1" applyAlignment="1">
      <alignment horizontal="justify" vertical="top" wrapText="1"/>
    </xf>
    <xf numFmtId="0" fontId="6" fillId="5" borderId="2" xfId="0" applyFont="1" applyFill="1" applyBorder="1" applyAlignment="1">
      <alignment horizontal="center"/>
    </xf>
    <xf numFmtId="2" fontId="6" fillId="5" borderId="2" xfId="0" applyNumberFormat="1" applyFont="1" applyFill="1" applyBorder="1" applyAlignment="1"/>
    <xf numFmtId="1" fontId="8" fillId="5" borderId="2" xfId="0" applyNumberFormat="1" applyFont="1" applyFill="1" applyBorder="1" applyAlignment="1">
      <alignment horizontal="center"/>
    </xf>
    <xf numFmtId="164" fontId="8" fillId="5" borderId="2" xfId="0" applyNumberFormat="1" applyFont="1" applyFill="1" applyBorder="1" applyAlignment="1">
      <alignment horizontal="center"/>
    </xf>
    <xf numFmtId="2" fontId="6" fillId="6" borderId="2" xfId="0" applyNumberFormat="1" applyFont="1" applyFill="1" applyBorder="1" applyAlignment="1"/>
    <xf numFmtId="164" fontId="8" fillId="6" borderId="2" xfId="0" applyNumberFormat="1" applyFont="1" applyFill="1" applyBorder="1" applyAlignment="1">
      <alignment horizontal="center"/>
    </xf>
    <xf numFmtId="2" fontId="6" fillId="6" borderId="2" xfId="0" applyNumberFormat="1" applyFont="1" applyFill="1" applyBorder="1" applyAlignment="1">
      <alignment horizontal="justify" vertical="top" wrapText="1"/>
    </xf>
    <xf numFmtId="0" fontId="3" fillId="7" borderId="2" xfId="0" applyFont="1" applyFill="1" applyBorder="1" applyAlignment="1">
      <alignment horizontal="center" vertical="top" wrapText="1"/>
    </xf>
    <xf numFmtId="0" fontId="9" fillId="6" borderId="0" xfId="0" applyFont="1" applyFill="1" applyBorder="1" applyAlignment="1">
      <alignment horizontal="center" vertical="top" wrapText="1"/>
    </xf>
    <xf numFmtId="0" fontId="10" fillId="0" borderId="0" xfId="0" applyFont="1"/>
    <xf numFmtId="2" fontId="8" fillId="5" borderId="2" xfId="0" applyNumberFormat="1" applyFont="1" applyFill="1" applyBorder="1" applyAlignment="1"/>
    <xf numFmtId="2" fontId="3" fillId="5" borderId="2" xfId="0" applyNumberFormat="1" applyFont="1" applyFill="1" applyBorder="1" applyAlignment="1">
      <alignment horizontal="center" vertical="top" wrapText="1"/>
    </xf>
    <xf numFmtId="0" fontId="12" fillId="2" borderId="11" xfId="0" applyFont="1" applyFill="1" applyBorder="1" applyAlignment="1">
      <alignment horizontal="center" wrapText="1"/>
    </xf>
    <xf numFmtId="0" fontId="12" fillId="2" borderId="12" xfId="0" applyFont="1" applyFill="1" applyBorder="1" applyAlignment="1">
      <alignment horizontal="center" wrapText="1"/>
    </xf>
    <xf numFmtId="0" fontId="0" fillId="0" borderId="2" xfId="0" applyBorder="1"/>
    <xf numFmtId="164" fontId="0" fillId="0" borderId="2" xfId="0" applyNumberFormat="1" applyBorder="1"/>
    <xf numFmtId="3" fontId="0" fillId="0" borderId="2" xfId="0" applyNumberFormat="1" applyFont="1" applyBorder="1"/>
    <xf numFmtId="0" fontId="13" fillId="9" borderId="0" xfId="0" applyFont="1" applyFill="1"/>
    <xf numFmtId="0" fontId="4" fillId="9" borderId="0" xfId="0" applyFont="1" applyFill="1"/>
    <xf numFmtId="0" fontId="0" fillId="9" borderId="0" xfId="0" applyFill="1"/>
    <xf numFmtId="0" fontId="14" fillId="0" borderId="2" xfId="0" applyFont="1" applyBorder="1"/>
    <xf numFmtId="0" fontId="14" fillId="0" borderId="2" xfId="0" applyFont="1" applyFill="1" applyBorder="1"/>
    <xf numFmtId="0" fontId="16" fillId="8" borderId="0" xfId="0" applyFont="1" applyFill="1" applyAlignment="1">
      <alignment horizontal="justify" vertical="center"/>
    </xf>
    <xf numFmtId="0" fontId="18" fillId="0" borderId="0" xfId="0" applyFont="1" applyAlignment="1">
      <alignment wrapText="1"/>
    </xf>
    <xf numFmtId="0" fontId="16" fillId="0" borderId="0" xfId="0" applyFont="1" applyFill="1" applyAlignment="1">
      <alignment horizontal="justify" vertical="center"/>
    </xf>
    <xf numFmtId="0" fontId="18" fillId="0" borderId="0" xfId="0" applyFont="1" applyAlignment="1">
      <alignment horizontal="center" vertical="center"/>
    </xf>
    <xf numFmtId="0" fontId="18" fillId="8" borderId="0" xfId="0" applyFont="1" applyFill="1" applyAlignment="1">
      <alignment horizontal="justify" vertical="center"/>
    </xf>
    <xf numFmtId="0" fontId="16" fillId="0" borderId="0" xfId="0" applyFont="1" applyAlignment="1">
      <alignment horizontal="justify" vertical="center"/>
    </xf>
    <xf numFmtId="0" fontId="16" fillId="0" borderId="0" xfId="0" applyFont="1" applyAlignment="1">
      <alignment vertical="center"/>
    </xf>
    <xf numFmtId="0" fontId="25" fillId="0" borderId="0" xfId="0" applyFont="1" applyAlignment="1">
      <alignment wrapText="1"/>
    </xf>
    <xf numFmtId="0" fontId="18" fillId="8" borderId="0" xfId="0" applyFont="1" applyFill="1"/>
    <xf numFmtId="0" fontId="18" fillId="0" borderId="0" xfId="0" applyFont="1"/>
    <xf numFmtId="0" fontId="25" fillId="0" borderId="0" xfId="0" applyFont="1" applyFill="1" applyAlignment="1">
      <alignment vertical="center" wrapText="1"/>
    </xf>
    <xf numFmtId="0" fontId="29" fillId="0" borderId="0" xfId="0" applyFont="1" applyFill="1"/>
    <xf numFmtId="0" fontId="30" fillId="0" borderId="0" xfId="0" applyFont="1" applyAlignment="1">
      <alignment horizontal="center" vertical="center"/>
    </xf>
    <xf numFmtId="1" fontId="6" fillId="5" borderId="2" xfId="0" applyNumberFormat="1" applyFont="1" applyFill="1" applyBorder="1" applyAlignment="1">
      <alignment horizontal="center"/>
    </xf>
    <xf numFmtId="1" fontId="6" fillId="6" borderId="2" xfId="0" applyNumberFormat="1" applyFont="1" applyFill="1" applyBorder="1" applyAlignment="1">
      <alignment horizontal="center"/>
    </xf>
    <xf numFmtId="1" fontId="8" fillId="4" borderId="2" xfId="0" applyNumberFormat="1" applyFont="1" applyFill="1" applyBorder="1" applyAlignment="1">
      <alignment horizontal="center"/>
    </xf>
    <xf numFmtId="1" fontId="0" fillId="0" borderId="0" xfId="0" applyNumberFormat="1"/>
    <xf numFmtId="1" fontId="18" fillId="4" borderId="2" xfId="0" applyNumberFormat="1" applyFont="1" applyFill="1" applyBorder="1" applyAlignment="1">
      <alignment horizontal="center"/>
    </xf>
    <xf numFmtId="1" fontId="31" fillId="4" borderId="2" xfId="0" applyNumberFormat="1" applyFont="1" applyFill="1" applyBorder="1" applyAlignment="1">
      <alignment horizontal="center"/>
    </xf>
    <xf numFmtId="0" fontId="32" fillId="0" borderId="2" xfId="0" applyFont="1" applyBorder="1"/>
    <xf numFmtId="164" fontId="32" fillId="0" borderId="2" xfId="0" applyNumberFormat="1" applyFont="1" applyBorder="1"/>
    <xf numFmtId="0" fontId="1" fillId="10" borderId="2" xfId="0" applyFont="1" applyFill="1" applyBorder="1" applyAlignment="1">
      <alignment horizontal="center"/>
    </xf>
    <xf numFmtId="0" fontId="1" fillId="10" borderId="2" xfId="0" applyFont="1" applyFill="1" applyBorder="1"/>
    <xf numFmtId="164" fontId="8" fillId="11" borderId="2" xfId="0" applyNumberFormat="1" applyFont="1" applyFill="1" applyBorder="1" applyAlignment="1">
      <alignment horizontal="center"/>
    </xf>
    <xf numFmtId="2" fontId="6" fillId="11" borderId="2" xfId="0" applyNumberFormat="1" applyFont="1" applyFill="1" applyBorder="1" applyAlignment="1">
      <alignment horizontal="justify" vertical="top" wrapText="1"/>
    </xf>
    <xf numFmtId="1" fontId="6" fillId="11" borderId="2" xfId="0" applyNumberFormat="1" applyFont="1" applyFill="1" applyBorder="1" applyAlignment="1">
      <alignment horizontal="center"/>
    </xf>
    <xf numFmtId="0" fontId="9" fillId="0" borderId="0" xfId="0" applyFont="1" applyFill="1" applyBorder="1" applyAlignment="1">
      <alignment horizontal="center" vertical="top" wrapText="1"/>
    </xf>
    <xf numFmtId="2" fontId="6" fillId="12" borderId="2" xfId="0" applyNumberFormat="1" applyFont="1" applyFill="1" applyBorder="1" applyAlignment="1">
      <alignment horizontal="justify" vertical="top" wrapText="1"/>
    </xf>
    <xf numFmtId="2" fontId="8" fillId="12" borderId="2" xfId="0" applyNumberFormat="1" applyFont="1" applyFill="1" applyBorder="1" applyAlignment="1"/>
    <xf numFmtId="164" fontId="18" fillId="12" borderId="2" xfId="0" applyNumberFormat="1" applyFont="1" applyFill="1" applyBorder="1" applyAlignment="1">
      <alignment horizontal="center"/>
    </xf>
    <xf numFmtId="164" fontId="31" fillId="12" borderId="2" xfId="0" applyNumberFormat="1" applyFont="1" applyFill="1" applyBorder="1" applyAlignment="1">
      <alignment horizontal="center"/>
    </xf>
    <xf numFmtId="0" fontId="3" fillId="10" borderId="2" xfId="0" applyFont="1" applyFill="1" applyBorder="1" applyAlignment="1">
      <alignment horizontal="center" vertical="top" wrapText="1"/>
    </xf>
    <xf numFmtId="2" fontId="3" fillId="10" borderId="2" xfId="0" applyNumberFormat="1" applyFont="1" applyFill="1" applyBorder="1" applyAlignment="1">
      <alignment horizontal="center" vertical="top" wrapText="1"/>
    </xf>
    <xf numFmtId="2" fontId="3" fillId="10" borderId="10" xfId="0" applyNumberFormat="1" applyFont="1" applyFill="1" applyBorder="1" applyAlignment="1">
      <alignment horizontal="center" vertical="top" wrapText="1"/>
    </xf>
    <xf numFmtId="2" fontId="33" fillId="5" borderId="2" xfId="0" applyNumberFormat="1" applyFont="1" applyFill="1" applyBorder="1" applyAlignment="1"/>
    <xf numFmtId="2" fontId="33" fillId="11" borderId="2" xfId="0" applyNumberFormat="1" applyFont="1" applyFill="1" applyBorder="1" applyAlignment="1"/>
    <xf numFmtId="0" fontId="14" fillId="0" borderId="2" xfId="0" applyFont="1" applyBorder="1" applyAlignment="1">
      <alignment wrapText="1"/>
    </xf>
    <xf numFmtId="0" fontId="14" fillId="0" borderId="2" xfId="0" applyFont="1" applyFill="1" applyBorder="1" applyAlignment="1">
      <alignment wrapText="1"/>
    </xf>
    <xf numFmtId="0" fontId="12" fillId="13" borderId="11" xfId="0" applyFont="1" applyFill="1" applyBorder="1" applyAlignment="1">
      <alignment horizontal="center" wrapText="1"/>
    </xf>
    <xf numFmtId="0" fontId="14" fillId="13" borderId="2" xfId="0" applyFont="1" applyFill="1" applyBorder="1"/>
    <xf numFmtId="0" fontId="12" fillId="13" borderId="12" xfId="0" applyFont="1" applyFill="1" applyBorder="1" applyAlignment="1">
      <alignment horizontal="center" wrapText="1"/>
    </xf>
    <xf numFmtId="0" fontId="4" fillId="0" borderId="0" xfId="0" applyFont="1" applyFill="1"/>
    <xf numFmtId="0" fontId="0" fillId="0" borderId="0" xfId="0" applyFill="1"/>
    <xf numFmtId="0" fontId="34" fillId="0" borderId="0" xfId="0" applyFont="1"/>
    <xf numFmtId="0" fontId="14" fillId="13" borderId="11" xfId="0" applyFont="1" applyFill="1" applyBorder="1" applyAlignment="1">
      <alignment horizontal="center" wrapText="1"/>
    </xf>
    <xf numFmtId="2" fontId="39" fillId="0" borderId="2" xfId="0" applyNumberFormat="1" applyFont="1" applyBorder="1"/>
    <xf numFmtId="0" fontId="39" fillId="0" borderId="2" xfId="0" applyFont="1" applyBorder="1"/>
    <xf numFmtId="0" fontId="31" fillId="0" borderId="2" xfId="0" applyFont="1" applyBorder="1" applyAlignment="1">
      <alignment wrapText="1"/>
    </xf>
    <xf numFmtId="0" fontId="31" fillId="0" borderId="2" xfId="0" applyFont="1" applyBorder="1"/>
    <xf numFmtId="0" fontId="31" fillId="0" borderId="2" xfId="0" applyFont="1" applyFill="1" applyBorder="1" applyAlignment="1">
      <alignment wrapText="1"/>
    </xf>
    <xf numFmtId="2" fontId="0" fillId="0" borderId="2" xfId="0" applyNumberFormat="1" applyBorder="1"/>
    <xf numFmtId="2" fontId="38" fillId="0" borderId="2" xfId="0" applyNumberFormat="1" applyFont="1" applyBorder="1"/>
    <xf numFmtId="0" fontId="18" fillId="0" borderId="2" xfId="0" applyFont="1" applyBorder="1"/>
    <xf numFmtId="2" fontId="14" fillId="0" borderId="2" xfId="0" applyNumberFormat="1" applyFont="1" applyBorder="1"/>
    <xf numFmtId="1" fontId="14" fillId="0" borderId="2" xfId="0" applyNumberFormat="1" applyFont="1" applyBorder="1"/>
    <xf numFmtId="0" fontId="0" fillId="14" borderId="2" xfId="0" applyFont="1" applyFill="1" applyBorder="1" applyAlignment="1">
      <alignment horizontal="center"/>
    </xf>
    <xf numFmtId="164" fontId="32" fillId="14" borderId="2" xfId="0" applyNumberFormat="1" applyFont="1" applyFill="1" applyBorder="1"/>
    <xf numFmtId="0" fontId="15" fillId="0" borderId="3" xfId="0" applyFont="1" applyBorder="1" applyAlignment="1">
      <alignment horizontal="left" wrapText="1"/>
    </xf>
    <xf numFmtId="0" fontId="3" fillId="2" borderId="4" xfId="0" applyFont="1" applyFill="1" applyBorder="1" applyAlignment="1">
      <alignment horizontal="center" vertical="top" wrapText="1"/>
    </xf>
    <xf numFmtId="0" fontId="3" fillId="2" borderId="8"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7" xfId="0" applyFont="1" applyFill="1" applyBorder="1" applyAlignment="1">
      <alignment horizontal="center" vertical="top"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3" fillId="0" borderId="1" xfId="0" applyFont="1" applyBorder="1" applyAlignment="1">
      <alignment horizontal="left" vertical="center" wrapText="1"/>
    </xf>
    <xf numFmtId="0" fontId="1" fillId="10" borderId="2" xfId="0" applyFont="1" applyFill="1" applyBorder="1" applyAlignment="1">
      <alignment horizontal="center"/>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8" fillId="8" borderId="13" xfId="0" applyFont="1" applyFill="1" applyBorder="1" applyAlignment="1">
      <alignment horizontal="left" vertical="center" wrapText="1"/>
    </xf>
    <xf numFmtId="0" fontId="18" fillId="8" borderId="14" xfId="0" applyFont="1" applyFill="1" applyBorder="1" applyAlignment="1">
      <alignment horizontal="left" vertical="center" wrapText="1"/>
    </xf>
    <xf numFmtId="0" fontId="16" fillId="8" borderId="13" xfId="0" applyFont="1" applyFill="1" applyBorder="1" applyAlignment="1">
      <alignment horizontal="left" vertical="center"/>
    </xf>
    <xf numFmtId="0" fontId="16" fillId="8" borderId="14" xfId="0" applyFont="1" applyFill="1" applyBorder="1" applyAlignment="1">
      <alignment horizontal="left" vertical="center"/>
    </xf>
    <xf numFmtId="0" fontId="16" fillId="0" borderId="13" xfId="0" applyFont="1" applyFill="1" applyBorder="1" applyAlignment="1">
      <alignment horizontal="center" vertical="center"/>
    </xf>
    <xf numFmtId="0" fontId="16" fillId="0" borderId="14" xfId="0" applyFont="1" applyFill="1" applyBorder="1" applyAlignment="1">
      <alignment horizontal="center" vertical="center"/>
    </xf>
    <xf numFmtId="0" fontId="16" fillId="8" borderId="2" xfId="0" applyFont="1" applyFill="1" applyBorder="1" applyAlignment="1">
      <alignment horizontal="left" vertical="center" wrapText="1"/>
    </xf>
    <xf numFmtId="0" fontId="19" fillId="0" borderId="13" xfId="0" applyFont="1" applyBorder="1" applyAlignment="1">
      <alignment horizontal="left" wrapText="1"/>
    </xf>
    <xf numFmtId="0" fontId="18" fillId="0" borderId="14" xfId="0" applyFont="1" applyBorder="1" applyAlignment="1">
      <alignment horizontal="left" wrapText="1"/>
    </xf>
    <xf numFmtId="0" fontId="17" fillId="0" borderId="13" xfId="0" applyFont="1" applyBorder="1" applyAlignment="1">
      <alignment horizontal="left" wrapText="1"/>
    </xf>
    <xf numFmtId="0" fontId="30" fillId="0" borderId="13" xfId="0" applyFont="1" applyBorder="1" applyAlignment="1">
      <alignment horizontal="center" vertical="center"/>
    </xf>
    <xf numFmtId="0" fontId="30" fillId="0" borderId="14" xfId="0" applyFont="1" applyBorder="1" applyAlignment="1">
      <alignment horizontal="center" vertical="center"/>
    </xf>
    <xf numFmtId="0" fontId="16" fillId="8" borderId="13" xfId="0" applyFont="1" applyFill="1" applyBorder="1" applyAlignment="1">
      <alignment horizontal="left" vertical="center" wrapText="1"/>
    </xf>
    <xf numFmtId="0" fontId="16" fillId="8" borderId="14" xfId="0" applyFont="1" applyFill="1" applyBorder="1" applyAlignment="1">
      <alignment horizontal="left" vertical="center" wrapText="1"/>
    </xf>
    <xf numFmtId="0" fontId="29" fillId="0" borderId="13" xfId="0" applyFont="1" applyFill="1" applyBorder="1" applyAlignment="1">
      <alignment horizontal="left" wrapText="1"/>
    </xf>
    <xf numFmtId="0" fontId="29" fillId="0" borderId="14" xfId="0" applyFont="1" applyFill="1" applyBorder="1" applyAlignment="1">
      <alignment horizontal="left" wrapText="1"/>
    </xf>
    <xf numFmtId="0" fontId="18" fillId="0" borderId="13" xfId="0" applyFont="1" applyBorder="1" applyAlignment="1">
      <alignment horizontal="center" wrapText="1"/>
    </xf>
    <xf numFmtId="0" fontId="18" fillId="0" borderId="14" xfId="0" applyFont="1" applyBorder="1" applyAlignment="1">
      <alignment horizontal="center" wrapText="1"/>
    </xf>
    <xf numFmtId="0" fontId="18" fillId="8" borderId="13" xfId="0" applyFont="1" applyFill="1" applyBorder="1" applyAlignment="1">
      <alignment horizontal="left" wrapText="1"/>
    </xf>
    <xf numFmtId="0" fontId="18" fillId="8" borderId="14" xfId="0" applyFont="1" applyFill="1" applyBorder="1" applyAlignment="1">
      <alignment horizontal="left"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26" fillId="0" borderId="13" xfId="0" applyFont="1" applyBorder="1" applyAlignment="1">
      <alignment horizontal="left" wrapText="1"/>
    </xf>
    <xf numFmtId="0" fontId="25" fillId="0" borderId="14" xfId="0" applyFont="1" applyBorder="1" applyAlignment="1">
      <alignment horizontal="left" wrapText="1"/>
    </xf>
    <xf numFmtId="0" fontId="25" fillId="0" borderId="13" xfId="0" applyFont="1" applyFill="1" applyBorder="1" applyAlignment="1">
      <alignment horizontal="left" vertical="center" wrapText="1"/>
    </xf>
    <xf numFmtId="0" fontId="25" fillId="0" borderId="14" xfId="0" applyFont="1" applyFill="1" applyBorder="1" applyAlignment="1">
      <alignment horizontal="left" vertical="center" wrapText="1"/>
    </xf>
    <xf numFmtId="165" fontId="18" fillId="4" borderId="2" xfId="0" applyNumberFormat="1" applyFont="1" applyFill="1" applyBorder="1" applyAlignment="1">
      <alignment horizontal="center"/>
    </xf>
    <xf numFmtId="2" fontId="31" fillId="4" borderId="2" xfId="0" applyNumberFormat="1" applyFont="1" applyFill="1" applyBorder="1" applyAlignment="1">
      <alignment horizontal="center"/>
    </xf>
    <xf numFmtId="2" fontId="6" fillId="6" borderId="2" xfId="0" applyNumberFormat="1" applyFont="1" applyFill="1" applyBorder="1" applyAlignment="1">
      <alignment horizontal="center"/>
    </xf>
    <xf numFmtId="2" fontId="0" fillId="14" borderId="2" xfId="0" applyNumberFormat="1" applyFont="1" applyFill="1" applyBorder="1" applyAlignment="1">
      <alignment horizontal="center"/>
    </xf>
  </cellXfs>
  <cellStyles count="1">
    <cellStyle name="Обычный" xfId="0" builtinId="0"/>
  </cellStyles>
  <dxfs count="0"/>
  <tableStyles count="0" defaultTableStyle="TableStyleMedium2" defaultPivotStyle="PivotStyleLight16"/>
  <colors>
    <mruColors>
      <color rgb="FFFFCCCC"/>
      <color rgb="FFB44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b="1">
                <a:solidFill>
                  <a:sysClr val="windowText" lastClr="000000"/>
                </a:solidFill>
              </a:rPr>
              <a:t>Точка безубыточности, шт</a:t>
            </a: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0FB3-4E8D-886B-01471EFD01D5}"/>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0FB3-4E8D-886B-01471EFD01D5}"/>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BY"/>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BY"/>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Payback point (break-even production volume), products</a:t>
            </a:r>
            <a:endParaRPr lang="ru-RU" b="1">
              <a:solidFill>
                <a:sysClr val="windowText" lastClr="000000"/>
              </a:solidFill>
            </a:endParaRP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CC35-4E29-B42E-FAE4D0FB6A6D}"/>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CC35-4E29-B42E-FAE4D0FB6A6D}"/>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BY"/>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BY"/>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Точка безубыточности, шт</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BY"/>
        </a:p>
      </c:txPr>
    </c:title>
    <c:autoTitleDeleted val="0"/>
    <c:plotArea>
      <c:layout/>
      <c:scatterChart>
        <c:scatterStyle val="lineMarker"/>
        <c:varyColors val="0"/>
        <c:ser>
          <c:idx val="0"/>
          <c:order val="0"/>
          <c:tx>
            <c:v>Зитого</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'6'!$A$2:$A$12</c:f>
              <c:numCache>
                <c:formatCode>General</c:formatCode>
                <c:ptCount val="11"/>
                <c:pt idx="0">
                  <c:v>2000</c:v>
                </c:pt>
                <c:pt idx="1">
                  <c:v>2500</c:v>
                </c:pt>
                <c:pt idx="2">
                  <c:v>3000</c:v>
                </c:pt>
                <c:pt idx="3" formatCode="0.00">
                  <c:v>3456.2810144341211</c:v>
                </c:pt>
                <c:pt idx="4">
                  <c:v>4000</c:v>
                </c:pt>
                <c:pt idx="5">
                  <c:v>4500</c:v>
                </c:pt>
                <c:pt idx="6">
                  <c:v>5000</c:v>
                </c:pt>
                <c:pt idx="7">
                  <c:v>6300</c:v>
                </c:pt>
                <c:pt idx="8">
                  <c:v>7000</c:v>
                </c:pt>
                <c:pt idx="9">
                  <c:v>7500</c:v>
                </c:pt>
                <c:pt idx="10">
                  <c:v>8000</c:v>
                </c:pt>
              </c:numCache>
            </c:numRef>
          </c:xVal>
          <c:yVal>
            <c:numRef>
              <c:f>'6'!$D$2:$D$12</c:f>
              <c:numCache>
                <c:formatCode>0.00</c:formatCode>
                <c:ptCount val="11"/>
                <c:pt idx="0">
                  <c:v>233.74762539682541</c:v>
                </c:pt>
                <c:pt idx="1">
                  <c:v>274.44683174603182</c:v>
                </c:pt>
                <c:pt idx="2">
                  <c:v>315.14603809523817</c:v>
                </c:pt>
                <c:pt idx="3">
                  <c:v>352.28658841459719</c:v>
                </c:pt>
                <c:pt idx="4">
                  <c:v>396.54445079365087</c:v>
                </c:pt>
                <c:pt idx="5">
                  <c:v>437.24365714285727</c:v>
                </c:pt>
                <c:pt idx="6">
                  <c:v>477.94286349206362</c:v>
                </c:pt>
                <c:pt idx="7">
                  <c:v>583.76080000000013</c:v>
                </c:pt>
                <c:pt idx="8">
                  <c:v>640.73968888888896</c:v>
                </c:pt>
                <c:pt idx="9">
                  <c:v>681.43889523809537</c:v>
                </c:pt>
                <c:pt idx="10">
                  <c:v>722.13810158730166</c:v>
                </c:pt>
              </c:numCache>
            </c:numRef>
          </c:yVal>
          <c:smooth val="0"/>
          <c:extLst>
            <c:ext xmlns:c16="http://schemas.microsoft.com/office/drawing/2014/chart" uri="{C3380CC4-5D6E-409C-BE32-E72D297353CC}">
              <c16:uniqueId val="{00000000-0F3E-45DB-9218-1586ED9E149A}"/>
            </c:ext>
          </c:extLst>
        </c:ser>
        <c:ser>
          <c:idx val="1"/>
          <c:order val="1"/>
          <c:tx>
            <c:v>Выручка</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'6'!$A$2:$A$12</c:f>
              <c:numCache>
                <c:formatCode>General</c:formatCode>
                <c:ptCount val="11"/>
                <c:pt idx="0">
                  <c:v>2000</c:v>
                </c:pt>
                <c:pt idx="1">
                  <c:v>2500</c:v>
                </c:pt>
                <c:pt idx="2">
                  <c:v>3000</c:v>
                </c:pt>
                <c:pt idx="3" formatCode="0.00">
                  <c:v>3456.2810144341211</c:v>
                </c:pt>
                <c:pt idx="4">
                  <c:v>4000</c:v>
                </c:pt>
                <c:pt idx="5">
                  <c:v>4500</c:v>
                </c:pt>
                <c:pt idx="6">
                  <c:v>5000</c:v>
                </c:pt>
                <c:pt idx="7">
                  <c:v>6300</c:v>
                </c:pt>
                <c:pt idx="8">
                  <c:v>7000</c:v>
                </c:pt>
                <c:pt idx="9">
                  <c:v>7500</c:v>
                </c:pt>
                <c:pt idx="10">
                  <c:v>8000</c:v>
                </c:pt>
              </c:numCache>
            </c:numRef>
          </c:xVal>
          <c:yVal>
            <c:numRef>
              <c:f>'6'!$E$2:$E$12</c:f>
              <c:numCache>
                <c:formatCode>0.00</c:formatCode>
                <c:ptCount val="11"/>
                <c:pt idx="0">
                  <c:v>203.8529777777778</c:v>
                </c:pt>
                <c:pt idx="1">
                  <c:v>254.81622222222225</c:v>
                </c:pt>
                <c:pt idx="2">
                  <c:v>305.77946666666668</c:v>
                </c:pt>
                <c:pt idx="3">
                  <c:v>352.28658841459708</c:v>
                </c:pt>
                <c:pt idx="4">
                  <c:v>407.70595555555559</c:v>
                </c:pt>
                <c:pt idx="5">
                  <c:v>458.66919999999999</c:v>
                </c:pt>
                <c:pt idx="6">
                  <c:v>509.6324444444445</c:v>
                </c:pt>
                <c:pt idx="7">
                  <c:v>642.13688000000002</c:v>
                </c:pt>
                <c:pt idx="8">
                  <c:v>713.48542222222227</c:v>
                </c:pt>
                <c:pt idx="9">
                  <c:v>764.44866666666678</c:v>
                </c:pt>
                <c:pt idx="10">
                  <c:v>815.41191111111118</c:v>
                </c:pt>
              </c:numCache>
            </c:numRef>
          </c:yVal>
          <c:smooth val="0"/>
          <c:extLst>
            <c:ext xmlns:c16="http://schemas.microsoft.com/office/drawing/2014/chart" uri="{C3380CC4-5D6E-409C-BE32-E72D297353CC}">
              <c16:uniqueId val="{00000001-0F3E-45DB-9218-1586ED9E149A}"/>
            </c:ext>
          </c:extLst>
        </c:ser>
        <c:dLbls>
          <c:showLegendKey val="0"/>
          <c:showVal val="0"/>
          <c:showCatName val="0"/>
          <c:showSerName val="0"/>
          <c:showPercent val="0"/>
          <c:showBubbleSize val="0"/>
        </c:dLbls>
        <c:axId val="711259768"/>
        <c:axId val="711260848"/>
      </c:scatterChart>
      <c:valAx>
        <c:axId val="711259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711260848"/>
        <c:crosses val="autoZero"/>
        <c:crossBetween val="midCat"/>
      </c:valAx>
      <c:valAx>
        <c:axId val="711260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7112597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BY"/>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1479550</xdr:colOff>
          <xdr:row>50</xdr:row>
          <xdr:rowOff>25400</xdr:rowOff>
        </xdr:from>
        <xdr:to>
          <xdr:col>0</xdr:col>
          <xdr:colOff>2406650</xdr:colOff>
          <xdr:row>51</xdr:row>
          <xdr:rowOff>6350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1435100</xdr:colOff>
          <xdr:row>53</xdr:row>
          <xdr:rowOff>0</xdr:rowOff>
        </xdr:from>
        <xdr:to>
          <xdr:col>0</xdr:col>
          <xdr:colOff>2457450</xdr:colOff>
          <xdr:row>53</xdr:row>
          <xdr:rowOff>374650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1136650</xdr:colOff>
          <xdr:row>58</xdr:row>
          <xdr:rowOff>38100</xdr:rowOff>
        </xdr:from>
        <xdr:to>
          <xdr:col>0</xdr:col>
          <xdr:colOff>2279650</xdr:colOff>
          <xdr:row>60</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0</xdr:colOff>
      <xdr:row>40</xdr:row>
      <xdr:rowOff>0</xdr:rowOff>
    </xdr:from>
    <xdr:to>
      <xdr:col>2</xdr:col>
      <xdr:colOff>307238</xdr:colOff>
      <xdr:row>40</xdr:row>
      <xdr:rowOff>307238</xdr:rowOff>
    </xdr:to>
    <xdr:sp macro="" textlink="">
      <xdr:nvSpPr>
        <xdr:cNvPr id="1028" name="AutoShape 4" descr="https://gsl.org/ru/files/2023/10/k2fZYBJp72.webp">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41</xdr:row>
      <xdr:rowOff>0</xdr:rowOff>
    </xdr:from>
    <xdr:to>
      <xdr:col>3</xdr:col>
      <xdr:colOff>307238</xdr:colOff>
      <xdr:row>41</xdr:row>
      <xdr:rowOff>307238</xdr:rowOff>
    </xdr:to>
    <xdr:sp macro="" textlink="">
      <xdr:nvSpPr>
        <xdr:cNvPr id="1030" name="AutoShape 6" descr="https://gsl.org/ru/files/2023/10/k2fZYBJp72.webp">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40</xdr:row>
      <xdr:rowOff>21946</xdr:rowOff>
    </xdr:from>
    <xdr:to>
      <xdr:col>11</xdr:col>
      <xdr:colOff>73152</xdr:colOff>
      <xdr:row>45</xdr:row>
      <xdr:rowOff>548640</xdr:rowOff>
    </xdr:to>
    <xdr:pic>
      <xdr:nvPicPr>
        <xdr:cNvPr id="8" name="Рисунок 7">
          <a:extLst>
            <a:ext uri="{FF2B5EF4-FFF2-40B4-BE49-F238E27FC236}">
              <a16:creationId xmlns:a16="http://schemas.microsoft.com/office/drawing/2014/main" id="{00000000-0008-0000-0000-000008000000}"/>
            </a:ext>
          </a:extLst>
        </xdr:cNvPr>
        <xdr:cNvPicPr/>
      </xdr:nvPicPr>
      <xdr:blipFill rotWithShape="1">
        <a:blip xmlns:r="http://schemas.openxmlformats.org/officeDocument/2006/relationships" r:embed="rId1"/>
        <a:srcRect l="3466" t="30397" r="31145" b="20298"/>
        <a:stretch/>
      </xdr:blipFill>
      <xdr:spPr bwMode="auto">
        <a:xfrm>
          <a:off x="5727802" y="8214970"/>
          <a:ext cx="5391302" cy="27432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2</xdr:col>
      <xdr:colOff>307238</xdr:colOff>
      <xdr:row>44</xdr:row>
      <xdr:rowOff>131673</xdr:rowOff>
    </xdr:to>
    <xdr:sp macro="" textlink="">
      <xdr:nvSpPr>
        <xdr:cNvPr id="5" name="AutoShape 4" descr="https://gsl.org/ru/files/2023/10/k2fZYBJp72.webp">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42</xdr:row>
      <xdr:rowOff>0</xdr:rowOff>
    </xdr:from>
    <xdr:to>
      <xdr:col>3</xdr:col>
      <xdr:colOff>307238</xdr:colOff>
      <xdr:row>44</xdr:row>
      <xdr:rowOff>160934</xdr:rowOff>
    </xdr:to>
    <xdr:sp macro="" textlink="">
      <xdr:nvSpPr>
        <xdr:cNvPr id="6" name="AutoShape 6" descr="https://gsl.org/ru/files/2023/10/k2fZYBJp72.webp">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365760</xdr:colOff>
      <xdr:row>40</xdr:row>
      <xdr:rowOff>65838</xdr:rowOff>
    </xdr:from>
    <xdr:to>
      <xdr:col>11</xdr:col>
      <xdr:colOff>95099</xdr:colOff>
      <xdr:row>50</xdr:row>
      <xdr:rowOff>173544</xdr:rowOff>
    </xdr:to>
    <xdr:pic>
      <xdr:nvPicPr>
        <xdr:cNvPr id="7" name="Рисунок 6">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1"/>
        <a:srcRect l="3466" t="30397" r="31145" b="20298"/>
        <a:stretch/>
      </xdr:blipFill>
      <xdr:spPr bwMode="auto">
        <a:xfrm>
          <a:off x="4871923" y="9356142"/>
          <a:ext cx="4879240" cy="3935576"/>
        </a:xfrm>
        <a:prstGeom prst="rect">
          <a:avLst/>
        </a:prstGeom>
        <a:ln>
          <a:noFill/>
        </a:ln>
        <a:extLst>
          <a:ext uri="{53640926-AAD7-44D8-BBD7-CCE9431645EC}">
            <a14:shadowObscured xmlns:a14="http://schemas.microsoft.com/office/drawing/2010/main"/>
          </a:ext>
        </a:extLst>
      </xdr:spPr>
    </xdr:pic>
    <xdr:clientData/>
  </xdr:twoCellAnchor>
  <xdr:twoCellAnchor>
    <xdr:from>
      <xdr:col>2</xdr:col>
      <xdr:colOff>58519</xdr:colOff>
      <xdr:row>44</xdr:row>
      <xdr:rowOff>117043</xdr:rowOff>
    </xdr:from>
    <xdr:to>
      <xdr:col>3</xdr:col>
      <xdr:colOff>343814</xdr:colOff>
      <xdr:row>44</xdr:row>
      <xdr:rowOff>285293</xdr:rowOff>
    </xdr:to>
    <xdr:sp macro="" textlink="">
      <xdr:nvSpPr>
        <xdr:cNvPr id="2" name="Стрелка вправо 1">
          <a:extLst>
            <a:ext uri="{FF2B5EF4-FFF2-40B4-BE49-F238E27FC236}">
              <a16:creationId xmlns:a16="http://schemas.microsoft.com/office/drawing/2014/main" id="{00000000-0008-0000-0100-000002000000}"/>
            </a:ext>
          </a:extLst>
        </xdr:cNvPr>
        <xdr:cNvSpPr/>
      </xdr:nvSpPr>
      <xdr:spPr>
        <a:xfrm>
          <a:off x="3920945" y="11162995"/>
          <a:ext cx="929032" cy="168250"/>
        </a:xfrm>
        <a:prstGeom prst="right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453542</xdr:colOff>
      <xdr:row>41</xdr:row>
      <xdr:rowOff>358445</xdr:rowOff>
    </xdr:from>
    <xdr:to>
      <xdr:col>4</xdr:col>
      <xdr:colOff>475488</xdr:colOff>
      <xdr:row>44</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806086" y="9019642"/>
          <a:ext cx="665684"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social security articles</a:t>
          </a:r>
          <a:endParaRPr lang="en-US" sz="1100"/>
        </a:p>
      </xdr:txBody>
    </xdr:sp>
    <xdr:clientData/>
  </xdr:twoCellAnchor>
  <xdr:twoCellAnchor>
    <xdr:from>
      <xdr:col>5</xdr:col>
      <xdr:colOff>21946</xdr:colOff>
      <xdr:row>41</xdr:row>
      <xdr:rowOff>329184</xdr:rowOff>
    </xdr:from>
    <xdr:to>
      <xdr:col>5</xdr:col>
      <xdr:colOff>592531</xdr:colOff>
      <xdr:row>43</xdr:row>
      <xdr:rowOff>336500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661965" y="8990381"/>
          <a:ext cx="570585" cy="746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employee's share</a:t>
          </a:r>
          <a:endParaRPr lang="en-US" sz="1100"/>
        </a:p>
      </xdr:txBody>
    </xdr:sp>
    <xdr:clientData/>
  </xdr:twoCellAnchor>
  <xdr:twoCellAnchor>
    <xdr:from>
      <xdr:col>7</xdr:col>
      <xdr:colOff>138991</xdr:colOff>
      <xdr:row>41</xdr:row>
      <xdr:rowOff>329184</xdr:rowOff>
    </xdr:from>
    <xdr:to>
      <xdr:col>8</xdr:col>
      <xdr:colOff>14631</xdr:colOff>
      <xdr:row>43</xdr:row>
      <xdr:rowOff>307238</xdr:rowOff>
    </xdr:to>
    <xdr:sp macro="" textlink="">
      <xdr:nvSpPr>
        <xdr:cNvPr id="3076" name="Text Box 4">
          <a:extLst>
            <a:ext uri="{FF2B5EF4-FFF2-40B4-BE49-F238E27FC236}">
              <a16:creationId xmlns:a16="http://schemas.microsoft.com/office/drawing/2014/main" id="{00000000-0008-0000-0100-0000040C0000}"/>
            </a:ext>
          </a:extLst>
        </xdr:cNvPr>
        <xdr:cNvSpPr txBox="1">
          <a:spLocks noChangeArrowheads="1"/>
        </xdr:cNvSpPr>
      </xdr:nvSpPr>
      <xdr:spPr bwMode="auto">
        <a:xfrm>
          <a:off x="7066485" y="8990381"/>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9</xdr:col>
      <xdr:colOff>117043</xdr:colOff>
      <xdr:row>41</xdr:row>
      <xdr:rowOff>358446</xdr:rowOff>
    </xdr:from>
    <xdr:to>
      <xdr:col>9</xdr:col>
      <xdr:colOff>636421</xdr:colOff>
      <xdr:row>43</xdr:row>
      <xdr:rowOff>336500</xdr:rowOff>
    </xdr:to>
    <xdr:sp macro="" textlink="">
      <xdr:nvSpPr>
        <xdr:cNvPr id="12" name="Text Box 4">
          <a:extLst>
            <a:ext uri="{FF2B5EF4-FFF2-40B4-BE49-F238E27FC236}">
              <a16:creationId xmlns:a16="http://schemas.microsoft.com/office/drawing/2014/main" id="{00000000-0008-0000-0100-00000C000000}"/>
            </a:ext>
          </a:extLst>
        </xdr:cNvPr>
        <xdr:cNvSpPr txBox="1">
          <a:spLocks noChangeArrowheads="1"/>
        </xdr:cNvSpPr>
      </xdr:nvSpPr>
      <xdr:spPr bwMode="auto">
        <a:xfrm>
          <a:off x="8332013" y="9019643"/>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6</xdr:col>
      <xdr:colOff>117043</xdr:colOff>
      <xdr:row>41</xdr:row>
      <xdr:rowOff>351129</xdr:rowOff>
    </xdr:from>
    <xdr:to>
      <xdr:col>7</xdr:col>
      <xdr:colOff>73152</xdr:colOff>
      <xdr:row>43</xdr:row>
      <xdr:rowOff>329184</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400800" y="9012326"/>
          <a:ext cx="599846" cy="716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8</xdr:col>
      <xdr:colOff>124358</xdr:colOff>
      <xdr:row>41</xdr:row>
      <xdr:rowOff>351130</xdr:rowOff>
    </xdr:from>
    <xdr:to>
      <xdr:col>9</xdr:col>
      <xdr:colOff>80466</xdr:colOff>
      <xdr:row>43</xdr:row>
      <xdr:rowOff>321869</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7695590" y="9012327"/>
          <a:ext cx="599846" cy="709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10</xdr:col>
      <xdr:colOff>43892</xdr:colOff>
      <xdr:row>41</xdr:row>
      <xdr:rowOff>373075</xdr:rowOff>
    </xdr:from>
    <xdr:to>
      <xdr:col>11</xdr:col>
      <xdr:colOff>0</xdr:colOff>
      <xdr:row>43</xdr:row>
      <xdr:rowOff>329184</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2599" y="9034272"/>
          <a:ext cx="599846" cy="6949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3</xdr:col>
      <xdr:colOff>482803</xdr:colOff>
      <xdr:row>44</xdr:row>
      <xdr:rowOff>102412</xdr:rowOff>
    </xdr:from>
    <xdr:to>
      <xdr:col>4</xdr:col>
      <xdr:colOff>563270</xdr:colOff>
      <xdr:row>44</xdr:row>
      <xdr:rowOff>336499</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835347" y="9853574"/>
          <a:ext cx="724205"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old age</a:t>
          </a:r>
          <a:endParaRPr lang="en-US" sz="1100"/>
        </a:p>
      </xdr:txBody>
    </xdr:sp>
    <xdr:clientData/>
  </xdr:twoCellAnchor>
  <xdr:twoCellAnchor>
    <xdr:from>
      <xdr:col>3</xdr:col>
      <xdr:colOff>429904</xdr:colOff>
      <xdr:row>45</xdr:row>
      <xdr:rowOff>43891</xdr:rowOff>
    </xdr:from>
    <xdr:to>
      <xdr:col>4</xdr:col>
      <xdr:colOff>497433</xdr:colOff>
      <xdr:row>46</xdr:row>
      <xdr:rowOff>329184</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490113" y="10327479"/>
          <a:ext cx="668030" cy="653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medical</a:t>
          </a:r>
          <a:endParaRPr lang="en-US" sz="1100"/>
        </a:p>
      </xdr:txBody>
    </xdr:sp>
    <xdr:clientData/>
  </xdr:twoCellAnchor>
  <xdr:twoCellAnchor>
    <xdr:from>
      <xdr:col>3</xdr:col>
      <xdr:colOff>263347</xdr:colOff>
      <xdr:row>46</xdr:row>
      <xdr:rowOff>307238</xdr:rowOff>
    </xdr:from>
    <xdr:to>
      <xdr:col>5</xdr:col>
      <xdr:colOff>109728</xdr:colOff>
      <xdr:row>46</xdr:row>
      <xdr:rowOff>819302</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4615891" y="10804550"/>
          <a:ext cx="1133856" cy="512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on unemployment</a:t>
          </a:r>
          <a:endParaRPr lang="en-US" sz="1100"/>
        </a:p>
      </xdr:txBody>
    </xdr:sp>
    <xdr:clientData/>
  </xdr:twoCellAnchor>
  <xdr:twoCellAnchor>
    <xdr:from>
      <xdr:col>3</xdr:col>
      <xdr:colOff>341194</xdr:colOff>
      <xdr:row>46</xdr:row>
      <xdr:rowOff>892455</xdr:rowOff>
    </xdr:from>
    <xdr:to>
      <xdr:col>5</xdr:col>
      <xdr:colOff>818</xdr:colOff>
      <xdr:row>49</xdr:row>
      <xdr:rowOff>14631</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4401403" y="11544533"/>
          <a:ext cx="860627" cy="555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traumatism</a:t>
          </a:r>
          <a:endParaRPr lang="en-US" sz="1100"/>
        </a:p>
      </xdr:txBody>
    </xdr:sp>
    <xdr:clientData/>
  </xdr:twoCellAnchor>
  <xdr:twoCellAnchor>
    <xdr:from>
      <xdr:col>3</xdr:col>
      <xdr:colOff>460858</xdr:colOff>
      <xdr:row>49</xdr:row>
      <xdr:rowOff>95098</xdr:rowOff>
    </xdr:from>
    <xdr:to>
      <xdr:col>5</xdr:col>
      <xdr:colOff>0</xdr:colOff>
      <xdr:row>50</xdr:row>
      <xdr:rowOff>146304</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813402" y="11909146"/>
          <a:ext cx="826617" cy="387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38</xdr:row>
      <xdr:rowOff>150127</xdr:rowOff>
    </xdr:to>
    <xdr:pic>
      <xdr:nvPicPr>
        <xdr:cNvPr id="3" name="Рисунок 13">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103056" y="3889612"/>
          <a:ext cx="5288508" cy="344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34</xdr:row>
      <xdr:rowOff>5157</xdr:rowOff>
    </xdr:to>
    <xdr:pic>
      <xdr:nvPicPr>
        <xdr:cNvPr id="3" name="Рисунок 1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714749" y="4303249"/>
          <a:ext cx="5670809" cy="36521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270662</xdr:colOff>
      <xdr:row>8</xdr:row>
      <xdr:rowOff>80468</xdr:rowOff>
    </xdr:from>
    <xdr:to>
      <xdr:col>15</xdr:col>
      <xdr:colOff>614477</xdr:colOff>
      <xdr:row>9</xdr:row>
      <xdr:rowOff>95098</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3240512" y="2406702"/>
          <a:ext cx="987552" cy="1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cost</a:t>
          </a:r>
        </a:p>
      </xdr:txBody>
    </xdr:sp>
    <xdr:clientData/>
  </xdr:twoCellAnchor>
  <xdr:twoCellAnchor>
    <xdr:from>
      <xdr:col>11</xdr:col>
      <xdr:colOff>618979</xdr:colOff>
      <xdr:row>15</xdr:row>
      <xdr:rowOff>46893</xdr:rowOff>
    </xdr:from>
    <xdr:to>
      <xdr:col>12</xdr:col>
      <xdr:colOff>628357</xdr:colOff>
      <xdr:row>16</xdr:row>
      <xdr:rowOff>84407</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1657428" y="3713871"/>
          <a:ext cx="656492" cy="22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27586</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0.4419</cdr:x>
      <cdr:y>0.2914</cdr:y>
    </cdr:from>
    <cdr:to>
      <cdr:x>0.66133</cdr:x>
      <cdr:y>0.35515</cdr:y>
    </cdr:to>
    <cdr:sp macro="" textlink="">
      <cdr:nvSpPr>
        <cdr:cNvPr id="2" name="TextBox 1"/>
        <cdr:cNvSpPr txBox="1"/>
      </cdr:nvSpPr>
      <cdr:spPr>
        <a:xfrm xmlns:a="http://schemas.openxmlformats.org/drawingml/2006/main">
          <a:off x="2268694" y="1136913"/>
          <a:ext cx="1126541" cy="248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0.36353</cdr:x>
      <cdr:y>0.34015</cdr:y>
    </cdr:from>
    <cdr:to>
      <cdr:x>0.61003</cdr:x>
      <cdr:y>0.49202</cdr:y>
    </cdr:to>
    <cdr:sp macro="" textlink="">
      <cdr:nvSpPr>
        <cdr:cNvPr id="3" name="TextBox 2"/>
        <cdr:cNvSpPr txBox="1"/>
      </cdr:nvSpPr>
      <cdr:spPr>
        <a:xfrm xmlns:a="http://schemas.openxmlformats.org/drawingml/2006/main">
          <a:off x="1866358" y="1327108"/>
          <a:ext cx="1265530" cy="5925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Revenue from product sales</a:t>
          </a:r>
        </a:p>
      </cdr:txBody>
    </cdr:sp>
  </cdr:relSizeAnchor>
  <cdr:relSizeAnchor xmlns:cdr="http://schemas.openxmlformats.org/drawingml/2006/chartDrawing">
    <cdr:from>
      <cdr:x>0.4476</cdr:x>
      <cdr:y>0.60639</cdr:y>
    </cdr:from>
    <cdr:to>
      <cdr:x>0.69838</cdr:x>
      <cdr:y>0.67764</cdr:y>
    </cdr:to>
    <cdr:sp macro="" textlink="">
      <cdr:nvSpPr>
        <cdr:cNvPr id="4" name="TextBox 3"/>
        <cdr:cNvSpPr txBox="1"/>
      </cdr:nvSpPr>
      <cdr:spPr>
        <a:xfrm xmlns:a="http://schemas.openxmlformats.org/drawingml/2006/main">
          <a:off x="2297955" y="2365867"/>
          <a:ext cx="1287475" cy="2779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Payback point </a:t>
          </a:r>
        </a:p>
      </cdr:txBody>
    </cdr:sp>
  </cdr:relSizeAnchor>
  <cdr:relSizeAnchor xmlns:cdr="http://schemas.openxmlformats.org/drawingml/2006/chartDrawing">
    <cdr:from>
      <cdr:x>0.54876</cdr:x>
      <cdr:y>0.37765</cdr:y>
    </cdr:from>
    <cdr:to>
      <cdr:x>0.61858</cdr:x>
      <cdr:y>0.40952</cdr:y>
    </cdr:to>
    <cdr:cxnSp macro="">
      <cdr:nvCxnSpPr>
        <cdr:cNvPr id="6" name="Прямая со стрелкой 5">
          <a:extLst xmlns:a="http://schemas.openxmlformats.org/drawingml/2006/main">
            <a:ext uri="{FF2B5EF4-FFF2-40B4-BE49-F238E27FC236}">
              <a16:creationId xmlns:a16="http://schemas.microsoft.com/office/drawing/2014/main" id="{0694A724-7736-8197-AE31-AF1EAE61D48C}"/>
            </a:ext>
          </a:extLst>
        </cdr:cNvPr>
        <cdr:cNvCxnSpPr/>
      </cdr:nvCxnSpPr>
      <cdr:spPr>
        <a:xfrm xmlns:a="http://schemas.openxmlformats.org/drawingml/2006/main">
          <a:off x="2817334" y="1473412"/>
          <a:ext cx="358445" cy="12435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0.72545</cdr:x>
      <cdr:y>0.44702</cdr:y>
    </cdr:from>
    <cdr:to>
      <cdr:x>0.77959</cdr:x>
      <cdr:y>0.49577</cdr:y>
    </cdr:to>
    <cdr:cxnSp macro="">
      <cdr:nvCxnSpPr>
        <cdr:cNvPr id="8" name="Прямая со стрелкой 7">
          <a:extLst xmlns:a="http://schemas.openxmlformats.org/drawingml/2006/main">
            <a:ext uri="{FF2B5EF4-FFF2-40B4-BE49-F238E27FC236}">
              <a16:creationId xmlns:a16="http://schemas.microsoft.com/office/drawing/2014/main" id="{67B6E6C4-AA9C-B569-28DB-C8E72624CDD2}"/>
            </a:ext>
          </a:extLst>
        </cdr:cNvPr>
        <cdr:cNvCxnSpPr/>
      </cdr:nvCxnSpPr>
      <cdr:spPr>
        <a:xfrm xmlns:a="http://schemas.openxmlformats.org/drawingml/2006/main" flipH="1" flipV="1">
          <a:off x="3724419" y="1744075"/>
          <a:ext cx="277977" cy="19019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0.43193</cdr:x>
      <cdr:y>0.59514</cdr:y>
    </cdr:from>
    <cdr:to>
      <cdr:x>0.47182</cdr:x>
      <cdr:y>0.62514</cdr:y>
    </cdr:to>
    <cdr:cxnSp macro="">
      <cdr:nvCxnSpPr>
        <cdr:cNvPr id="10" name="Прямая со стрелкой 9">
          <a:extLst xmlns:a="http://schemas.openxmlformats.org/drawingml/2006/main">
            <a:ext uri="{FF2B5EF4-FFF2-40B4-BE49-F238E27FC236}">
              <a16:creationId xmlns:a16="http://schemas.microsoft.com/office/drawing/2014/main" id="{F3BBC3BA-D5A9-5159-5F14-8A3EAB7C2077}"/>
            </a:ext>
          </a:extLst>
        </cdr:cNvPr>
        <cdr:cNvCxnSpPr/>
      </cdr:nvCxnSpPr>
      <cdr:spPr>
        <a:xfrm xmlns:a="http://schemas.openxmlformats.org/drawingml/2006/main" flipH="1" flipV="1">
          <a:off x="2217488" y="2321976"/>
          <a:ext cx="204825" cy="11704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0.4191</cdr:x>
      <cdr:y>0.58951</cdr:y>
    </cdr:from>
    <cdr:to>
      <cdr:x>0.42053</cdr:x>
      <cdr:y>0.85013</cdr:y>
    </cdr:to>
    <cdr:cxnSp macro="">
      <cdr:nvCxnSpPr>
        <cdr:cNvPr id="12" name="Прямая соединительная линия 11">
          <a:extLst xmlns:a="http://schemas.openxmlformats.org/drawingml/2006/main">
            <a:ext uri="{FF2B5EF4-FFF2-40B4-BE49-F238E27FC236}">
              <a16:creationId xmlns:a16="http://schemas.microsoft.com/office/drawing/2014/main" id="{BC396F4B-80CD-6F74-9587-9DE0A63B70A5}"/>
            </a:ext>
          </a:extLst>
        </cdr:cNvPr>
        <cdr:cNvCxnSpPr/>
      </cdr:nvCxnSpPr>
      <cdr:spPr>
        <a:xfrm xmlns:a="http://schemas.openxmlformats.org/drawingml/2006/main">
          <a:off x="2151651" y="2300030"/>
          <a:ext cx="7315" cy="1016813"/>
        </a:xfrm>
        <a:prstGeom xmlns:a="http://schemas.openxmlformats.org/drawingml/2006/main" prst="line">
          <a:avLst/>
        </a:prstGeom>
        <a:ln xmlns:a="http://schemas.openxmlformats.org/drawingml/2006/main">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5</xdr:col>
      <xdr:colOff>123825</xdr:colOff>
      <xdr:row>13</xdr:row>
      <xdr:rowOff>339725</xdr:rowOff>
    </xdr:from>
    <xdr:to>
      <xdr:col>8</xdr:col>
      <xdr:colOff>320675</xdr:colOff>
      <xdr:row>21</xdr:row>
      <xdr:rowOff>111125</xdr:rowOff>
    </xdr:to>
    <xdr:graphicFrame macro="">
      <xdr:nvGraphicFramePr>
        <xdr:cNvPr id="5" name="Диаграмма 4">
          <a:extLst>
            <a:ext uri="{FF2B5EF4-FFF2-40B4-BE49-F238E27FC236}">
              <a16:creationId xmlns:a16="http://schemas.microsoft.com/office/drawing/2014/main" id="{48722505-874E-8D81-26E9-EFA028823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48;&#1085;&#1089;&#1090;&#1080;&#1090;&#1091;&#1090;\&#1069;&#1082;&#1086;&#1085;&#1086;&#1084;&#1080;&#1082;&#1072;%20ERP\&#1051;&#1072;&#1073;&#1086;&#1088;&#1072;&#1090;&#1086;&#1088;&#1085;&#1099;&#1077;%20&#1088;&#1072;&#1073;&#1086;&#1090;&#1099;%20&#1089;&#1090;&#1091;&#1076;&#1077;&#1085;&#1090;&#1099;\&#1051;&#1072;&#1073;&#1086;&#1088;&#1072;&#1090;&#1086;&#1088;&#1085;&#1072;&#1103;%20&#1088;&#1072;&#1073;&#1086;&#1090;&#1072;%206_&#1058;&#1086;&#1095;&#1082;&#1072;%20&#1073;&#1077;&#1079;_&#10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48;&#1085;&#1089;&#1090;&#1080;&#1090;&#1091;&#1090;\&#1048;&#1085;&#1085;&#1086;&#1074;&#1072;&#1094;&#1080;&#1086;&#1085;&#1085;&#1086;&#1077;%20&#1088;&#1072;&#1079;&#1074;&#1080;&#1090;&#1080;&#1077;%20&#1086;&#1088;&#1075;&#1072;&#1085;&#1080;&#1079;&#1072;&#1094;&#1080;&#1080;\In%20English\Exercise\Exercise4_&#10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 данные решение"/>
      <sheetName val="Порядок работы"/>
      <sheetName val="График (пример)"/>
    </sheetNames>
    <sheetDataSet>
      <sheetData sheetId="0"/>
      <sheetData sheetId="1"/>
      <sheetData sheetId="2">
        <row r="1">
          <cell r="D1" t="str">
            <v>Зитого</v>
          </cell>
          <cell r="E1" t="str">
            <v>Выручка.общ, тыс. руб.</v>
          </cell>
        </row>
        <row r="2">
          <cell r="A2">
            <v>10000</v>
          </cell>
          <cell r="D2">
            <v>15000</v>
          </cell>
          <cell r="E2">
            <v>9900</v>
          </cell>
        </row>
        <row r="3">
          <cell r="A3">
            <v>12000</v>
          </cell>
          <cell r="D3">
            <v>16400</v>
          </cell>
          <cell r="E3">
            <v>11880</v>
          </cell>
        </row>
        <row r="4">
          <cell r="A4">
            <v>14000</v>
          </cell>
          <cell r="D4">
            <v>17800</v>
          </cell>
          <cell r="E4">
            <v>13860</v>
          </cell>
        </row>
        <row r="5">
          <cell r="A5">
            <v>16000</v>
          </cell>
          <cell r="D5">
            <v>19200</v>
          </cell>
          <cell r="E5">
            <v>15840</v>
          </cell>
        </row>
        <row r="6">
          <cell r="A6">
            <v>18000</v>
          </cell>
          <cell r="D6">
            <v>20600</v>
          </cell>
          <cell r="E6">
            <v>17820</v>
          </cell>
        </row>
        <row r="7">
          <cell r="A7">
            <v>19000</v>
          </cell>
          <cell r="D7">
            <v>21300</v>
          </cell>
          <cell r="E7">
            <v>18810</v>
          </cell>
        </row>
        <row r="8">
          <cell r="A8">
            <v>20000</v>
          </cell>
          <cell r="D8">
            <v>22000</v>
          </cell>
          <cell r="E8">
            <v>19800</v>
          </cell>
        </row>
        <row r="9">
          <cell r="A9">
            <v>22000</v>
          </cell>
          <cell r="D9">
            <v>23400</v>
          </cell>
          <cell r="E9">
            <v>21780</v>
          </cell>
        </row>
        <row r="10">
          <cell r="A10">
            <v>24000</v>
          </cell>
          <cell r="D10">
            <v>24800</v>
          </cell>
          <cell r="E10">
            <v>23760</v>
          </cell>
        </row>
        <row r="11">
          <cell r="A11">
            <v>26000</v>
          </cell>
          <cell r="D11">
            <v>26200</v>
          </cell>
          <cell r="E11">
            <v>25740</v>
          </cell>
        </row>
        <row r="12">
          <cell r="A12">
            <v>27586.206896551725</v>
          </cell>
          <cell r="D12">
            <v>27310.344827586207</v>
          </cell>
          <cell r="E12">
            <v>27310.344827586207</v>
          </cell>
        </row>
        <row r="13">
          <cell r="A13">
            <v>30000</v>
          </cell>
          <cell r="D13">
            <v>29000</v>
          </cell>
          <cell r="E13">
            <v>29700</v>
          </cell>
        </row>
        <row r="14">
          <cell r="A14">
            <v>32000</v>
          </cell>
          <cell r="D14">
            <v>30400</v>
          </cell>
          <cell r="E14">
            <v>31680</v>
          </cell>
        </row>
        <row r="15">
          <cell r="A15">
            <v>34000</v>
          </cell>
          <cell r="D15">
            <v>31800</v>
          </cell>
          <cell r="E15">
            <v>33660</v>
          </cell>
        </row>
        <row r="16">
          <cell r="A16">
            <v>36000</v>
          </cell>
          <cell r="D16">
            <v>33200</v>
          </cell>
          <cell r="E16">
            <v>35640</v>
          </cell>
        </row>
        <row r="17">
          <cell r="A17">
            <v>38000</v>
          </cell>
          <cell r="D17">
            <v>34600</v>
          </cell>
          <cell r="E17">
            <v>37620</v>
          </cell>
        </row>
        <row r="18">
          <cell r="A18">
            <v>40000</v>
          </cell>
          <cell r="D18">
            <v>36000</v>
          </cell>
          <cell r="E18">
            <v>39600</v>
          </cell>
        </row>
        <row r="19">
          <cell r="A19">
            <v>42000</v>
          </cell>
          <cell r="D19">
            <v>37400</v>
          </cell>
          <cell r="E19">
            <v>41580</v>
          </cell>
        </row>
        <row r="20">
          <cell r="A20">
            <v>44000</v>
          </cell>
          <cell r="D20">
            <v>38800</v>
          </cell>
          <cell r="E20">
            <v>43560</v>
          </cell>
        </row>
        <row r="21">
          <cell r="A21">
            <v>46000</v>
          </cell>
          <cell r="D21">
            <v>40200</v>
          </cell>
          <cell r="E21">
            <v>45540</v>
          </cell>
        </row>
        <row r="22">
          <cell r="A22">
            <v>48000</v>
          </cell>
          <cell r="D22">
            <v>41600</v>
          </cell>
          <cell r="E22">
            <v>47520</v>
          </cell>
        </row>
        <row r="23">
          <cell r="A23">
            <v>50000</v>
          </cell>
          <cell r="D23">
            <v>43000</v>
          </cell>
          <cell r="E23">
            <v>49500</v>
          </cell>
        </row>
        <row r="24">
          <cell r="A24">
            <v>52000</v>
          </cell>
          <cell r="D24">
            <v>44400</v>
          </cell>
          <cell r="E24">
            <v>51480</v>
          </cell>
        </row>
        <row r="25">
          <cell r="A25">
            <v>54000</v>
          </cell>
          <cell r="D25">
            <v>45800</v>
          </cell>
          <cell r="E25">
            <v>53460</v>
          </cell>
        </row>
        <row r="26">
          <cell r="A26">
            <v>56000</v>
          </cell>
          <cell r="D26">
            <v>47200</v>
          </cell>
          <cell r="E26">
            <v>55440</v>
          </cell>
        </row>
        <row r="27">
          <cell r="A27">
            <v>58000</v>
          </cell>
          <cell r="D27">
            <v>48600</v>
          </cell>
          <cell r="E27">
            <v>57420</v>
          </cell>
        </row>
        <row r="28">
          <cell r="A28">
            <v>60000</v>
          </cell>
          <cell r="D28">
            <v>50000</v>
          </cell>
          <cell r="E28">
            <v>59400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усский"/>
      <sheetName val="English"/>
      <sheetName val="График"/>
      <sheetName val="Graph"/>
      <sheetName val="1"/>
      <sheetName val="2"/>
      <sheetName val="3"/>
      <sheetName val="4"/>
      <sheetName val="5"/>
      <sheetName val="6"/>
      <sheetName val="7"/>
      <sheetName val="8"/>
      <sheetName val="9"/>
      <sheetName val="10"/>
    </sheetNames>
    <sheetDataSet>
      <sheetData sheetId="0" refreshError="1"/>
      <sheetData sheetId="1">
        <row r="30">
          <cell r="B30">
            <v>2697.6113176747981</v>
          </cell>
          <cell r="C30">
            <v>3976.1202822571272</v>
          </cell>
          <cell r="D30">
            <v>3350.8047683102191</v>
          </cell>
          <cell r="E30">
            <v>5502.2309357569447</v>
          </cell>
          <cell r="F30">
            <v>2649.5080572860402</v>
          </cell>
          <cell r="G30">
            <v>3456.2810144341211</v>
          </cell>
          <cell r="H30">
            <v>2041.1133329655174</v>
          </cell>
          <cell r="I30">
            <v>1807.4998473231983</v>
          </cell>
          <cell r="J30">
            <v>1386.224451775598</v>
          </cell>
          <cell r="K30">
            <v>2511.3707133782582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 Id="rId9" Type="http://schemas.openxmlformats.org/officeDocument/2006/relationships/image" Target="../media/image3.wmf"/></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workbookViewId="0">
      <selection activeCell="G25" sqref="G25"/>
    </sheetView>
  </sheetViews>
  <sheetFormatPr defaultRowHeight="14.5" x14ac:dyDescent="0.35"/>
  <cols>
    <col min="1" max="1" width="60.6328125" customWidth="1"/>
    <col min="2" max="2" width="8.90625" customWidth="1"/>
    <col min="3" max="3" width="8.81640625" customWidth="1"/>
    <col min="4" max="4" width="8.36328125" customWidth="1"/>
    <col min="5" max="5" width="9.6328125" customWidth="1"/>
    <col min="6" max="6" width="9.08984375" customWidth="1"/>
    <col min="7" max="7" width="9.7265625" customWidth="1"/>
    <col min="8" max="9" width="8.26953125" customWidth="1"/>
    <col min="10" max="10" width="9.26953125" customWidth="1"/>
    <col min="11" max="11" width="10" customWidth="1"/>
    <col min="257" max="257" width="57.1796875" customWidth="1"/>
    <col min="258" max="258" width="8.90625" customWidth="1"/>
    <col min="259" max="259" width="8.81640625" customWidth="1"/>
    <col min="260" max="260" width="8.36328125" customWidth="1"/>
    <col min="261" max="261" width="9.6328125" customWidth="1"/>
    <col min="262" max="262" width="9.08984375" customWidth="1"/>
    <col min="263" max="263" width="9.7265625" customWidth="1"/>
    <col min="264" max="265" width="8.26953125" customWidth="1"/>
    <col min="266" max="266" width="9.26953125" customWidth="1"/>
    <col min="267" max="267" width="10" customWidth="1"/>
    <col min="513" max="513" width="57.1796875" customWidth="1"/>
    <col min="514" max="514" width="8.90625" customWidth="1"/>
    <col min="515" max="515" width="8.81640625" customWidth="1"/>
    <col min="516" max="516" width="8.36328125" customWidth="1"/>
    <col min="517" max="517" width="9.6328125" customWidth="1"/>
    <col min="518" max="518" width="9.08984375" customWidth="1"/>
    <col min="519" max="519" width="9.7265625" customWidth="1"/>
    <col min="520" max="521" width="8.26953125" customWidth="1"/>
    <col min="522" max="522" width="9.26953125" customWidth="1"/>
    <col min="523" max="523" width="10" customWidth="1"/>
    <col min="769" max="769" width="57.1796875" customWidth="1"/>
    <col min="770" max="770" width="8.90625" customWidth="1"/>
    <col min="771" max="771" width="8.81640625" customWidth="1"/>
    <col min="772" max="772" width="8.36328125" customWidth="1"/>
    <col min="773" max="773" width="9.6328125" customWidth="1"/>
    <col min="774" max="774" width="9.08984375" customWidth="1"/>
    <col min="775" max="775" width="9.7265625" customWidth="1"/>
    <col min="776" max="777" width="8.26953125" customWidth="1"/>
    <col min="778" max="778" width="9.26953125" customWidth="1"/>
    <col min="779" max="779" width="10" customWidth="1"/>
    <col min="1025" max="1025" width="57.1796875" customWidth="1"/>
    <col min="1026" max="1026" width="8.90625" customWidth="1"/>
    <col min="1027" max="1027" width="8.81640625" customWidth="1"/>
    <col min="1028" max="1028" width="8.36328125" customWidth="1"/>
    <col min="1029" max="1029" width="9.6328125" customWidth="1"/>
    <col min="1030" max="1030" width="9.08984375" customWidth="1"/>
    <col min="1031" max="1031" width="9.7265625" customWidth="1"/>
    <col min="1032" max="1033" width="8.26953125" customWidth="1"/>
    <col min="1034" max="1034" width="9.26953125" customWidth="1"/>
    <col min="1035" max="1035" width="10" customWidth="1"/>
    <col min="1281" max="1281" width="57.1796875" customWidth="1"/>
    <col min="1282" max="1282" width="8.90625" customWidth="1"/>
    <col min="1283" max="1283" width="8.81640625" customWidth="1"/>
    <col min="1284" max="1284" width="8.36328125" customWidth="1"/>
    <col min="1285" max="1285" width="9.6328125" customWidth="1"/>
    <col min="1286" max="1286" width="9.08984375" customWidth="1"/>
    <col min="1287" max="1287" width="9.7265625" customWidth="1"/>
    <col min="1288" max="1289" width="8.26953125" customWidth="1"/>
    <col min="1290" max="1290" width="9.26953125" customWidth="1"/>
    <col min="1291" max="1291" width="10" customWidth="1"/>
    <col min="1537" max="1537" width="57.1796875" customWidth="1"/>
    <col min="1538" max="1538" width="8.90625" customWidth="1"/>
    <col min="1539" max="1539" width="8.81640625" customWidth="1"/>
    <col min="1540" max="1540" width="8.36328125" customWidth="1"/>
    <col min="1541" max="1541" width="9.6328125" customWidth="1"/>
    <col min="1542" max="1542" width="9.08984375" customWidth="1"/>
    <col min="1543" max="1543" width="9.7265625" customWidth="1"/>
    <col min="1544" max="1545" width="8.26953125" customWidth="1"/>
    <col min="1546" max="1546" width="9.26953125" customWidth="1"/>
    <col min="1547" max="1547" width="10" customWidth="1"/>
    <col min="1793" max="1793" width="57.1796875" customWidth="1"/>
    <col min="1794" max="1794" width="8.90625" customWidth="1"/>
    <col min="1795" max="1795" width="8.81640625" customWidth="1"/>
    <col min="1796" max="1796" width="8.36328125" customWidth="1"/>
    <col min="1797" max="1797" width="9.6328125" customWidth="1"/>
    <col min="1798" max="1798" width="9.08984375" customWidth="1"/>
    <col min="1799" max="1799" width="9.7265625" customWidth="1"/>
    <col min="1800" max="1801" width="8.26953125" customWidth="1"/>
    <col min="1802" max="1802" width="9.26953125" customWidth="1"/>
    <col min="1803" max="1803" width="10" customWidth="1"/>
    <col min="2049" max="2049" width="57.1796875" customWidth="1"/>
    <col min="2050" max="2050" width="8.90625" customWidth="1"/>
    <col min="2051" max="2051" width="8.81640625" customWidth="1"/>
    <col min="2052" max="2052" width="8.36328125" customWidth="1"/>
    <col min="2053" max="2053" width="9.6328125" customWidth="1"/>
    <col min="2054" max="2054" width="9.08984375" customWidth="1"/>
    <col min="2055" max="2055" width="9.7265625" customWidth="1"/>
    <col min="2056" max="2057" width="8.26953125" customWidth="1"/>
    <col min="2058" max="2058" width="9.26953125" customWidth="1"/>
    <col min="2059" max="2059" width="10" customWidth="1"/>
    <col min="2305" max="2305" width="57.1796875" customWidth="1"/>
    <col min="2306" max="2306" width="8.90625" customWidth="1"/>
    <col min="2307" max="2307" width="8.81640625" customWidth="1"/>
    <col min="2308" max="2308" width="8.36328125" customWidth="1"/>
    <col min="2309" max="2309" width="9.6328125" customWidth="1"/>
    <col min="2310" max="2310" width="9.08984375" customWidth="1"/>
    <col min="2311" max="2311" width="9.7265625" customWidth="1"/>
    <col min="2312" max="2313" width="8.26953125" customWidth="1"/>
    <col min="2314" max="2314" width="9.26953125" customWidth="1"/>
    <col min="2315" max="2315" width="10" customWidth="1"/>
    <col min="2561" max="2561" width="57.1796875" customWidth="1"/>
    <col min="2562" max="2562" width="8.90625" customWidth="1"/>
    <col min="2563" max="2563" width="8.81640625" customWidth="1"/>
    <col min="2564" max="2564" width="8.36328125" customWidth="1"/>
    <col min="2565" max="2565" width="9.6328125" customWidth="1"/>
    <col min="2566" max="2566" width="9.08984375" customWidth="1"/>
    <col min="2567" max="2567" width="9.7265625" customWidth="1"/>
    <col min="2568" max="2569" width="8.26953125" customWidth="1"/>
    <col min="2570" max="2570" width="9.26953125" customWidth="1"/>
    <col min="2571" max="2571" width="10" customWidth="1"/>
    <col min="2817" max="2817" width="57.1796875" customWidth="1"/>
    <col min="2818" max="2818" width="8.90625" customWidth="1"/>
    <col min="2819" max="2819" width="8.81640625" customWidth="1"/>
    <col min="2820" max="2820" width="8.36328125" customWidth="1"/>
    <col min="2821" max="2821" width="9.6328125" customWidth="1"/>
    <col min="2822" max="2822" width="9.08984375" customWidth="1"/>
    <col min="2823" max="2823" width="9.7265625" customWidth="1"/>
    <col min="2824" max="2825" width="8.26953125" customWidth="1"/>
    <col min="2826" max="2826" width="9.26953125" customWidth="1"/>
    <col min="2827" max="2827" width="10" customWidth="1"/>
    <col min="3073" max="3073" width="57.1796875" customWidth="1"/>
    <col min="3074" max="3074" width="8.90625" customWidth="1"/>
    <col min="3075" max="3075" width="8.81640625" customWidth="1"/>
    <col min="3076" max="3076" width="8.36328125" customWidth="1"/>
    <col min="3077" max="3077" width="9.6328125" customWidth="1"/>
    <col min="3078" max="3078" width="9.08984375" customWidth="1"/>
    <col min="3079" max="3079" width="9.7265625" customWidth="1"/>
    <col min="3080" max="3081" width="8.26953125" customWidth="1"/>
    <col min="3082" max="3082" width="9.26953125" customWidth="1"/>
    <col min="3083" max="3083" width="10" customWidth="1"/>
    <col min="3329" max="3329" width="57.1796875" customWidth="1"/>
    <col min="3330" max="3330" width="8.90625" customWidth="1"/>
    <col min="3331" max="3331" width="8.81640625" customWidth="1"/>
    <col min="3332" max="3332" width="8.36328125" customWidth="1"/>
    <col min="3333" max="3333" width="9.6328125" customWidth="1"/>
    <col min="3334" max="3334" width="9.08984375" customWidth="1"/>
    <col min="3335" max="3335" width="9.7265625" customWidth="1"/>
    <col min="3336" max="3337" width="8.26953125" customWidth="1"/>
    <col min="3338" max="3338" width="9.26953125" customWidth="1"/>
    <col min="3339" max="3339" width="10" customWidth="1"/>
    <col min="3585" max="3585" width="57.1796875" customWidth="1"/>
    <col min="3586" max="3586" width="8.90625" customWidth="1"/>
    <col min="3587" max="3587" width="8.81640625" customWidth="1"/>
    <col min="3588" max="3588" width="8.36328125" customWidth="1"/>
    <col min="3589" max="3589" width="9.6328125" customWidth="1"/>
    <col min="3590" max="3590" width="9.08984375" customWidth="1"/>
    <col min="3591" max="3591" width="9.7265625" customWidth="1"/>
    <col min="3592" max="3593" width="8.26953125" customWidth="1"/>
    <col min="3594" max="3594" width="9.26953125" customWidth="1"/>
    <col min="3595" max="3595" width="10" customWidth="1"/>
    <col min="3841" max="3841" width="57.1796875" customWidth="1"/>
    <col min="3842" max="3842" width="8.90625" customWidth="1"/>
    <col min="3843" max="3843" width="8.81640625" customWidth="1"/>
    <col min="3844" max="3844" width="8.36328125" customWidth="1"/>
    <col min="3845" max="3845" width="9.6328125" customWidth="1"/>
    <col min="3846" max="3846" width="9.08984375" customWidth="1"/>
    <col min="3847" max="3847" width="9.7265625" customWidth="1"/>
    <col min="3848" max="3849" width="8.26953125" customWidth="1"/>
    <col min="3850" max="3850" width="9.26953125" customWidth="1"/>
    <col min="3851" max="3851" width="10" customWidth="1"/>
    <col min="4097" max="4097" width="57.1796875" customWidth="1"/>
    <col min="4098" max="4098" width="8.90625" customWidth="1"/>
    <col min="4099" max="4099" width="8.81640625" customWidth="1"/>
    <col min="4100" max="4100" width="8.36328125" customWidth="1"/>
    <col min="4101" max="4101" width="9.6328125" customWidth="1"/>
    <col min="4102" max="4102" width="9.08984375" customWidth="1"/>
    <col min="4103" max="4103" width="9.7265625" customWidth="1"/>
    <col min="4104" max="4105" width="8.26953125" customWidth="1"/>
    <col min="4106" max="4106" width="9.26953125" customWidth="1"/>
    <col min="4107" max="4107" width="10" customWidth="1"/>
    <col min="4353" max="4353" width="57.1796875" customWidth="1"/>
    <col min="4354" max="4354" width="8.90625" customWidth="1"/>
    <col min="4355" max="4355" width="8.81640625" customWidth="1"/>
    <col min="4356" max="4356" width="8.36328125" customWidth="1"/>
    <col min="4357" max="4357" width="9.6328125" customWidth="1"/>
    <col min="4358" max="4358" width="9.08984375" customWidth="1"/>
    <col min="4359" max="4359" width="9.7265625" customWidth="1"/>
    <col min="4360" max="4361" width="8.26953125" customWidth="1"/>
    <col min="4362" max="4362" width="9.26953125" customWidth="1"/>
    <col min="4363" max="4363" width="10" customWidth="1"/>
    <col min="4609" max="4609" width="57.1796875" customWidth="1"/>
    <col min="4610" max="4610" width="8.90625" customWidth="1"/>
    <col min="4611" max="4611" width="8.81640625" customWidth="1"/>
    <col min="4612" max="4612" width="8.36328125" customWidth="1"/>
    <col min="4613" max="4613" width="9.6328125" customWidth="1"/>
    <col min="4614" max="4614" width="9.08984375" customWidth="1"/>
    <col min="4615" max="4615" width="9.7265625" customWidth="1"/>
    <col min="4616" max="4617" width="8.26953125" customWidth="1"/>
    <col min="4618" max="4618" width="9.26953125" customWidth="1"/>
    <col min="4619" max="4619" width="10" customWidth="1"/>
    <col min="4865" max="4865" width="57.1796875" customWidth="1"/>
    <col min="4866" max="4866" width="8.90625" customWidth="1"/>
    <col min="4867" max="4867" width="8.81640625" customWidth="1"/>
    <col min="4868" max="4868" width="8.36328125" customWidth="1"/>
    <col min="4869" max="4869" width="9.6328125" customWidth="1"/>
    <col min="4870" max="4870" width="9.08984375" customWidth="1"/>
    <col min="4871" max="4871" width="9.7265625" customWidth="1"/>
    <col min="4872" max="4873" width="8.26953125" customWidth="1"/>
    <col min="4874" max="4874" width="9.26953125" customWidth="1"/>
    <col min="4875" max="4875" width="10" customWidth="1"/>
    <col min="5121" max="5121" width="57.1796875" customWidth="1"/>
    <col min="5122" max="5122" width="8.90625" customWidth="1"/>
    <col min="5123" max="5123" width="8.81640625" customWidth="1"/>
    <col min="5124" max="5124" width="8.36328125" customWidth="1"/>
    <col min="5125" max="5125" width="9.6328125" customWidth="1"/>
    <col min="5126" max="5126" width="9.08984375" customWidth="1"/>
    <col min="5127" max="5127" width="9.7265625" customWidth="1"/>
    <col min="5128" max="5129" width="8.26953125" customWidth="1"/>
    <col min="5130" max="5130" width="9.26953125" customWidth="1"/>
    <col min="5131" max="5131" width="10" customWidth="1"/>
    <col min="5377" max="5377" width="57.1796875" customWidth="1"/>
    <col min="5378" max="5378" width="8.90625" customWidth="1"/>
    <col min="5379" max="5379" width="8.81640625" customWidth="1"/>
    <col min="5380" max="5380" width="8.36328125" customWidth="1"/>
    <col min="5381" max="5381" width="9.6328125" customWidth="1"/>
    <col min="5382" max="5382" width="9.08984375" customWidth="1"/>
    <col min="5383" max="5383" width="9.7265625" customWidth="1"/>
    <col min="5384" max="5385" width="8.26953125" customWidth="1"/>
    <col min="5386" max="5386" width="9.26953125" customWidth="1"/>
    <col min="5387" max="5387" width="10" customWidth="1"/>
    <col min="5633" max="5633" width="57.1796875" customWidth="1"/>
    <col min="5634" max="5634" width="8.90625" customWidth="1"/>
    <col min="5635" max="5635" width="8.81640625" customWidth="1"/>
    <col min="5636" max="5636" width="8.36328125" customWidth="1"/>
    <col min="5637" max="5637" width="9.6328125" customWidth="1"/>
    <col min="5638" max="5638" width="9.08984375" customWidth="1"/>
    <col min="5639" max="5639" width="9.7265625" customWidth="1"/>
    <col min="5640" max="5641" width="8.26953125" customWidth="1"/>
    <col min="5642" max="5642" width="9.26953125" customWidth="1"/>
    <col min="5643" max="5643" width="10" customWidth="1"/>
    <col min="5889" max="5889" width="57.1796875" customWidth="1"/>
    <col min="5890" max="5890" width="8.90625" customWidth="1"/>
    <col min="5891" max="5891" width="8.81640625" customWidth="1"/>
    <col min="5892" max="5892" width="8.36328125" customWidth="1"/>
    <col min="5893" max="5893" width="9.6328125" customWidth="1"/>
    <col min="5894" max="5894" width="9.08984375" customWidth="1"/>
    <col min="5895" max="5895" width="9.7265625" customWidth="1"/>
    <col min="5896" max="5897" width="8.26953125" customWidth="1"/>
    <col min="5898" max="5898" width="9.26953125" customWidth="1"/>
    <col min="5899" max="5899" width="10" customWidth="1"/>
    <col min="6145" max="6145" width="57.1796875" customWidth="1"/>
    <col min="6146" max="6146" width="8.90625" customWidth="1"/>
    <col min="6147" max="6147" width="8.81640625" customWidth="1"/>
    <col min="6148" max="6148" width="8.36328125" customWidth="1"/>
    <col min="6149" max="6149" width="9.6328125" customWidth="1"/>
    <col min="6150" max="6150" width="9.08984375" customWidth="1"/>
    <col min="6151" max="6151" width="9.7265625" customWidth="1"/>
    <col min="6152" max="6153" width="8.26953125" customWidth="1"/>
    <col min="6154" max="6154" width="9.26953125" customWidth="1"/>
    <col min="6155" max="6155" width="10" customWidth="1"/>
    <col min="6401" max="6401" width="57.1796875" customWidth="1"/>
    <col min="6402" max="6402" width="8.90625" customWidth="1"/>
    <col min="6403" max="6403" width="8.81640625" customWidth="1"/>
    <col min="6404" max="6404" width="8.36328125" customWidth="1"/>
    <col min="6405" max="6405" width="9.6328125" customWidth="1"/>
    <col min="6406" max="6406" width="9.08984375" customWidth="1"/>
    <col min="6407" max="6407" width="9.7265625" customWidth="1"/>
    <col min="6408" max="6409" width="8.26953125" customWidth="1"/>
    <col min="6410" max="6410" width="9.26953125" customWidth="1"/>
    <col min="6411" max="6411" width="10" customWidth="1"/>
    <col min="6657" max="6657" width="57.1796875" customWidth="1"/>
    <col min="6658" max="6658" width="8.90625" customWidth="1"/>
    <col min="6659" max="6659" width="8.81640625" customWidth="1"/>
    <col min="6660" max="6660" width="8.36328125" customWidth="1"/>
    <col min="6661" max="6661" width="9.6328125" customWidth="1"/>
    <col min="6662" max="6662" width="9.08984375" customWidth="1"/>
    <col min="6663" max="6663" width="9.7265625" customWidth="1"/>
    <col min="6664" max="6665" width="8.26953125" customWidth="1"/>
    <col min="6666" max="6666" width="9.26953125" customWidth="1"/>
    <col min="6667" max="6667" width="10" customWidth="1"/>
    <col min="6913" max="6913" width="57.1796875" customWidth="1"/>
    <col min="6914" max="6914" width="8.90625" customWidth="1"/>
    <col min="6915" max="6915" width="8.81640625" customWidth="1"/>
    <col min="6916" max="6916" width="8.36328125" customWidth="1"/>
    <col min="6917" max="6917" width="9.6328125" customWidth="1"/>
    <col min="6918" max="6918" width="9.08984375" customWidth="1"/>
    <col min="6919" max="6919" width="9.7265625" customWidth="1"/>
    <col min="6920" max="6921" width="8.26953125" customWidth="1"/>
    <col min="6922" max="6922" width="9.26953125" customWidth="1"/>
    <col min="6923" max="6923" width="10" customWidth="1"/>
    <col min="7169" max="7169" width="57.1796875" customWidth="1"/>
    <col min="7170" max="7170" width="8.90625" customWidth="1"/>
    <col min="7171" max="7171" width="8.81640625" customWidth="1"/>
    <col min="7172" max="7172" width="8.36328125" customWidth="1"/>
    <col min="7173" max="7173" width="9.6328125" customWidth="1"/>
    <col min="7174" max="7174" width="9.08984375" customWidth="1"/>
    <col min="7175" max="7175" width="9.7265625" customWidth="1"/>
    <col min="7176" max="7177" width="8.26953125" customWidth="1"/>
    <col min="7178" max="7178" width="9.26953125" customWidth="1"/>
    <col min="7179" max="7179" width="10" customWidth="1"/>
    <col min="7425" max="7425" width="57.1796875" customWidth="1"/>
    <col min="7426" max="7426" width="8.90625" customWidth="1"/>
    <col min="7427" max="7427" width="8.81640625" customWidth="1"/>
    <col min="7428" max="7428" width="8.36328125" customWidth="1"/>
    <col min="7429" max="7429" width="9.6328125" customWidth="1"/>
    <col min="7430" max="7430" width="9.08984375" customWidth="1"/>
    <col min="7431" max="7431" width="9.7265625" customWidth="1"/>
    <col min="7432" max="7433" width="8.26953125" customWidth="1"/>
    <col min="7434" max="7434" width="9.26953125" customWidth="1"/>
    <col min="7435" max="7435" width="10" customWidth="1"/>
    <col min="7681" max="7681" width="57.1796875" customWidth="1"/>
    <col min="7682" max="7682" width="8.90625" customWidth="1"/>
    <col min="7683" max="7683" width="8.81640625" customWidth="1"/>
    <col min="7684" max="7684" width="8.36328125" customWidth="1"/>
    <col min="7685" max="7685" width="9.6328125" customWidth="1"/>
    <col min="7686" max="7686" width="9.08984375" customWidth="1"/>
    <col min="7687" max="7687" width="9.7265625" customWidth="1"/>
    <col min="7688" max="7689" width="8.26953125" customWidth="1"/>
    <col min="7690" max="7690" width="9.26953125" customWidth="1"/>
    <col min="7691" max="7691" width="10" customWidth="1"/>
    <col min="7937" max="7937" width="57.1796875" customWidth="1"/>
    <col min="7938" max="7938" width="8.90625" customWidth="1"/>
    <col min="7939" max="7939" width="8.81640625" customWidth="1"/>
    <col min="7940" max="7940" width="8.36328125" customWidth="1"/>
    <col min="7941" max="7941" width="9.6328125" customWidth="1"/>
    <col min="7942" max="7942" width="9.08984375" customWidth="1"/>
    <col min="7943" max="7943" width="9.7265625" customWidth="1"/>
    <col min="7944" max="7945" width="8.26953125" customWidth="1"/>
    <col min="7946" max="7946" width="9.26953125" customWidth="1"/>
    <col min="7947" max="7947" width="10" customWidth="1"/>
    <col min="8193" max="8193" width="57.1796875" customWidth="1"/>
    <col min="8194" max="8194" width="8.90625" customWidth="1"/>
    <col min="8195" max="8195" width="8.81640625" customWidth="1"/>
    <col min="8196" max="8196" width="8.36328125" customWidth="1"/>
    <col min="8197" max="8197" width="9.6328125" customWidth="1"/>
    <col min="8198" max="8198" width="9.08984375" customWidth="1"/>
    <col min="8199" max="8199" width="9.7265625" customWidth="1"/>
    <col min="8200" max="8201" width="8.26953125" customWidth="1"/>
    <col min="8202" max="8202" width="9.26953125" customWidth="1"/>
    <col min="8203" max="8203" width="10" customWidth="1"/>
    <col min="8449" max="8449" width="57.1796875" customWidth="1"/>
    <col min="8450" max="8450" width="8.90625" customWidth="1"/>
    <col min="8451" max="8451" width="8.81640625" customWidth="1"/>
    <col min="8452" max="8452" width="8.36328125" customWidth="1"/>
    <col min="8453" max="8453" width="9.6328125" customWidth="1"/>
    <col min="8454" max="8454" width="9.08984375" customWidth="1"/>
    <col min="8455" max="8455" width="9.7265625" customWidth="1"/>
    <col min="8456" max="8457" width="8.26953125" customWidth="1"/>
    <col min="8458" max="8458" width="9.26953125" customWidth="1"/>
    <col min="8459" max="8459" width="10" customWidth="1"/>
    <col min="8705" max="8705" width="57.1796875" customWidth="1"/>
    <col min="8706" max="8706" width="8.90625" customWidth="1"/>
    <col min="8707" max="8707" width="8.81640625" customWidth="1"/>
    <col min="8708" max="8708" width="8.36328125" customWidth="1"/>
    <col min="8709" max="8709" width="9.6328125" customWidth="1"/>
    <col min="8710" max="8710" width="9.08984375" customWidth="1"/>
    <col min="8711" max="8711" width="9.7265625" customWidth="1"/>
    <col min="8712" max="8713" width="8.26953125" customWidth="1"/>
    <col min="8714" max="8714" width="9.26953125" customWidth="1"/>
    <col min="8715" max="8715" width="10" customWidth="1"/>
    <col min="8961" max="8961" width="57.1796875" customWidth="1"/>
    <col min="8962" max="8962" width="8.90625" customWidth="1"/>
    <col min="8963" max="8963" width="8.81640625" customWidth="1"/>
    <col min="8964" max="8964" width="8.36328125" customWidth="1"/>
    <col min="8965" max="8965" width="9.6328125" customWidth="1"/>
    <col min="8966" max="8966" width="9.08984375" customWidth="1"/>
    <col min="8967" max="8967" width="9.7265625" customWidth="1"/>
    <col min="8968" max="8969" width="8.26953125" customWidth="1"/>
    <col min="8970" max="8970" width="9.26953125" customWidth="1"/>
    <col min="8971" max="8971" width="10" customWidth="1"/>
    <col min="9217" max="9217" width="57.1796875" customWidth="1"/>
    <col min="9218" max="9218" width="8.90625" customWidth="1"/>
    <col min="9219" max="9219" width="8.81640625" customWidth="1"/>
    <col min="9220" max="9220" width="8.36328125" customWidth="1"/>
    <col min="9221" max="9221" width="9.6328125" customWidth="1"/>
    <col min="9222" max="9222" width="9.08984375" customWidth="1"/>
    <col min="9223" max="9223" width="9.7265625" customWidth="1"/>
    <col min="9224" max="9225" width="8.26953125" customWidth="1"/>
    <col min="9226" max="9226" width="9.26953125" customWidth="1"/>
    <col min="9227" max="9227" width="10" customWidth="1"/>
    <col min="9473" max="9473" width="57.1796875" customWidth="1"/>
    <col min="9474" max="9474" width="8.90625" customWidth="1"/>
    <col min="9475" max="9475" width="8.81640625" customWidth="1"/>
    <col min="9476" max="9476" width="8.36328125" customWidth="1"/>
    <col min="9477" max="9477" width="9.6328125" customWidth="1"/>
    <col min="9478" max="9478" width="9.08984375" customWidth="1"/>
    <col min="9479" max="9479" width="9.7265625" customWidth="1"/>
    <col min="9480" max="9481" width="8.26953125" customWidth="1"/>
    <col min="9482" max="9482" width="9.26953125" customWidth="1"/>
    <col min="9483" max="9483" width="10" customWidth="1"/>
    <col min="9729" max="9729" width="57.1796875" customWidth="1"/>
    <col min="9730" max="9730" width="8.90625" customWidth="1"/>
    <col min="9731" max="9731" width="8.81640625" customWidth="1"/>
    <col min="9732" max="9732" width="8.36328125" customWidth="1"/>
    <col min="9733" max="9733" width="9.6328125" customWidth="1"/>
    <col min="9734" max="9734" width="9.08984375" customWidth="1"/>
    <col min="9735" max="9735" width="9.7265625" customWidth="1"/>
    <col min="9736" max="9737" width="8.26953125" customWidth="1"/>
    <col min="9738" max="9738" width="9.26953125" customWidth="1"/>
    <col min="9739" max="9739" width="10" customWidth="1"/>
    <col min="9985" max="9985" width="57.1796875" customWidth="1"/>
    <col min="9986" max="9986" width="8.90625" customWidth="1"/>
    <col min="9987" max="9987" width="8.81640625" customWidth="1"/>
    <col min="9988" max="9988" width="8.36328125" customWidth="1"/>
    <col min="9989" max="9989" width="9.6328125" customWidth="1"/>
    <col min="9990" max="9990" width="9.08984375" customWidth="1"/>
    <col min="9991" max="9991" width="9.7265625" customWidth="1"/>
    <col min="9992" max="9993" width="8.26953125" customWidth="1"/>
    <col min="9994" max="9994" width="9.26953125" customWidth="1"/>
    <col min="9995" max="9995" width="10" customWidth="1"/>
    <col min="10241" max="10241" width="57.1796875" customWidth="1"/>
    <col min="10242" max="10242" width="8.90625" customWidth="1"/>
    <col min="10243" max="10243" width="8.81640625" customWidth="1"/>
    <col min="10244" max="10244" width="8.36328125" customWidth="1"/>
    <col min="10245" max="10245" width="9.6328125" customWidth="1"/>
    <col min="10246" max="10246" width="9.08984375" customWidth="1"/>
    <col min="10247" max="10247" width="9.7265625" customWidth="1"/>
    <col min="10248" max="10249" width="8.26953125" customWidth="1"/>
    <col min="10250" max="10250" width="9.26953125" customWidth="1"/>
    <col min="10251" max="10251" width="10" customWidth="1"/>
    <col min="10497" max="10497" width="57.1796875" customWidth="1"/>
    <col min="10498" max="10498" width="8.90625" customWidth="1"/>
    <col min="10499" max="10499" width="8.81640625" customWidth="1"/>
    <col min="10500" max="10500" width="8.36328125" customWidth="1"/>
    <col min="10501" max="10501" width="9.6328125" customWidth="1"/>
    <col min="10502" max="10502" width="9.08984375" customWidth="1"/>
    <col min="10503" max="10503" width="9.7265625" customWidth="1"/>
    <col min="10504" max="10505" width="8.26953125" customWidth="1"/>
    <col min="10506" max="10506" width="9.26953125" customWidth="1"/>
    <col min="10507" max="10507" width="10" customWidth="1"/>
    <col min="10753" max="10753" width="57.1796875" customWidth="1"/>
    <col min="10754" max="10754" width="8.90625" customWidth="1"/>
    <col min="10755" max="10755" width="8.81640625" customWidth="1"/>
    <col min="10756" max="10756" width="8.36328125" customWidth="1"/>
    <col min="10757" max="10757" width="9.6328125" customWidth="1"/>
    <col min="10758" max="10758" width="9.08984375" customWidth="1"/>
    <col min="10759" max="10759" width="9.7265625" customWidth="1"/>
    <col min="10760" max="10761" width="8.26953125" customWidth="1"/>
    <col min="10762" max="10762" width="9.26953125" customWidth="1"/>
    <col min="10763" max="10763" width="10" customWidth="1"/>
    <col min="11009" max="11009" width="57.1796875" customWidth="1"/>
    <col min="11010" max="11010" width="8.90625" customWidth="1"/>
    <col min="11011" max="11011" width="8.81640625" customWidth="1"/>
    <col min="11012" max="11012" width="8.36328125" customWidth="1"/>
    <col min="11013" max="11013" width="9.6328125" customWidth="1"/>
    <col min="11014" max="11014" width="9.08984375" customWidth="1"/>
    <col min="11015" max="11015" width="9.7265625" customWidth="1"/>
    <col min="11016" max="11017" width="8.26953125" customWidth="1"/>
    <col min="11018" max="11018" width="9.26953125" customWidth="1"/>
    <col min="11019" max="11019" width="10" customWidth="1"/>
    <col min="11265" max="11265" width="57.1796875" customWidth="1"/>
    <col min="11266" max="11266" width="8.90625" customWidth="1"/>
    <col min="11267" max="11267" width="8.81640625" customWidth="1"/>
    <col min="11268" max="11268" width="8.36328125" customWidth="1"/>
    <col min="11269" max="11269" width="9.6328125" customWidth="1"/>
    <col min="11270" max="11270" width="9.08984375" customWidth="1"/>
    <col min="11271" max="11271" width="9.7265625" customWidth="1"/>
    <col min="11272" max="11273" width="8.26953125" customWidth="1"/>
    <col min="11274" max="11274" width="9.26953125" customWidth="1"/>
    <col min="11275" max="11275" width="10" customWidth="1"/>
    <col min="11521" max="11521" width="57.1796875" customWidth="1"/>
    <col min="11522" max="11522" width="8.90625" customWidth="1"/>
    <col min="11523" max="11523" width="8.81640625" customWidth="1"/>
    <col min="11524" max="11524" width="8.36328125" customWidth="1"/>
    <col min="11525" max="11525" width="9.6328125" customWidth="1"/>
    <col min="11526" max="11526" width="9.08984375" customWidth="1"/>
    <col min="11527" max="11527" width="9.7265625" customWidth="1"/>
    <col min="11528" max="11529" width="8.26953125" customWidth="1"/>
    <col min="11530" max="11530" width="9.26953125" customWidth="1"/>
    <col min="11531" max="11531" width="10" customWidth="1"/>
    <col min="11777" max="11777" width="57.1796875" customWidth="1"/>
    <col min="11778" max="11778" width="8.90625" customWidth="1"/>
    <col min="11779" max="11779" width="8.81640625" customWidth="1"/>
    <col min="11780" max="11780" width="8.36328125" customWidth="1"/>
    <col min="11781" max="11781" width="9.6328125" customWidth="1"/>
    <col min="11782" max="11782" width="9.08984375" customWidth="1"/>
    <col min="11783" max="11783" width="9.7265625" customWidth="1"/>
    <col min="11784" max="11785" width="8.26953125" customWidth="1"/>
    <col min="11786" max="11786" width="9.26953125" customWidth="1"/>
    <col min="11787" max="11787" width="10" customWidth="1"/>
    <col min="12033" max="12033" width="57.1796875" customWidth="1"/>
    <col min="12034" max="12034" width="8.90625" customWidth="1"/>
    <col min="12035" max="12035" width="8.81640625" customWidth="1"/>
    <col min="12036" max="12036" width="8.36328125" customWidth="1"/>
    <col min="12037" max="12037" width="9.6328125" customWidth="1"/>
    <col min="12038" max="12038" width="9.08984375" customWidth="1"/>
    <col min="12039" max="12039" width="9.7265625" customWidth="1"/>
    <col min="12040" max="12041" width="8.26953125" customWidth="1"/>
    <col min="12042" max="12042" width="9.26953125" customWidth="1"/>
    <col min="12043" max="12043" width="10" customWidth="1"/>
    <col min="12289" max="12289" width="57.1796875" customWidth="1"/>
    <col min="12290" max="12290" width="8.90625" customWidth="1"/>
    <col min="12291" max="12291" width="8.81640625" customWidth="1"/>
    <col min="12292" max="12292" width="8.36328125" customWidth="1"/>
    <col min="12293" max="12293" width="9.6328125" customWidth="1"/>
    <col min="12294" max="12294" width="9.08984375" customWidth="1"/>
    <col min="12295" max="12295" width="9.7265625" customWidth="1"/>
    <col min="12296" max="12297" width="8.26953125" customWidth="1"/>
    <col min="12298" max="12298" width="9.26953125" customWidth="1"/>
    <col min="12299" max="12299" width="10" customWidth="1"/>
    <col min="12545" max="12545" width="57.1796875" customWidth="1"/>
    <col min="12546" max="12546" width="8.90625" customWidth="1"/>
    <col min="12547" max="12547" width="8.81640625" customWidth="1"/>
    <col min="12548" max="12548" width="8.36328125" customWidth="1"/>
    <col min="12549" max="12549" width="9.6328125" customWidth="1"/>
    <col min="12550" max="12550" width="9.08984375" customWidth="1"/>
    <col min="12551" max="12551" width="9.7265625" customWidth="1"/>
    <col min="12552" max="12553" width="8.26953125" customWidth="1"/>
    <col min="12554" max="12554" width="9.26953125" customWidth="1"/>
    <col min="12555" max="12555" width="10" customWidth="1"/>
    <col min="12801" max="12801" width="57.1796875" customWidth="1"/>
    <col min="12802" max="12802" width="8.90625" customWidth="1"/>
    <col min="12803" max="12803" width="8.81640625" customWidth="1"/>
    <col min="12804" max="12804" width="8.36328125" customWidth="1"/>
    <col min="12805" max="12805" width="9.6328125" customWidth="1"/>
    <col min="12806" max="12806" width="9.08984375" customWidth="1"/>
    <col min="12807" max="12807" width="9.7265625" customWidth="1"/>
    <col min="12808" max="12809" width="8.26953125" customWidth="1"/>
    <col min="12810" max="12810" width="9.26953125" customWidth="1"/>
    <col min="12811" max="12811" width="10" customWidth="1"/>
    <col min="13057" max="13057" width="57.1796875" customWidth="1"/>
    <col min="13058" max="13058" width="8.90625" customWidth="1"/>
    <col min="13059" max="13059" width="8.81640625" customWidth="1"/>
    <col min="13060" max="13060" width="8.36328125" customWidth="1"/>
    <col min="13061" max="13061" width="9.6328125" customWidth="1"/>
    <col min="13062" max="13062" width="9.08984375" customWidth="1"/>
    <col min="13063" max="13063" width="9.7265625" customWidth="1"/>
    <col min="13064" max="13065" width="8.26953125" customWidth="1"/>
    <col min="13066" max="13066" width="9.26953125" customWidth="1"/>
    <col min="13067" max="13067" width="10" customWidth="1"/>
    <col min="13313" max="13313" width="57.1796875" customWidth="1"/>
    <col min="13314" max="13314" width="8.90625" customWidth="1"/>
    <col min="13315" max="13315" width="8.81640625" customWidth="1"/>
    <col min="13316" max="13316" width="8.36328125" customWidth="1"/>
    <col min="13317" max="13317" width="9.6328125" customWidth="1"/>
    <col min="13318" max="13318" width="9.08984375" customWidth="1"/>
    <col min="13319" max="13319" width="9.7265625" customWidth="1"/>
    <col min="13320" max="13321" width="8.26953125" customWidth="1"/>
    <col min="13322" max="13322" width="9.26953125" customWidth="1"/>
    <col min="13323" max="13323" width="10" customWidth="1"/>
    <col min="13569" max="13569" width="57.1796875" customWidth="1"/>
    <col min="13570" max="13570" width="8.90625" customWidth="1"/>
    <col min="13571" max="13571" width="8.81640625" customWidth="1"/>
    <col min="13572" max="13572" width="8.36328125" customWidth="1"/>
    <col min="13573" max="13573" width="9.6328125" customWidth="1"/>
    <col min="13574" max="13574" width="9.08984375" customWidth="1"/>
    <col min="13575" max="13575" width="9.7265625" customWidth="1"/>
    <col min="13576" max="13577" width="8.26953125" customWidth="1"/>
    <col min="13578" max="13578" width="9.26953125" customWidth="1"/>
    <col min="13579" max="13579" width="10" customWidth="1"/>
    <col min="13825" max="13825" width="57.1796875" customWidth="1"/>
    <col min="13826" max="13826" width="8.90625" customWidth="1"/>
    <col min="13827" max="13827" width="8.81640625" customWidth="1"/>
    <col min="13828" max="13828" width="8.36328125" customWidth="1"/>
    <col min="13829" max="13829" width="9.6328125" customWidth="1"/>
    <col min="13830" max="13830" width="9.08984375" customWidth="1"/>
    <col min="13831" max="13831" width="9.7265625" customWidth="1"/>
    <col min="13832" max="13833" width="8.26953125" customWidth="1"/>
    <col min="13834" max="13834" width="9.26953125" customWidth="1"/>
    <col min="13835" max="13835" width="10" customWidth="1"/>
    <col min="14081" max="14081" width="57.1796875" customWidth="1"/>
    <col min="14082" max="14082" width="8.90625" customWidth="1"/>
    <col min="14083" max="14083" width="8.81640625" customWidth="1"/>
    <col min="14084" max="14084" width="8.36328125" customWidth="1"/>
    <col min="14085" max="14085" width="9.6328125" customWidth="1"/>
    <col min="14086" max="14086" width="9.08984375" customWidth="1"/>
    <col min="14087" max="14087" width="9.7265625" customWidth="1"/>
    <col min="14088" max="14089" width="8.26953125" customWidth="1"/>
    <col min="14090" max="14090" width="9.26953125" customWidth="1"/>
    <col min="14091" max="14091" width="10" customWidth="1"/>
    <col min="14337" max="14337" width="57.1796875" customWidth="1"/>
    <col min="14338" max="14338" width="8.90625" customWidth="1"/>
    <col min="14339" max="14339" width="8.81640625" customWidth="1"/>
    <col min="14340" max="14340" width="8.36328125" customWidth="1"/>
    <col min="14341" max="14341" width="9.6328125" customWidth="1"/>
    <col min="14342" max="14342" width="9.08984375" customWidth="1"/>
    <col min="14343" max="14343" width="9.7265625" customWidth="1"/>
    <col min="14344" max="14345" width="8.26953125" customWidth="1"/>
    <col min="14346" max="14346" width="9.26953125" customWidth="1"/>
    <col min="14347" max="14347" width="10" customWidth="1"/>
    <col min="14593" max="14593" width="57.1796875" customWidth="1"/>
    <col min="14594" max="14594" width="8.90625" customWidth="1"/>
    <col min="14595" max="14595" width="8.81640625" customWidth="1"/>
    <col min="14596" max="14596" width="8.36328125" customWidth="1"/>
    <col min="14597" max="14597" width="9.6328125" customWidth="1"/>
    <col min="14598" max="14598" width="9.08984375" customWidth="1"/>
    <col min="14599" max="14599" width="9.7265625" customWidth="1"/>
    <col min="14600" max="14601" width="8.26953125" customWidth="1"/>
    <col min="14602" max="14602" width="9.26953125" customWidth="1"/>
    <col min="14603" max="14603" width="10" customWidth="1"/>
    <col min="14849" max="14849" width="57.1796875" customWidth="1"/>
    <col min="14850" max="14850" width="8.90625" customWidth="1"/>
    <col min="14851" max="14851" width="8.81640625" customWidth="1"/>
    <col min="14852" max="14852" width="8.36328125" customWidth="1"/>
    <col min="14853" max="14853" width="9.6328125" customWidth="1"/>
    <col min="14854" max="14854" width="9.08984375" customWidth="1"/>
    <col min="14855" max="14855" width="9.7265625" customWidth="1"/>
    <col min="14856" max="14857" width="8.26953125" customWidth="1"/>
    <col min="14858" max="14858" width="9.26953125" customWidth="1"/>
    <col min="14859" max="14859" width="10" customWidth="1"/>
    <col min="15105" max="15105" width="57.1796875" customWidth="1"/>
    <col min="15106" max="15106" width="8.90625" customWidth="1"/>
    <col min="15107" max="15107" width="8.81640625" customWidth="1"/>
    <col min="15108" max="15108" width="8.36328125" customWidth="1"/>
    <col min="15109" max="15109" width="9.6328125" customWidth="1"/>
    <col min="15110" max="15110" width="9.08984375" customWidth="1"/>
    <col min="15111" max="15111" width="9.7265625" customWidth="1"/>
    <col min="15112" max="15113" width="8.26953125" customWidth="1"/>
    <col min="15114" max="15114" width="9.26953125" customWidth="1"/>
    <col min="15115" max="15115" width="10" customWidth="1"/>
    <col min="15361" max="15361" width="57.1796875" customWidth="1"/>
    <col min="15362" max="15362" width="8.90625" customWidth="1"/>
    <col min="15363" max="15363" width="8.81640625" customWidth="1"/>
    <col min="15364" max="15364" width="8.36328125" customWidth="1"/>
    <col min="15365" max="15365" width="9.6328125" customWidth="1"/>
    <col min="15366" max="15366" width="9.08984375" customWidth="1"/>
    <col min="15367" max="15367" width="9.7265625" customWidth="1"/>
    <col min="15368" max="15369" width="8.26953125" customWidth="1"/>
    <col min="15370" max="15370" width="9.26953125" customWidth="1"/>
    <col min="15371" max="15371" width="10" customWidth="1"/>
    <col min="15617" max="15617" width="57.1796875" customWidth="1"/>
    <col min="15618" max="15618" width="8.90625" customWidth="1"/>
    <col min="15619" max="15619" width="8.81640625" customWidth="1"/>
    <col min="15620" max="15620" width="8.36328125" customWidth="1"/>
    <col min="15621" max="15621" width="9.6328125" customWidth="1"/>
    <col min="15622" max="15622" width="9.08984375" customWidth="1"/>
    <col min="15623" max="15623" width="9.7265625" customWidth="1"/>
    <col min="15624" max="15625" width="8.26953125" customWidth="1"/>
    <col min="15626" max="15626" width="9.26953125" customWidth="1"/>
    <col min="15627" max="15627" width="10" customWidth="1"/>
    <col min="15873" max="15873" width="57.1796875" customWidth="1"/>
    <col min="15874" max="15874" width="8.90625" customWidth="1"/>
    <col min="15875" max="15875" width="8.81640625" customWidth="1"/>
    <col min="15876" max="15876" width="8.36328125" customWidth="1"/>
    <col min="15877" max="15877" width="9.6328125" customWidth="1"/>
    <col min="15878" max="15878" width="9.08984375" customWidth="1"/>
    <col min="15879" max="15879" width="9.7265625" customWidth="1"/>
    <col min="15880" max="15881" width="8.26953125" customWidth="1"/>
    <col min="15882" max="15882" width="9.26953125" customWidth="1"/>
    <col min="15883" max="15883" width="10" customWidth="1"/>
    <col min="16129" max="16129" width="57.1796875" customWidth="1"/>
    <col min="16130" max="16130" width="8.90625" customWidth="1"/>
    <col min="16131" max="16131" width="8.81640625" customWidth="1"/>
    <col min="16132" max="16132" width="8.36328125" customWidth="1"/>
    <col min="16133" max="16133" width="9.6328125" customWidth="1"/>
    <col min="16134" max="16134" width="9.08984375" customWidth="1"/>
    <col min="16135" max="16135" width="9.7265625" customWidth="1"/>
    <col min="16136" max="16137" width="8.26953125" customWidth="1"/>
    <col min="16138" max="16138" width="9.26953125" customWidth="1"/>
    <col min="16139" max="16139" width="10" customWidth="1"/>
  </cols>
  <sheetData>
    <row r="1" spans="1:11" s="1" customFormat="1" ht="61.75" customHeight="1" thickBot="1" x14ac:dyDescent="0.4">
      <c r="A1" s="93" t="s">
        <v>39</v>
      </c>
      <c r="B1" s="93"/>
      <c r="C1" s="93"/>
      <c r="D1" s="93"/>
      <c r="E1" s="93"/>
      <c r="F1" s="93"/>
      <c r="G1" s="93"/>
      <c r="H1" s="93"/>
      <c r="I1" s="93"/>
      <c r="J1" s="93"/>
      <c r="K1" s="93"/>
    </row>
    <row r="2" spans="1:11" ht="16" thickBot="1" x14ac:dyDescent="0.4">
      <c r="A2" s="94" t="s">
        <v>4</v>
      </c>
      <c r="B2" s="96" t="s">
        <v>5</v>
      </c>
      <c r="C2" s="97"/>
      <c r="D2" s="97"/>
      <c r="E2" s="97"/>
      <c r="F2" s="97"/>
      <c r="G2" s="97"/>
      <c r="H2" s="97"/>
      <c r="I2" s="97"/>
      <c r="J2" s="97"/>
      <c r="K2" s="98"/>
    </row>
    <row r="3" spans="1:11" ht="15.5" x14ac:dyDescent="0.35">
      <c r="A3" s="95"/>
      <c r="B3" s="2">
        <v>1</v>
      </c>
      <c r="C3" s="2">
        <v>2</v>
      </c>
      <c r="D3" s="2">
        <v>3</v>
      </c>
      <c r="E3" s="2">
        <v>4</v>
      </c>
      <c r="F3" s="2">
        <v>5</v>
      </c>
      <c r="G3" s="2">
        <v>6</v>
      </c>
      <c r="H3" s="2">
        <v>7</v>
      </c>
      <c r="I3" s="2">
        <v>8</v>
      </c>
      <c r="J3" s="2">
        <v>9</v>
      </c>
      <c r="K3" s="2">
        <v>10</v>
      </c>
    </row>
    <row r="4" spans="1:11" ht="13.65" customHeight="1" x14ac:dyDescent="0.35">
      <c r="A4" s="3" t="s">
        <v>54</v>
      </c>
      <c r="B4" s="4">
        <v>4800</v>
      </c>
      <c r="C4" s="4">
        <v>6000</v>
      </c>
      <c r="D4" s="4">
        <v>7200</v>
      </c>
      <c r="E4" s="4">
        <v>50000</v>
      </c>
      <c r="F4" s="4">
        <v>4500</v>
      </c>
      <c r="G4" s="5">
        <v>6300</v>
      </c>
      <c r="H4" s="5">
        <v>7000</v>
      </c>
      <c r="I4" s="5">
        <v>6000</v>
      </c>
      <c r="J4" s="5">
        <v>5500</v>
      </c>
      <c r="K4" s="5">
        <v>7400</v>
      </c>
    </row>
    <row r="5" spans="1:11" ht="13.65" customHeight="1" x14ac:dyDescent="0.35">
      <c r="A5" s="6" t="s">
        <v>55</v>
      </c>
      <c r="B5" s="4">
        <v>30</v>
      </c>
      <c r="C5" s="4">
        <v>22</v>
      </c>
      <c r="D5" s="4">
        <v>24</v>
      </c>
      <c r="E5" s="4">
        <v>35</v>
      </c>
      <c r="F5" s="4">
        <v>27</v>
      </c>
      <c r="G5" s="5">
        <v>28</v>
      </c>
      <c r="H5" s="5">
        <v>35</v>
      </c>
      <c r="I5" s="5">
        <v>40</v>
      </c>
      <c r="J5" s="5">
        <v>37</v>
      </c>
      <c r="K5" s="5">
        <v>19</v>
      </c>
    </row>
    <row r="6" spans="1:11" ht="15.5" customHeight="1" x14ac:dyDescent="0.35">
      <c r="A6" s="6" t="s">
        <v>40</v>
      </c>
      <c r="B6" s="4">
        <v>95</v>
      </c>
      <c r="C6" s="4">
        <v>80</v>
      </c>
      <c r="D6" s="4">
        <v>140</v>
      </c>
      <c r="E6" s="4">
        <v>160</v>
      </c>
      <c r="F6" s="4">
        <v>155</v>
      </c>
      <c r="G6" s="5">
        <v>130</v>
      </c>
      <c r="H6" s="5">
        <v>240</v>
      </c>
      <c r="I6" s="5">
        <v>270</v>
      </c>
      <c r="J6" s="5">
        <v>360</v>
      </c>
      <c r="K6" s="5">
        <v>150</v>
      </c>
    </row>
    <row r="7" spans="1:11" ht="13.25" customHeight="1" x14ac:dyDescent="0.35">
      <c r="A7" s="6" t="s">
        <v>56</v>
      </c>
      <c r="B7" s="4">
        <v>0.35</v>
      </c>
      <c r="C7" s="4">
        <v>0.37</v>
      </c>
      <c r="D7" s="4">
        <v>0.38</v>
      </c>
      <c r="E7" s="4">
        <v>0.4</v>
      </c>
      <c r="F7" s="4">
        <v>0.39</v>
      </c>
      <c r="G7" s="5">
        <v>0.38</v>
      </c>
      <c r="H7" s="5">
        <v>0.35</v>
      </c>
      <c r="I7" s="5">
        <v>0.37</v>
      </c>
      <c r="J7" s="5">
        <v>0.36</v>
      </c>
      <c r="K7" s="5">
        <v>0.42</v>
      </c>
    </row>
    <row r="8" spans="1:11" ht="13.25" customHeight="1" x14ac:dyDescent="0.35">
      <c r="A8" s="6" t="s">
        <v>61</v>
      </c>
      <c r="B8" s="5">
        <v>2400</v>
      </c>
      <c r="C8" s="5">
        <v>5000</v>
      </c>
      <c r="D8" s="5">
        <v>6000</v>
      </c>
      <c r="E8" s="5">
        <v>4000</v>
      </c>
      <c r="F8" s="5">
        <v>4500</v>
      </c>
      <c r="G8" s="5">
        <v>3950</v>
      </c>
      <c r="H8" s="5">
        <v>4000</v>
      </c>
      <c r="I8" s="5">
        <v>5050</v>
      </c>
      <c r="J8" s="5">
        <v>5000</v>
      </c>
      <c r="K8" s="5">
        <v>4700</v>
      </c>
    </row>
    <row r="9" spans="1:11" ht="16.149999999999999" customHeight="1" x14ac:dyDescent="0.35">
      <c r="A9" s="6" t="s">
        <v>62</v>
      </c>
      <c r="B9" s="5">
        <v>7500</v>
      </c>
      <c r="C9" s="5">
        <v>9500</v>
      </c>
      <c r="D9" s="5">
        <v>9000</v>
      </c>
      <c r="E9" s="5">
        <v>8500</v>
      </c>
      <c r="F9" s="5">
        <v>6500</v>
      </c>
      <c r="G9" s="5">
        <v>6500</v>
      </c>
      <c r="H9" s="5">
        <v>7000</v>
      </c>
      <c r="I9" s="5">
        <v>5000</v>
      </c>
      <c r="J9" s="5">
        <v>4500</v>
      </c>
      <c r="K9" s="5">
        <v>6000</v>
      </c>
    </row>
    <row r="10" spans="1:11" ht="14" customHeight="1" x14ac:dyDescent="0.35">
      <c r="A10" s="6" t="s">
        <v>63</v>
      </c>
      <c r="B10" s="5">
        <v>5500</v>
      </c>
      <c r="C10" s="5">
        <v>6500</v>
      </c>
      <c r="D10" s="5">
        <v>6000</v>
      </c>
      <c r="E10" s="5">
        <v>5000</v>
      </c>
      <c r="F10" s="5">
        <v>4000</v>
      </c>
      <c r="G10" s="5">
        <v>8580</v>
      </c>
      <c r="H10" s="5">
        <v>3140</v>
      </c>
      <c r="I10" s="5">
        <v>3560</v>
      </c>
      <c r="J10" s="5">
        <v>4680</v>
      </c>
      <c r="K10" s="5">
        <v>7340</v>
      </c>
    </row>
    <row r="11" spans="1:11" ht="14" customHeight="1" x14ac:dyDescent="0.35">
      <c r="A11" s="6" t="s">
        <v>70</v>
      </c>
      <c r="B11" s="5">
        <v>65600</v>
      </c>
      <c r="C11" s="5">
        <v>38400</v>
      </c>
      <c r="D11" s="5">
        <v>54600</v>
      </c>
      <c r="E11" s="5">
        <v>62500</v>
      </c>
      <c r="F11" s="5">
        <v>72800</v>
      </c>
      <c r="G11" s="5">
        <v>19840</v>
      </c>
      <c r="H11" s="5">
        <v>15270</v>
      </c>
      <c r="I11" s="5">
        <v>16450</v>
      </c>
      <c r="J11" s="5">
        <v>17150</v>
      </c>
      <c r="K11" s="5">
        <v>19270</v>
      </c>
    </row>
    <row r="12" spans="1:11" ht="15.5" customHeight="1" x14ac:dyDescent="0.35">
      <c r="A12" s="6" t="s">
        <v>75</v>
      </c>
      <c r="B12" s="5">
        <v>9000</v>
      </c>
      <c r="C12" s="5">
        <v>5500</v>
      </c>
      <c r="D12" s="5">
        <v>6000</v>
      </c>
      <c r="E12" s="5">
        <v>8000</v>
      </c>
      <c r="F12" s="5">
        <v>4500</v>
      </c>
      <c r="G12" s="5">
        <v>2200</v>
      </c>
      <c r="H12" s="5">
        <v>2300</v>
      </c>
      <c r="I12" s="5">
        <v>1800</v>
      </c>
      <c r="J12" s="5">
        <v>2050</v>
      </c>
      <c r="K12" s="5">
        <v>2000</v>
      </c>
    </row>
    <row r="13" spans="1:11" ht="13.9" customHeight="1" x14ac:dyDescent="0.35">
      <c r="A13" s="6" t="s">
        <v>64</v>
      </c>
      <c r="B13" s="5">
        <v>26000</v>
      </c>
      <c r="C13" s="5">
        <v>21000</v>
      </c>
      <c r="D13" s="5">
        <v>17000</v>
      </c>
      <c r="E13" s="5">
        <v>25000</v>
      </c>
      <c r="F13" s="5">
        <v>19000</v>
      </c>
      <c r="G13" s="5">
        <v>19000</v>
      </c>
      <c r="H13" s="5">
        <v>10000</v>
      </c>
      <c r="I13" s="5">
        <v>17000</v>
      </c>
      <c r="J13" s="5">
        <v>13000</v>
      </c>
      <c r="K13" s="5">
        <v>11000</v>
      </c>
    </row>
    <row r="14" spans="1:11" ht="14" customHeight="1" x14ac:dyDescent="0.35">
      <c r="A14" s="6" t="s">
        <v>65</v>
      </c>
      <c r="B14" s="5">
        <v>20000</v>
      </c>
      <c r="C14" s="5">
        <v>18000</v>
      </c>
      <c r="D14" s="5">
        <v>15000</v>
      </c>
      <c r="E14" s="5">
        <v>21000</v>
      </c>
      <c r="F14" s="5">
        <v>14000</v>
      </c>
      <c r="G14" s="5">
        <v>15000</v>
      </c>
      <c r="H14" s="5">
        <v>2800</v>
      </c>
      <c r="I14" s="5">
        <v>4000</v>
      </c>
      <c r="J14" s="5">
        <v>1900</v>
      </c>
      <c r="K14" s="5">
        <v>3500</v>
      </c>
    </row>
    <row r="15" spans="1:11" ht="13.65" customHeight="1" x14ac:dyDescent="0.35">
      <c r="A15" s="6" t="s">
        <v>66</v>
      </c>
      <c r="B15" s="5">
        <v>25000</v>
      </c>
      <c r="C15" s="5">
        <v>6500</v>
      </c>
      <c r="D15" s="5">
        <v>2200</v>
      </c>
      <c r="E15" s="5">
        <v>1400</v>
      </c>
      <c r="F15" s="5">
        <v>3100</v>
      </c>
      <c r="G15" s="5">
        <v>150</v>
      </c>
      <c r="H15" s="5">
        <v>10000</v>
      </c>
      <c r="I15" s="5">
        <v>11000</v>
      </c>
      <c r="J15" s="5">
        <v>12000</v>
      </c>
      <c r="K15" s="5">
        <v>14000</v>
      </c>
    </row>
    <row r="16" spans="1:11" ht="14.65" customHeight="1" x14ac:dyDescent="0.35">
      <c r="A16" s="6" t="s">
        <v>67</v>
      </c>
      <c r="B16" s="5">
        <v>15000</v>
      </c>
      <c r="C16" s="5">
        <v>11000</v>
      </c>
      <c r="D16" s="5">
        <v>16000</v>
      </c>
      <c r="E16" s="5">
        <v>95000</v>
      </c>
      <c r="F16" s="5">
        <v>12000</v>
      </c>
      <c r="G16" s="5">
        <v>17000</v>
      </c>
      <c r="H16" s="5">
        <v>13000</v>
      </c>
      <c r="I16" s="5">
        <v>19000</v>
      </c>
      <c r="J16" s="5">
        <v>16000</v>
      </c>
      <c r="K16" s="5">
        <v>11000</v>
      </c>
    </row>
    <row r="17" spans="1:13" x14ac:dyDescent="0.35">
      <c r="A17" s="6" t="s">
        <v>59</v>
      </c>
      <c r="B17" s="7">
        <v>25</v>
      </c>
      <c r="C17" s="4">
        <v>12</v>
      </c>
      <c r="D17" s="4">
        <v>18</v>
      </c>
      <c r="E17" s="4">
        <v>20</v>
      </c>
      <c r="F17" s="4">
        <v>16</v>
      </c>
      <c r="G17" s="4">
        <v>10</v>
      </c>
      <c r="H17" s="4">
        <v>13</v>
      </c>
      <c r="I17" s="4">
        <v>15</v>
      </c>
      <c r="J17" s="4">
        <v>17</v>
      </c>
      <c r="K17" s="4">
        <v>18</v>
      </c>
    </row>
    <row r="18" spans="1:13" ht="15.5" x14ac:dyDescent="0.35">
      <c r="A18" s="8" t="s">
        <v>6</v>
      </c>
      <c r="B18" s="9"/>
      <c r="C18" s="10"/>
      <c r="D18" s="10"/>
      <c r="E18" s="10"/>
      <c r="F18" s="10"/>
      <c r="G18" s="10"/>
      <c r="H18" s="10"/>
      <c r="I18" s="10"/>
      <c r="J18" s="10"/>
      <c r="K18" s="10"/>
    </row>
    <row r="19" spans="1:13" x14ac:dyDescent="0.35">
      <c r="A19" s="11" t="s">
        <v>60</v>
      </c>
      <c r="B19" s="12"/>
      <c r="C19" s="12"/>
      <c r="D19" s="12"/>
      <c r="E19" s="12"/>
      <c r="F19" s="12"/>
      <c r="G19" s="12">
        <f>G5*G4+G7*G6*G4+G8</f>
        <v>491570</v>
      </c>
      <c r="H19" s="12"/>
      <c r="I19" s="12"/>
      <c r="J19" s="12"/>
      <c r="K19" s="12"/>
    </row>
    <row r="20" spans="1:13" x14ac:dyDescent="0.35">
      <c r="A20" s="13" t="s">
        <v>154</v>
      </c>
      <c r="B20" s="14"/>
      <c r="C20" s="14"/>
      <c r="D20" s="14"/>
      <c r="E20" s="14"/>
      <c r="F20" s="14"/>
      <c r="G20" s="14">
        <f>G9+G10</f>
        <v>15080</v>
      </c>
      <c r="H20" s="14"/>
      <c r="I20" s="14"/>
      <c r="J20" s="14"/>
      <c r="K20" s="14"/>
    </row>
    <row r="21" spans="1:13" x14ac:dyDescent="0.35">
      <c r="A21" s="13" t="s">
        <v>71</v>
      </c>
      <c r="B21" s="49"/>
      <c r="C21" s="49"/>
      <c r="D21" s="49"/>
      <c r="E21" s="49"/>
      <c r="F21" s="49"/>
      <c r="G21" s="49">
        <f>G20*0.26</f>
        <v>3920.8</v>
      </c>
      <c r="H21" s="49"/>
      <c r="I21" s="49"/>
      <c r="J21" s="49"/>
      <c r="K21" s="49"/>
    </row>
    <row r="22" spans="1:13" x14ac:dyDescent="0.35">
      <c r="A22" s="13" t="s">
        <v>68</v>
      </c>
      <c r="B22" s="14"/>
      <c r="C22" s="14"/>
      <c r="D22" s="14"/>
      <c r="E22" s="14"/>
      <c r="F22" s="14"/>
      <c r="G22" s="14">
        <f>G11</f>
        <v>19840</v>
      </c>
      <c r="H22" s="14"/>
      <c r="I22" s="14"/>
      <c r="J22" s="14"/>
      <c r="K22" s="14"/>
    </row>
    <row r="23" spans="1:13" x14ac:dyDescent="0.35">
      <c r="A23" s="13" t="s">
        <v>69</v>
      </c>
      <c r="B23" s="14"/>
      <c r="C23" s="14"/>
      <c r="D23" s="14"/>
      <c r="E23" s="14"/>
      <c r="F23" s="14"/>
      <c r="G23" s="14">
        <f>SUM(G12:G16)</f>
        <v>53350</v>
      </c>
      <c r="H23" s="14"/>
      <c r="I23" s="14"/>
      <c r="J23" s="14"/>
      <c r="K23" s="14"/>
    </row>
    <row r="24" spans="1:13" x14ac:dyDescent="0.35">
      <c r="A24" s="15" t="s">
        <v>72</v>
      </c>
      <c r="B24" s="16"/>
      <c r="C24" s="16"/>
      <c r="D24" s="16"/>
      <c r="E24" s="16"/>
      <c r="F24" s="16"/>
      <c r="G24" s="16">
        <f>SUM(G19:G23)</f>
        <v>583760.80000000005</v>
      </c>
      <c r="H24" s="16"/>
      <c r="I24" s="16"/>
      <c r="J24" s="16"/>
      <c r="K24" s="16"/>
    </row>
    <row r="25" spans="1:13" x14ac:dyDescent="0.35">
      <c r="A25" s="15" t="s">
        <v>73</v>
      </c>
      <c r="B25" s="17"/>
      <c r="C25" s="17"/>
      <c r="D25" s="17"/>
      <c r="E25" s="17"/>
      <c r="F25" s="17"/>
      <c r="G25" s="17">
        <f>G24/G4</f>
        <v>92.660444444444451</v>
      </c>
      <c r="H25" s="17"/>
      <c r="I25" s="17"/>
      <c r="J25" s="17"/>
      <c r="K25" s="17"/>
    </row>
    <row r="26" spans="1:13" x14ac:dyDescent="0.35">
      <c r="A26" s="18" t="s">
        <v>74</v>
      </c>
      <c r="B26" s="19"/>
      <c r="C26" s="19"/>
      <c r="D26" s="19"/>
      <c r="E26" s="19"/>
      <c r="F26" s="19"/>
      <c r="G26" s="19">
        <f>G25+(G25*G17/100)</f>
        <v>101.9264888888889</v>
      </c>
      <c r="H26" s="19"/>
      <c r="I26" s="19"/>
      <c r="J26" s="19"/>
      <c r="K26" s="19"/>
    </row>
    <row r="27" spans="1:13" ht="26" x14ac:dyDescent="0.35">
      <c r="A27" s="20" t="s">
        <v>153</v>
      </c>
      <c r="B27" s="50"/>
      <c r="C27" s="50"/>
      <c r="D27" s="50"/>
      <c r="E27" s="50"/>
      <c r="F27" s="50"/>
      <c r="G27" s="139">
        <f>G8+G10+G10*0.26+G11+G12+G13+G14+G15</f>
        <v>70950.8</v>
      </c>
      <c r="H27" s="50"/>
      <c r="I27" s="50"/>
      <c r="J27" s="50"/>
      <c r="K27" s="50"/>
      <c r="M27" s="52"/>
    </row>
    <row r="28" spans="1:13" ht="15.5" customHeight="1" x14ac:dyDescent="0.35">
      <c r="A28" s="20" t="s">
        <v>152</v>
      </c>
      <c r="B28" s="50"/>
      <c r="C28" s="50"/>
      <c r="D28" s="50"/>
      <c r="E28" s="50"/>
      <c r="F28" s="50"/>
      <c r="G28" s="50">
        <f>(G24-G27)/G4</f>
        <v>81.398412698412713</v>
      </c>
      <c r="H28" s="50"/>
      <c r="I28" s="50"/>
      <c r="J28" s="50"/>
      <c r="K28" s="50"/>
    </row>
    <row r="29" spans="1:13" ht="15.5" x14ac:dyDescent="0.35">
      <c r="A29" s="21" t="s">
        <v>7</v>
      </c>
      <c r="B29" s="51"/>
      <c r="C29" s="51"/>
      <c r="D29" s="51"/>
      <c r="E29" s="51"/>
      <c r="F29" s="51"/>
      <c r="G29" s="51">
        <f>G27/(G26-G28)</f>
        <v>3456.2810144341233</v>
      </c>
      <c r="H29" s="51"/>
      <c r="I29" s="51"/>
      <c r="J29" s="51"/>
      <c r="K29" s="51"/>
    </row>
    <row r="30" spans="1:13" ht="15.5" x14ac:dyDescent="0.35">
      <c r="A30" s="22" t="s">
        <v>8</v>
      </c>
      <c r="B30" s="23"/>
      <c r="C30" s="23"/>
      <c r="D30" s="23"/>
      <c r="E30" s="23"/>
      <c r="F30" s="23"/>
      <c r="G30" s="23"/>
      <c r="H30" s="23"/>
      <c r="I30" s="23"/>
      <c r="J30" s="23"/>
      <c r="K30" s="23"/>
    </row>
    <row r="31" spans="1:13" x14ac:dyDescent="0.35">
      <c r="A31" s="13" t="s">
        <v>9</v>
      </c>
      <c r="B31" s="53"/>
      <c r="C31" s="53"/>
      <c r="D31" s="53"/>
      <c r="E31" s="53"/>
      <c r="F31" s="53"/>
      <c r="G31" s="137">
        <f>G19/G24*100</f>
        <v>84.207435648299779</v>
      </c>
      <c r="H31" s="53"/>
      <c r="I31" s="53"/>
      <c r="J31" s="53"/>
      <c r="K31" s="53"/>
    </row>
    <row r="32" spans="1:13" x14ac:dyDescent="0.35">
      <c r="A32" s="13" t="s">
        <v>10</v>
      </c>
      <c r="B32" s="53"/>
      <c r="C32" s="53"/>
      <c r="D32" s="53"/>
      <c r="E32" s="53"/>
      <c r="F32" s="53"/>
      <c r="G32" s="137">
        <f>G20/G24*100</f>
        <v>2.5832498516515665</v>
      </c>
      <c r="H32" s="53"/>
      <c r="I32" s="53"/>
      <c r="J32" s="53"/>
      <c r="K32" s="53"/>
    </row>
    <row r="33" spans="1:11" x14ac:dyDescent="0.35">
      <c r="A33" s="13" t="s">
        <v>11</v>
      </c>
      <c r="B33" s="53"/>
      <c r="C33" s="53"/>
      <c r="D33" s="53"/>
      <c r="E33" s="53"/>
      <c r="F33" s="53"/>
      <c r="G33" s="137">
        <f>G21/G24*100</f>
        <v>0.67164496142940733</v>
      </c>
      <c r="H33" s="53"/>
      <c r="I33" s="53"/>
      <c r="J33" s="53"/>
      <c r="K33" s="53"/>
    </row>
    <row r="34" spans="1:11" x14ac:dyDescent="0.35">
      <c r="A34" s="13" t="s">
        <v>12</v>
      </c>
      <c r="B34" s="53"/>
      <c r="C34" s="53"/>
      <c r="D34" s="53"/>
      <c r="E34" s="53"/>
      <c r="F34" s="53"/>
      <c r="G34" s="137">
        <f>G22/G24*100</f>
        <v>3.3986523247193028</v>
      </c>
      <c r="H34" s="53"/>
      <c r="I34" s="53"/>
      <c r="J34" s="53"/>
      <c r="K34" s="53"/>
    </row>
    <row r="35" spans="1:11" x14ac:dyDescent="0.35">
      <c r="A35" s="13" t="s">
        <v>13</v>
      </c>
      <c r="B35" s="53"/>
      <c r="C35" s="53"/>
      <c r="D35" s="53"/>
      <c r="E35" s="53"/>
      <c r="F35" s="53"/>
      <c r="G35" s="137">
        <f>G23/G24*100</f>
        <v>9.1390172138999386</v>
      </c>
      <c r="H35" s="53"/>
      <c r="I35" s="53"/>
      <c r="J35" s="53"/>
      <c r="K35" s="53"/>
    </row>
    <row r="36" spans="1:11" x14ac:dyDescent="0.35">
      <c r="A36" s="24" t="s">
        <v>14</v>
      </c>
      <c r="B36" s="54"/>
      <c r="C36" s="54"/>
      <c r="D36" s="54"/>
      <c r="E36" s="54"/>
      <c r="F36" s="54"/>
      <c r="G36" s="138">
        <f>SUM(G31:G35)</f>
        <v>100</v>
      </c>
      <c r="H36" s="54"/>
      <c r="I36" s="54"/>
      <c r="J36" s="54"/>
      <c r="K36" s="54"/>
    </row>
    <row r="37" spans="1:11" ht="15.5" x14ac:dyDescent="0.35">
      <c r="A37" s="25" t="s">
        <v>76</v>
      </c>
      <c r="B37" s="91"/>
      <c r="C37" s="91"/>
      <c r="D37" s="91"/>
      <c r="E37" s="91"/>
      <c r="F37" s="91"/>
      <c r="G37" s="140">
        <f>'6'!G9</f>
        <v>289.85029158540294</v>
      </c>
      <c r="H37" s="91"/>
      <c r="I37" s="91"/>
      <c r="J37" s="91"/>
      <c r="K37" s="91"/>
    </row>
    <row r="38" spans="1:11" ht="15.5" x14ac:dyDescent="0.35">
      <c r="A38" s="25" t="s">
        <v>77</v>
      </c>
      <c r="B38" s="91"/>
      <c r="C38" s="91"/>
      <c r="D38" s="91"/>
      <c r="E38" s="91"/>
      <c r="F38" s="91"/>
      <c r="G38" s="140">
        <f>'6'!H9</f>
        <v>45.138396596283791</v>
      </c>
      <c r="H38" s="91"/>
      <c r="I38" s="91"/>
      <c r="J38" s="91"/>
      <c r="K38" s="91"/>
    </row>
    <row r="40" spans="1:11" ht="15.5" x14ac:dyDescent="0.35">
      <c r="A40" s="48" t="s">
        <v>15</v>
      </c>
    </row>
    <row r="41" spans="1:11" ht="58" x14ac:dyDescent="0.35">
      <c r="A41" s="36" t="s">
        <v>41</v>
      </c>
    </row>
    <row r="42" spans="1:11" ht="31" customHeight="1" x14ac:dyDescent="0.35">
      <c r="A42" s="37" t="s">
        <v>42</v>
      </c>
    </row>
    <row r="43" spans="1:11" ht="29" x14ac:dyDescent="0.35">
      <c r="A43" s="37" t="s">
        <v>43</v>
      </c>
    </row>
    <row r="44" spans="1:11" x14ac:dyDescent="0.35">
      <c r="A44" s="37" t="s">
        <v>44</v>
      </c>
    </row>
    <row r="45" spans="1:11" ht="43.5" x14ac:dyDescent="0.35">
      <c r="A45" s="37" t="s">
        <v>45</v>
      </c>
    </row>
    <row r="46" spans="1:11" ht="87" x14ac:dyDescent="0.35">
      <c r="A46" s="37" t="s">
        <v>46</v>
      </c>
    </row>
    <row r="47" spans="1:11" ht="43.5" x14ac:dyDescent="0.35">
      <c r="A47" s="36" t="s">
        <v>16</v>
      </c>
    </row>
    <row r="48" spans="1:11" x14ac:dyDescent="0.35">
      <c r="A48" s="38"/>
    </row>
    <row r="49" spans="1:1" ht="29" x14ac:dyDescent="0.35">
      <c r="A49" s="36" t="s">
        <v>17</v>
      </c>
    </row>
    <row r="50" spans="1:1" ht="31" x14ac:dyDescent="0.35">
      <c r="A50" s="36" t="s">
        <v>47</v>
      </c>
    </row>
    <row r="51" spans="1:1" ht="38.75" customHeight="1" x14ac:dyDescent="0.35">
      <c r="A51" s="39"/>
    </row>
    <row r="52" spans="1:1" ht="29" x14ac:dyDescent="0.35">
      <c r="A52" s="40" t="s">
        <v>48</v>
      </c>
    </row>
    <row r="53" spans="1:1" x14ac:dyDescent="0.35">
      <c r="A53" s="40" t="s">
        <v>18</v>
      </c>
    </row>
    <row r="54" spans="1:1" ht="32.25" customHeight="1" x14ac:dyDescent="0.35">
      <c r="A54" s="39"/>
    </row>
    <row r="55" spans="1:1" x14ac:dyDescent="0.35">
      <c r="A55" s="36" t="s">
        <v>19</v>
      </c>
    </row>
    <row r="56" spans="1:1" ht="29" x14ac:dyDescent="0.35">
      <c r="A56" s="41" t="s">
        <v>57</v>
      </c>
    </row>
    <row r="57" spans="1:1" x14ac:dyDescent="0.35">
      <c r="A57" s="41" t="s">
        <v>58</v>
      </c>
    </row>
    <row r="58" spans="1:1" ht="31" x14ac:dyDescent="0.35">
      <c r="A58" s="36" t="s">
        <v>49</v>
      </c>
    </row>
    <row r="59" spans="1:1" x14ac:dyDescent="0.35">
      <c r="A59" s="42" t="s">
        <v>20</v>
      </c>
    </row>
    <row r="60" spans="1:1" ht="24.25" customHeight="1" x14ac:dyDescent="0.35">
      <c r="A60" s="42" t="s">
        <v>21</v>
      </c>
    </row>
    <row r="61" spans="1:1" ht="31" x14ac:dyDescent="0.35">
      <c r="A61" s="41" t="s">
        <v>50</v>
      </c>
    </row>
    <row r="62" spans="1:1" ht="20.5" customHeight="1" x14ac:dyDescent="0.35">
      <c r="A62" s="41" t="s">
        <v>51</v>
      </c>
    </row>
    <row r="63" spans="1:1" ht="61" customHeight="1" x14ac:dyDescent="0.35">
      <c r="A63" s="43" t="s">
        <v>52</v>
      </c>
    </row>
    <row r="64" spans="1:1" x14ac:dyDescent="0.35">
      <c r="A64" s="44" t="s">
        <v>22</v>
      </c>
    </row>
    <row r="65" spans="1:1" x14ac:dyDescent="0.35">
      <c r="A65" s="45"/>
    </row>
    <row r="66" spans="1:1" x14ac:dyDescent="0.35">
      <c r="A66" s="44" t="s">
        <v>23</v>
      </c>
    </row>
    <row r="67" spans="1:1" ht="72.5" x14ac:dyDescent="0.35">
      <c r="A67" s="46" t="s">
        <v>53</v>
      </c>
    </row>
    <row r="68" spans="1:1" x14ac:dyDescent="0.35">
      <c r="A68" s="47" t="s">
        <v>24</v>
      </c>
    </row>
  </sheetData>
  <mergeCells count="3">
    <mergeCell ref="A1:K1"/>
    <mergeCell ref="A2:A3"/>
    <mergeCell ref="B2:K2"/>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0</xdr:col>
                <xdr:colOff>1479550</xdr:colOff>
                <xdr:row>50</xdr:row>
                <xdr:rowOff>25400</xdr:rowOff>
              </from>
              <to>
                <xdr:col>0</xdr:col>
                <xdr:colOff>2406650</xdr:colOff>
                <xdr:row>51</xdr:row>
                <xdr:rowOff>6350</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0</xdr:col>
                <xdr:colOff>1435100</xdr:colOff>
                <xdr:row>53</xdr:row>
                <xdr:rowOff>0</xdr:rowOff>
              </from>
              <to>
                <xdr:col>0</xdr:col>
                <xdr:colOff>2457450</xdr:colOff>
                <xdr:row>53</xdr:row>
                <xdr:rowOff>374650</xdr:rowOff>
              </to>
            </anchor>
          </objectPr>
        </oleObject>
      </mc:Choice>
      <mc:Fallback>
        <oleObject progId="Equation.3" shapeId="1026" r:id="rId6"/>
      </mc:Fallback>
    </mc:AlternateContent>
    <mc:AlternateContent xmlns:mc="http://schemas.openxmlformats.org/markup-compatibility/2006">
      <mc:Choice Requires="x14">
        <oleObject progId="Equation.3" shapeId="1027" r:id="rId8">
          <objectPr defaultSize="0" autoPict="0" r:id="rId9">
            <anchor moveWithCells="1" sizeWithCells="1">
              <from>
                <xdr:col>0</xdr:col>
                <xdr:colOff>1136650</xdr:colOff>
                <xdr:row>58</xdr:row>
                <xdr:rowOff>38100</xdr:rowOff>
              </from>
              <to>
                <xdr:col>0</xdr:col>
                <xdr:colOff>2279650</xdr:colOff>
                <xdr:row>60</xdr:row>
                <xdr:rowOff>0</xdr:rowOff>
              </to>
            </anchor>
          </objectPr>
        </oleObject>
      </mc:Choice>
      <mc:Fallback>
        <oleObject progId="Equation.3" shapeId="1027" r:id="rId8"/>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5"/>
  <sheetViews>
    <sheetView topLeftCell="A28" workbookViewId="0">
      <selection activeCell="M35" sqref="M35"/>
    </sheetView>
  </sheetViews>
  <sheetFormatPr defaultRowHeight="14.5" x14ac:dyDescent="0.35"/>
  <cols>
    <col min="1" max="1" width="41.90625" customWidth="1"/>
  </cols>
  <sheetData>
    <row r="1" spans="1:11" ht="18.5" x14ac:dyDescent="0.35">
      <c r="A1" s="99" t="s">
        <v>0</v>
      </c>
      <c r="B1" s="100"/>
      <c r="C1" s="100"/>
      <c r="D1" s="100"/>
    </row>
    <row r="2" spans="1:11" ht="49.25" customHeight="1" x14ac:dyDescent="0.35">
      <c r="A2" s="101" t="s">
        <v>3</v>
      </c>
      <c r="B2" s="101"/>
      <c r="C2" s="101"/>
      <c r="D2" s="101"/>
      <c r="E2" s="101"/>
      <c r="F2" s="101"/>
      <c r="G2" s="101"/>
      <c r="H2" s="101"/>
      <c r="I2" s="101"/>
      <c r="J2" s="101"/>
      <c r="K2" s="101"/>
    </row>
    <row r="3" spans="1:11" x14ac:dyDescent="0.35">
      <c r="A3" s="57" t="s">
        <v>1</v>
      </c>
      <c r="B3" s="102" t="s">
        <v>2</v>
      </c>
      <c r="C3" s="102"/>
      <c r="D3" s="102"/>
      <c r="E3" s="102"/>
      <c r="F3" s="102"/>
      <c r="G3" s="102"/>
      <c r="H3" s="102"/>
      <c r="I3" s="102"/>
      <c r="J3" s="102"/>
      <c r="K3" s="102"/>
    </row>
    <row r="4" spans="1:11" x14ac:dyDescent="0.35">
      <c r="A4" s="58"/>
      <c r="B4" s="57">
        <v>1</v>
      </c>
      <c r="C4" s="57">
        <v>2</v>
      </c>
      <c r="D4" s="57">
        <v>3</v>
      </c>
      <c r="E4" s="57">
        <v>4</v>
      </c>
      <c r="F4" s="57">
        <v>5</v>
      </c>
      <c r="G4" s="57">
        <v>6</v>
      </c>
      <c r="H4" s="57">
        <v>7</v>
      </c>
      <c r="I4" s="57">
        <v>8</v>
      </c>
      <c r="J4" s="57">
        <v>9</v>
      </c>
      <c r="K4" s="57">
        <v>10</v>
      </c>
    </row>
    <row r="5" spans="1:11" x14ac:dyDescent="0.35">
      <c r="A5" s="3" t="s">
        <v>78</v>
      </c>
      <c r="B5" s="4">
        <v>4800</v>
      </c>
      <c r="C5" s="4">
        <v>6000</v>
      </c>
      <c r="D5" s="4">
        <v>7200</v>
      </c>
      <c r="E5" s="4">
        <v>50000</v>
      </c>
      <c r="F5" s="4">
        <v>4500</v>
      </c>
      <c r="G5" s="5">
        <v>6300</v>
      </c>
      <c r="H5" s="5">
        <v>7000</v>
      </c>
      <c r="I5" s="5">
        <v>6000</v>
      </c>
      <c r="J5" s="5">
        <v>5500</v>
      </c>
      <c r="K5" s="5">
        <v>7400</v>
      </c>
    </row>
    <row r="6" spans="1:11" x14ac:dyDescent="0.35">
      <c r="A6" s="6" t="s">
        <v>79</v>
      </c>
      <c r="B6" s="4">
        <v>30</v>
      </c>
      <c r="C6" s="4">
        <v>22</v>
      </c>
      <c r="D6" s="4">
        <v>24</v>
      </c>
      <c r="E6" s="4">
        <v>35</v>
      </c>
      <c r="F6" s="4">
        <v>27</v>
      </c>
      <c r="G6" s="5">
        <v>28</v>
      </c>
      <c r="H6" s="5">
        <v>35</v>
      </c>
      <c r="I6" s="5">
        <v>40</v>
      </c>
      <c r="J6" s="5">
        <v>37</v>
      </c>
      <c r="K6" s="5">
        <v>19</v>
      </c>
    </row>
    <row r="7" spans="1:11" ht="14" customHeight="1" x14ac:dyDescent="0.35">
      <c r="A7" s="6" t="s">
        <v>80</v>
      </c>
      <c r="B7" s="4">
        <v>95</v>
      </c>
      <c r="C7" s="4">
        <v>80</v>
      </c>
      <c r="D7" s="4">
        <v>140</v>
      </c>
      <c r="E7" s="4">
        <v>160</v>
      </c>
      <c r="F7" s="4">
        <v>155</v>
      </c>
      <c r="G7" s="5">
        <v>130</v>
      </c>
      <c r="H7" s="5">
        <v>240</v>
      </c>
      <c r="I7" s="5">
        <v>270</v>
      </c>
      <c r="J7" s="5">
        <v>360</v>
      </c>
      <c r="K7" s="5">
        <v>150</v>
      </c>
    </row>
    <row r="8" spans="1:11" x14ac:dyDescent="0.35">
      <c r="A8" s="6" t="s">
        <v>81</v>
      </c>
      <c r="B8" s="4">
        <v>0.35</v>
      </c>
      <c r="C8" s="4">
        <v>0.37</v>
      </c>
      <c r="D8" s="4">
        <v>0.38</v>
      </c>
      <c r="E8" s="4">
        <v>0.4</v>
      </c>
      <c r="F8" s="4">
        <v>0.39</v>
      </c>
      <c r="G8" s="5">
        <v>0.38</v>
      </c>
      <c r="H8" s="5">
        <v>0.35</v>
      </c>
      <c r="I8" s="5">
        <v>0.37</v>
      </c>
      <c r="J8" s="5">
        <v>0.36</v>
      </c>
      <c r="K8" s="5">
        <v>0.42</v>
      </c>
    </row>
    <row r="9" spans="1:11" ht="14.4" customHeight="1" x14ac:dyDescent="0.35">
      <c r="A9" s="6" t="s">
        <v>82</v>
      </c>
      <c r="B9" s="5">
        <v>2400</v>
      </c>
      <c r="C9" s="5">
        <v>5000</v>
      </c>
      <c r="D9" s="5">
        <v>6000</v>
      </c>
      <c r="E9" s="5">
        <v>4000</v>
      </c>
      <c r="F9" s="5">
        <v>4500</v>
      </c>
      <c r="G9" s="5">
        <v>3950</v>
      </c>
      <c r="H9" s="5">
        <v>4000</v>
      </c>
      <c r="I9" s="5">
        <v>5050</v>
      </c>
      <c r="J9" s="5">
        <v>5000</v>
      </c>
      <c r="K9" s="5">
        <v>4700</v>
      </c>
    </row>
    <row r="10" spans="1:11" ht="16.149999999999999" customHeight="1" x14ac:dyDescent="0.35">
      <c r="A10" s="6" t="s">
        <v>83</v>
      </c>
      <c r="B10" s="5">
        <v>7500</v>
      </c>
      <c r="C10" s="5">
        <v>9500</v>
      </c>
      <c r="D10" s="5">
        <v>9000</v>
      </c>
      <c r="E10" s="5">
        <v>8500</v>
      </c>
      <c r="F10" s="5">
        <v>6500</v>
      </c>
      <c r="G10" s="5">
        <v>6500</v>
      </c>
      <c r="H10" s="5">
        <v>7000</v>
      </c>
      <c r="I10" s="5">
        <v>5000</v>
      </c>
      <c r="J10" s="5">
        <v>4500</v>
      </c>
      <c r="K10" s="5">
        <v>6000</v>
      </c>
    </row>
    <row r="11" spans="1:11" ht="16.149999999999999" customHeight="1" x14ac:dyDescent="0.35">
      <c r="A11" s="6" t="s">
        <v>84</v>
      </c>
      <c r="B11" s="5">
        <v>5500</v>
      </c>
      <c r="C11" s="5">
        <v>6500</v>
      </c>
      <c r="D11" s="5">
        <v>6000</v>
      </c>
      <c r="E11" s="5">
        <v>5000</v>
      </c>
      <c r="F11" s="5">
        <v>4000</v>
      </c>
      <c r="G11" s="5">
        <v>8580</v>
      </c>
      <c r="H11" s="5">
        <v>3140</v>
      </c>
      <c r="I11" s="5">
        <v>3560</v>
      </c>
      <c r="J11" s="5">
        <v>4680</v>
      </c>
      <c r="K11" s="5">
        <v>7340</v>
      </c>
    </row>
    <row r="12" spans="1:11" x14ac:dyDescent="0.35">
      <c r="A12" s="6" t="s">
        <v>85</v>
      </c>
      <c r="B12" s="5">
        <v>65600</v>
      </c>
      <c r="C12" s="5">
        <v>38400</v>
      </c>
      <c r="D12" s="5">
        <v>54600</v>
      </c>
      <c r="E12" s="5">
        <v>62500</v>
      </c>
      <c r="F12" s="5">
        <v>72800</v>
      </c>
      <c r="G12" s="5">
        <v>19840</v>
      </c>
      <c r="H12" s="5">
        <v>15270</v>
      </c>
      <c r="I12" s="5">
        <v>16450</v>
      </c>
      <c r="J12" s="5">
        <v>17150</v>
      </c>
      <c r="K12" s="5">
        <v>19270</v>
      </c>
    </row>
    <row r="13" spans="1:11" x14ac:dyDescent="0.35">
      <c r="A13" s="6" t="s">
        <v>86</v>
      </c>
      <c r="B13" s="5">
        <v>9000</v>
      </c>
      <c r="C13" s="5">
        <v>5500</v>
      </c>
      <c r="D13" s="5">
        <v>6000</v>
      </c>
      <c r="E13" s="5">
        <v>8000</v>
      </c>
      <c r="F13" s="5">
        <v>4500</v>
      </c>
      <c r="G13" s="5">
        <v>2200</v>
      </c>
      <c r="H13" s="5">
        <v>2300</v>
      </c>
      <c r="I13" s="5">
        <v>1800</v>
      </c>
      <c r="J13" s="5">
        <v>2050</v>
      </c>
      <c r="K13" s="5">
        <v>2000</v>
      </c>
    </row>
    <row r="14" spans="1:11" ht="12.15" customHeight="1" x14ac:dyDescent="0.35">
      <c r="A14" s="6" t="s">
        <v>87</v>
      </c>
      <c r="B14" s="5">
        <v>26000</v>
      </c>
      <c r="C14" s="5">
        <v>21000</v>
      </c>
      <c r="D14" s="5">
        <v>17000</v>
      </c>
      <c r="E14" s="5">
        <v>25000</v>
      </c>
      <c r="F14" s="5">
        <v>19000</v>
      </c>
      <c r="G14" s="5">
        <v>19000</v>
      </c>
      <c r="H14" s="5">
        <v>10000</v>
      </c>
      <c r="I14" s="5">
        <v>17000</v>
      </c>
      <c r="J14" s="5">
        <v>13000</v>
      </c>
      <c r="K14" s="5">
        <v>11000</v>
      </c>
    </row>
    <row r="15" spans="1:11" ht="26" x14ac:dyDescent="0.35">
      <c r="A15" s="6" t="s">
        <v>88</v>
      </c>
      <c r="B15" s="5">
        <v>20000</v>
      </c>
      <c r="C15" s="5">
        <v>18000</v>
      </c>
      <c r="D15" s="5">
        <v>15000</v>
      </c>
      <c r="E15" s="5">
        <v>21000</v>
      </c>
      <c r="F15" s="5">
        <v>14000</v>
      </c>
      <c r="G15" s="5">
        <v>15000</v>
      </c>
      <c r="H15" s="5">
        <v>2800</v>
      </c>
      <c r="I15" s="5">
        <v>4000</v>
      </c>
      <c r="J15" s="5">
        <v>1900</v>
      </c>
      <c r="K15" s="5">
        <v>3500</v>
      </c>
    </row>
    <row r="16" spans="1:11" x14ac:dyDescent="0.35">
      <c r="A16" s="6" t="s">
        <v>89</v>
      </c>
      <c r="B16" s="5">
        <v>25000</v>
      </c>
      <c r="C16" s="5">
        <v>6500</v>
      </c>
      <c r="D16" s="5">
        <v>2200</v>
      </c>
      <c r="E16" s="5">
        <v>1400</v>
      </c>
      <c r="F16" s="5">
        <v>3100</v>
      </c>
      <c r="G16" s="5">
        <v>150</v>
      </c>
      <c r="H16" s="5">
        <v>10000</v>
      </c>
      <c r="I16" s="5">
        <v>11000</v>
      </c>
      <c r="J16" s="5">
        <v>12000</v>
      </c>
      <c r="K16" s="5">
        <v>14000</v>
      </c>
    </row>
    <row r="17" spans="1:11" ht="16.75" customHeight="1" x14ac:dyDescent="0.35">
      <c r="A17" s="6" t="s">
        <v>90</v>
      </c>
      <c r="B17" s="5">
        <v>15000</v>
      </c>
      <c r="C17" s="5">
        <v>11000</v>
      </c>
      <c r="D17" s="5">
        <v>16000</v>
      </c>
      <c r="E17" s="5">
        <v>95000</v>
      </c>
      <c r="F17" s="5">
        <v>12000</v>
      </c>
      <c r="G17" s="5">
        <v>17000</v>
      </c>
      <c r="H17" s="5">
        <v>13000</v>
      </c>
      <c r="I17" s="5">
        <v>19000</v>
      </c>
      <c r="J17" s="5">
        <v>16000</v>
      </c>
      <c r="K17" s="5">
        <v>11000</v>
      </c>
    </row>
    <row r="18" spans="1:11" x14ac:dyDescent="0.35">
      <c r="A18" s="6" t="s">
        <v>91</v>
      </c>
      <c r="B18" s="7">
        <v>25</v>
      </c>
      <c r="C18" s="4">
        <v>12</v>
      </c>
      <c r="D18" s="4">
        <v>18</v>
      </c>
      <c r="E18" s="4">
        <v>20</v>
      </c>
      <c r="F18" s="4">
        <v>16</v>
      </c>
      <c r="G18" s="4">
        <v>10</v>
      </c>
      <c r="H18" s="4">
        <v>13</v>
      </c>
      <c r="I18" s="4">
        <v>15</v>
      </c>
      <c r="J18" s="4">
        <v>17</v>
      </c>
      <c r="K18" s="4">
        <v>18</v>
      </c>
    </row>
    <row r="19" spans="1:11" ht="15.5" x14ac:dyDescent="0.35">
      <c r="A19" s="69" t="s">
        <v>96</v>
      </c>
      <c r="B19" s="9"/>
      <c r="C19" s="10"/>
      <c r="D19" s="10"/>
      <c r="E19" s="10"/>
      <c r="F19" s="10"/>
      <c r="G19" s="10"/>
      <c r="H19" s="10"/>
      <c r="I19" s="10"/>
      <c r="J19" s="10"/>
      <c r="K19" s="10"/>
    </row>
    <row r="20" spans="1:11" x14ac:dyDescent="0.35">
      <c r="A20" s="11" t="s">
        <v>92</v>
      </c>
      <c r="B20" s="12"/>
      <c r="C20" s="12"/>
      <c r="D20" s="12"/>
      <c r="E20" s="12"/>
      <c r="F20" s="12"/>
      <c r="G20" s="12"/>
      <c r="H20" s="12"/>
      <c r="I20" s="12"/>
      <c r="J20" s="12"/>
      <c r="K20" s="12"/>
    </row>
    <row r="21" spans="1:11" x14ac:dyDescent="0.35">
      <c r="A21" s="13" t="s">
        <v>155</v>
      </c>
      <c r="B21" s="14"/>
      <c r="C21" s="14"/>
      <c r="D21" s="14"/>
      <c r="E21" s="14"/>
      <c r="F21" s="14"/>
      <c r="G21" s="14"/>
      <c r="H21" s="14"/>
      <c r="I21" s="14"/>
      <c r="J21" s="14"/>
      <c r="K21" s="14"/>
    </row>
    <row r="22" spans="1:11" ht="26" x14ac:dyDescent="0.35">
      <c r="A22" s="13" t="s">
        <v>93</v>
      </c>
      <c r="B22" s="49"/>
      <c r="C22" s="49"/>
      <c r="D22" s="49"/>
      <c r="E22" s="49"/>
      <c r="F22" s="49"/>
      <c r="G22" s="49"/>
      <c r="H22" s="49"/>
      <c r="I22" s="49"/>
      <c r="J22" s="49"/>
      <c r="K22" s="49"/>
    </row>
    <row r="23" spans="1:11" x14ac:dyDescent="0.35">
      <c r="A23" s="13" t="s">
        <v>94</v>
      </c>
      <c r="B23" s="14"/>
      <c r="C23" s="14"/>
      <c r="D23" s="14"/>
      <c r="E23" s="14"/>
      <c r="F23" s="14"/>
      <c r="G23" s="14"/>
      <c r="H23" s="14"/>
      <c r="I23" s="14"/>
      <c r="J23" s="14"/>
      <c r="K23" s="14"/>
    </row>
    <row r="24" spans="1:11" x14ac:dyDescent="0.35">
      <c r="A24" s="13" t="s">
        <v>95</v>
      </c>
      <c r="B24" s="14"/>
      <c r="C24" s="14"/>
      <c r="D24" s="14"/>
      <c r="E24" s="14"/>
      <c r="F24" s="14"/>
      <c r="G24" s="14"/>
      <c r="H24" s="14"/>
      <c r="I24" s="14"/>
      <c r="J24" s="14"/>
      <c r="K24" s="14"/>
    </row>
    <row r="25" spans="1:11" x14ac:dyDescent="0.35">
      <c r="A25" s="70" t="s">
        <v>97</v>
      </c>
      <c r="B25" s="16"/>
      <c r="C25" s="16"/>
      <c r="D25" s="16"/>
      <c r="E25" s="16"/>
      <c r="F25" s="16"/>
      <c r="G25" s="16"/>
      <c r="H25" s="16"/>
      <c r="I25" s="16"/>
      <c r="J25" s="16"/>
      <c r="K25" s="16"/>
    </row>
    <row r="26" spans="1:11" x14ac:dyDescent="0.35">
      <c r="A26" s="70" t="s">
        <v>98</v>
      </c>
      <c r="B26" s="17"/>
      <c r="C26" s="17"/>
      <c r="D26" s="17"/>
      <c r="E26" s="17"/>
      <c r="F26" s="17"/>
      <c r="G26" s="17"/>
      <c r="H26" s="17"/>
      <c r="I26" s="17"/>
      <c r="J26" s="17"/>
      <c r="K26" s="17"/>
    </row>
    <row r="27" spans="1:11" x14ac:dyDescent="0.35">
      <c r="A27" s="71" t="s">
        <v>99</v>
      </c>
      <c r="B27" s="59"/>
      <c r="C27" s="59"/>
      <c r="D27" s="59"/>
      <c r="E27" s="59"/>
      <c r="F27" s="59"/>
      <c r="G27" s="59"/>
      <c r="H27" s="59"/>
      <c r="I27" s="59"/>
      <c r="J27" s="59"/>
      <c r="K27" s="59"/>
    </row>
    <row r="28" spans="1:11" ht="26" x14ac:dyDescent="0.35">
      <c r="A28" s="60" t="s">
        <v>100</v>
      </c>
      <c r="B28" s="61"/>
      <c r="C28" s="61"/>
      <c r="D28" s="61"/>
      <c r="E28" s="61"/>
      <c r="F28" s="61"/>
      <c r="G28" s="61"/>
      <c r="H28" s="61"/>
      <c r="I28" s="61"/>
      <c r="J28" s="61"/>
      <c r="K28" s="61"/>
    </row>
    <row r="29" spans="1:11" ht="15.4" customHeight="1" x14ac:dyDescent="0.35">
      <c r="A29" s="60" t="s">
        <v>101</v>
      </c>
      <c r="B29" s="61"/>
      <c r="C29" s="61"/>
      <c r="D29" s="61"/>
      <c r="E29" s="61"/>
      <c r="F29" s="61"/>
      <c r="G29" s="61"/>
      <c r="H29" s="61"/>
      <c r="I29" s="61"/>
      <c r="J29" s="61"/>
      <c r="K29" s="61"/>
    </row>
    <row r="30" spans="1:11" ht="31" x14ac:dyDescent="0.35">
      <c r="A30" s="67" t="s">
        <v>102</v>
      </c>
      <c r="B30" s="51"/>
      <c r="C30" s="51"/>
      <c r="D30" s="51"/>
      <c r="E30" s="51"/>
      <c r="F30" s="51"/>
      <c r="G30" s="51"/>
      <c r="H30" s="51"/>
      <c r="I30" s="51"/>
      <c r="J30" s="51"/>
      <c r="K30" s="51"/>
    </row>
    <row r="31" spans="1:11" ht="15.5" x14ac:dyDescent="0.35">
      <c r="A31" s="62" t="s">
        <v>103</v>
      </c>
      <c r="B31" s="23"/>
      <c r="C31" s="23"/>
      <c r="D31" s="23"/>
      <c r="E31" s="23"/>
      <c r="F31" s="23"/>
      <c r="G31" s="23"/>
      <c r="H31" s="23"/>
      <c r="I31" s="23"/>
      <c r="J31" s="23"/>
      <c r="K31" s="23"/>
    </row>
    <row r="32" spans="1:11" x14ac:dyDescent="0.35">
      <c r="A32" s="63" t="s">
        <v>105</v>
      </c>
      <c r="B32" s="65"/>
      <c r="C32" s="65"/>
      <c r="D32" s="65"/>
      <c r="E32" s="65"/>
      <c r="F32" s="65"/>
      <c r="G32" s="65"/>
      <c r="H32" s="65"/>
      <c r="I32" s="65"/>
      <c r="J32" s="65"/>
      <c r="K32" s="65"/>
    </row>
    <row r="33" spans="1:13" x14ac:dyDescent="0.35">
      <c r="A33" s="63" t="s">
        <v>104</v>
      </c>
      <c r="B33" s="65"/>
      <c r="C33" s="65"/>
      <c r="D33" s="65"/>
      <c r="E33" s="65"/>
      <c r="F33" s="65"/>
      <c r="G33" s="65"/>
      <c r="H33" s="65"/>
      <c r="I33" s="65"/>
      <c r="J33" s="65"/>
      <c r="K33" s="65"/>
    </row>
    <row r="34" spans="1:13" x14ac:dyDescent="0.35">
      <c r="A34" s="63" t="s">
        <v>106</v>
      </c>
      <c r="B34" s="65"/>
      <c r="C34" s="65"/>
      <c r="D34" s="65"/>
      <c r="E34" s="65"/>
      <c r="F34" s="65"/>
      <c r="G34" s="65"/>
      <c r="H34" s="65"/>
      <c r="I34" s="65"/>
      <c r="J34" s="65"/>
      <c r="K34" s="65"/>
    </row>
    <row r="35" spans="1:13" x14ac:dyDescent="0.35">
      <c r="A35" s="63" t="s">
        <v>107</v>
      </c>
      <c r="B35" s="65"/>
      <c r="C35" s="65"/>
      <c r="D35" s="65"/>
      <c r="E35" s="65"/>
      <c r="F35" s="65"/>
      <c r="G35" s="65"/>
      <c r="H35" s="65"/>
      <c r="I35" s="65"/>
      <c r="J35" s="65"/>
      <c r="K35" s="65"/>
    </row>
    <row r="36" spans="1:13" x14ac:dyDescent="0.35">
      <c r="A36" s="63" t="s">
        <v>108</v>
      </c>
      <c r="B36" s="65"/>
      <c r="C36" s="65"/>
      <c r="D36" s="65"/>
      <c r="E36" s="65"/>
      <c r="F36" s="65"/>
      <c r="G36" s="65"/>
      <c r="H36" s="65"/>
      <c r="I36" s="65"/>
      <c r="J36" s="65"/>
      <c r="K36" s="65"/>
    </row>
    <row r="37" spans="1:13" x14ac:dyDescent="0.35">
      <c r="A37" s="64" t="s">
        <v>109</v>
      </c>
      <c r="B37" s="66"/>
      <c r="C37" s="66"/>
      <c r="D37" s="66"/>
      <c r="E37" s="66"/>
      <c r="F37" s="66"/>
      <c r="G37" s="66"/>
      <c r="H37" s="66"/>
      <c r="I37" s="66"/>
      <c r="J37" s="66"/>
      <c r="K37" s="66"/>
    </row>
    <row r="38" spans="1:13" ht="15.5" x14ac:dyDescent="0.35">
      <c r="A38" s="68" t="s">
        <v>110</v>
      </c>
      <c r="B38" s="91"/>
      <c r="C38" s="91"/>
      <c r="D38" s="91"/>
      <c r="E38" s="91"/>
      <c r="F38" s="91"/>
      <c r="G38" s="91"/>
      <c r="H38" s="91"/>
      <c r="I38" s="91"/>
      <c r="J38" s="91"/>
      <c r="K38" s="91"/>
    </row>
    <row r="39" spans="1:13" ht="15.5" x14ac:dyDescent="0.35">
      <c r="A39" s="68" t="s">
        <v>111</v>
      </c>
      <c r="B39" s="91"/>
      <c r="C39" s="91"/>
      <c r="D39" s="91"/>
      <c r="E39" s="91"/>
      <c r="F39" s="91"/>
      <c r="G39" s="91"/>
      <c r="H39" s="91"/>
      <c r="I39" s="91"/>
      <c r="J39" s="91"/>
      <c r="K39" s="91"/>
    </row>
    <row r="41" spans="1:13" ht="15.5" x14ac:dyDescent="0.35">
      <c r="A41" s="115" t="s">
        <v>112</v>
      </c>
      <c r="B41" s="116"/>
    </row>
    <row r="42" spans="1:13" ht="31.25" customHeight="1" x14ac:dyDescent="0.35">
      <c r="A42" s="111" t="s">
        <v>113</v>
      </c>
      <c r="B42" s="111"/>
    </row>
    <row r="43" spans="1:13" ht="27.4" customHeight="1" x14ac:dyDescent="0.35">
      <c r="A43" s="112" t="s">
        <v>114</v>
      </c>
      <c r="B43" s="113"/>
    </row>
    <row r="44" spans="1:13" ht="27.75" customHeight="1" x14ac:dyDescent="0.35">
      <c r="A44" s="114" t="s">
        <v>115</v>
      </c>
      <c r="B44" s="113"/>
      <c r="M44" s="79"/>
    </row>
    <row r="45" spans="1:13" ht="29.5" customHeight="1" x14ac:dyDescent="0.35">
      <c r="A45" s="114" t="s">
        <v>116</v>
      </c>
      <c r="B45" s="113"/>
    </row>
    <row r="46" spans="1:13" ht="29.5" customHeight="1" x14ac:dyDescent="0.35">
      <c r="A46" s="112" t="s">
        <v>117</v>
      </c>
      <c r="B46" s="113"/>
    </row>
    <row r="47" spans="1:13" ht="85.25" customHeight="1" x14ac:dyDescent="0.35">
      <c r="A47" s="112" t="s">
        <v>118</v>
      </c>
      <c r="B47" s="113"/>
    </row>
    <row r="48" spans="1:13" ht="14.4" customHeight="1" x14ac:dyDescent="0.35">
      <c r="A48" s="117" t="s">
        <v>146</v>
      </c>
      <c r="B48" s="118"/>
    </row>
    <row r="49" spans="1:2" x14ac:dyDescent="0.35">
      <c r="A49" s="109" t="s">
        <v>119</v>
      </c>
      <c r="B49" s="110"/>
    </row>
    <row r="50" spans="1:2" ht="26.5" customHeight="1" x14ac:dyDescent="0.35">
      <c r="A50" s="117" t="s">
        <v>120</v>
      </c>
      <c r="B50" s="118"/>
    </row>
    <row r="51" spans="1:2" ht="20.75" customHeight="1" x14ac:dyDescent="0.35">
      <c r="A51" s="117" t="s">
        <v>121</v>
      </c>
      <c r="B51" s="118"/>
    </row>
    <row r="52" spans="1:2" ht="30.5" customHeight="1" x14ac:dyDescent="0.35">
      <c r="A52" s="129" t="s">
        <v>122</v>
      </c>
      <c r="B52" s="130"/>
    </row>
    <row r="53" spans="1:2" ht="18.399999999999999" customHeight="1" x14ac:dyDescent="0.35">
      <c r="A53" s="105" t="s">
        <v>123</v>
      </c>
      <c r="B53" s="106"/>
    </row>
    <row r="54" spans="1:2" ht="15.65" customHeight="1" x14ac:dyDescent="0.35">
      <c r="A54" s="127" t="s">
        <v>124</v>
      </c>
      <c r="B54" s="128"/>
    </row>
    <row r="55" spans="1:2" x14ac:dyDescent="0.35">
      <c r="A55" s="107" t="s">
        <v>125</v>
      </c>
      <c r="B55" s="108"/>
    </row>
    <row r="56" spans="1:2" ht="16.75" customHeight="1" x14ac:dyDescent="0.35">
      <c r="A56" s="103" t="s">
        <v>126</v>
      </c>
      <c r="B56" s="104"/>
    </row>
    <row r="57" spans="1:2" x14ac:dyDescent="0.35">
      <c r="A57" s="131" t="s">
        <v>127</v>
      </c>
      <c r="B57" s="132"/>
    </row>
    <row r="58" spans="1:2" ht="27.75" customHeight="1" x14ac:dyDescent="0.35">
      <c r="A58" s="117" t="s">
        <v>128</v>
      </c>
      <c r="B58" s="118"/>
    </row>
    <row r="59" spans="1:2" ht="36.5" customHeight="1" x14ac:dyDescent="0.35">
      <c r="A59" s="125" t="s">
        <v>129</v>
      </c>
      <c r="B59" s="126"/>
    </row>
    <row r="60" spans="1:2" ht="42" customHeight="1" x14ac:dyDescent="0.35">
      <c r="A60" s="133" t="s">
        <v>130</v>
      </c>
      <c r="B60" s="134"/>
    </row>
    <row r="61" spans="1:2" ht="46.75" customHeight="1" x14ac:dyDescent="0.35">
      <c r="A61" s="123" t="s">
        <v>131</v>
      </c>
      <c r="B61" s="124"/>
    </row>
    <row r="62" spans="1:2" ht="19.899999999999999" customHeight="1" x14ac:dyDescent="0.35">
      <c r="A62" s="121"/>
      <c r="B62" s="122"/>
    </row>
    <row r="63" spans="1:2" ht="41.4" customHeight="1" x14ac:dyDescent="0.35">
      <c r="A63" s="123" t="s">
        <v>132</v>
      </c>
      <c r="B63" s="124"/>
    </row>
    <row r="64" spans="1:2" ht="78" customHeight="1" x14ac:dyDescent="0.35">
      <c r="A64" s="135" t="s">
        <v>147</v>
      </c>
      <c r="B64" s="136"/>
    </row>
    <row r="65" spans="1:2" ht="28.75" customHeight="1" x14ac:dyDescent="0.35">
      <c r="A65" s="119" t="s">
        <v>148</v>
      </c>
      <c r="B65" s="120"/>
    </row>
  </sheetData>
  <mergeCells count="28">
    <mergeCell ref="A65:B65"/>
    <mergeCell ref="A62:B62"/>
    <mergeCell ref="A51:B51"/>
    <mergeCell ref="A61:B61"/>
    <mergeCell ref="A63:B63"/>
    <mergeCell ref="A59:B59"/>
    <mergeCell ref="A54:B54"/>
    <mergeCell ref="A52:B52"/>
    <mergeCell ref="A57:B57"/>
    <mergeCell ref="A58:B58"/>
    <mergeCell ref="A60:B60"/>
    <mergeCell ref="A64:B64"/>
    <mergeCell ref="A1:D1"/>
    <mergeCell ref="A2:K2"/>
    <mergeCell ref="B3:K3"/>
    <mergeCell ref="A56:B56"/>
    <mergeCell ref="A53:B53"/>
    <mergeCell ref="A55:B55"/>
    <mergeCell ref="A49:B49"/>
    <mergeCell ref="A42:B42"/>
    <mergeCell ref="A43:B43"/>
    <mergeCell ref="A44:B44"/>
    <mergeCell ref="A45:B45"/>
    <mergeCell ref="A46:B46"/>
    <mergeCell ref="A41:B41"/>
    <mergeCell ref="A47:B47"/>
    <mergeCell ref="A48:B48"/>
    <mergeCell ref="A50:B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zoomScale="82" zoomScaleNormal="82" workbookViewId="0">
      <selection activeCell="C3" sqref="C3"/>
    </sheetView>
  </sheetViews>
  <sheetFormatPr defaultRowHeight="14.5" x14ac:dyDescent="0.35"/>
  <cols>
    <col min="1" max="1" width="16" customWidth="1"/>
    <col min="2" max="2" width="12.26953125" customWidth="1"/>
    <col min="3" max="3" width="13.1796875" customWidth="1"/>
    <col min="4" max="4" width="9.90625" customWidth="1"/>
    <col min="5" max="5" width="14.36328125" customWidth="1"/>
    <col min="6" max="6" width="17.26953125" customWidth="1"/>
    <col min="7" max="8" width="20.7265625" customWidth="1"/>
    <col min="257" max="257" width="16" customWidth="1"/>
    <col min="258" max="258" width="12.26953125" customWidth="1"/>
    <col min="259" max="259" width="13.1796875" customWidth="1"/>
    <col min="260" max="260" width="9.90625" customWidth="1"/>
    <col min="261" max="261" width="14.36328125" customWidth="1"/>
    <col min="262" max="262" width="17.26953125" customWidth="1"/>
    <col min="263" max="264" width="20.7265625" customWidth="1"/>
    <col min="513" max="513" width="16" customWidth="1"/>
    <col min="514" max="514" width="12.26953125" customWidth="1"/>
    <col min="515" max="515" width="13.1796875" customWidth="1"/>
    <col min="516" max="516" width="9.90625" customWidth="1"/>
    <col min="517" max="517" width="14.36328125" customWidth="1"/>
    <col min="518" max="518" width="17.26953125" customWidth="1"/>
    <col min="519" max="520" width="20.7265625" customWidth="1"/>
    <col min="769" max="769" width="16" customWidth="1"/>
    <col min="770" max="770" width="12.26953125" customWidth="1"/>
    <col min="771" max="771" width="13.1796875" customWidth="1"/>
    <col min="772" max="772" width="9.90625" customWidth="1"/>
    <col min="773" max="773" width="14.36328125" customWidth="1"/>
    <col min="774" max="774" width="17.26953125" customWidth="1"/>
    <col min="775" max="776" width="20.7265625" customWidth="1"/>
    <col min="1025" max="1025" width="16" customWidth="1"/>
    <col min="1026" max="1026" width="12.26953125" customWidth="1"/>
    <col min="1027" max="1027" width="13.1796875" customWidth="1"/>
    <col min="1028" max="1028" width="9.90625" customWidth="1"/>
    <col min="1029" max="1029" width="14.36328125" customWidth="1"/>
    <col min="1030" max="1030" width="17.26953125" customWidth="1"/>
    <col min="1031" max="1032" width="20.7265625" customWidth="1"/>
    <col min="1281" max="1281" width="16" customWidth="1"/>
    <col min="1282" max="1282" width="12.26953125" customWidth="1"/>
    <col min="1283" max="1283" width="13.1796875" customWidth="1"/>
    <col min="1284" max="1284" width="9.90625" customWidth="1"/>
    <col min="1285" max="1285" width="14.36328125" customWidth="1"/>
    <col min="1286" max="1286" width="17.26953125" customWidth="1"/>
    <col min="1287" max="1288" width="20.7265625" customWidth="1"/>
    <col min="1537" max="1537" width="16" customWidth="1"/>
    <col min="1538" max="1538" width="12.26953125" customWidth="1"/>
    <col min="1539" max="1539" width="13.1796875" customWidth="1"/>
    <col min="1540" max="1540" width="9.90625" customWidth="1"/>
    <col min="1541" max="1541" width="14.36328125" customWidth="1"/>
    <col min="1542" max="1542" width="17.26953125" customWidth="1"/>
    <col min="1543" max="1544" width="20.7265625" customWidth="1"/>
    <col min="1793" max="1793" width="16" customWidth="1"/>
    <col min="1794" max="1794" width="12.26953125" customWidth="1"/>
    <col min="1795" max="1795" width="13.1796875" customWidth="1"/>
    <col min="1796" max="1796" width="9.90625" customWidth="1"/>
    <col min="1797" max="1797" width="14.36328125" customWidth="1"/>
    <col min="1798" max="1798" width="17.26953125" customWidth="1"/>
    <col min="1799" max="1800" width="20.7265625" customWidth="1"/>
    <col min="2049" max="2049" width="16" customWidth="1"/>
    <col min="2050" max="2050" width="12.26953125" customWidth="1"/>
    <col min="2051" max="2051" width="13.1796875" customWidth="1"/>
    <col min="2052" max="2052" width="9.90625" customWidth="1"/>
    <col min="2053" max="2053" width="14.36328125" customWidth="1"/>
    <col min="2054" max="2054" width="17.26953125" customWidth="1"/>
    <col min="2055" max="2056" width="20.7265625" customWidth="1"/>
    <col min="2305" max="2305" width="16" customWidth="1"/>
    <col min="2306" max="2306" width="12.26953125" customWidth="1"/>
    <col min="2307" max="2307" width="13.1796875" customWidth="1"/>
    <col min="2308" max="2308" width="9.90625" customWidth="1"/>
    <col min="2309" max="2309" width="14.36328125" customWidth="1"/>
    <col min="2310" max="2310" width="17.26953125" customWidth="1"/>
    <col min="2311" max="2312" width="20.7265625" customWidth="1"/>
    <col min="2561" max="2561" width="16" customWidth="1"/>
    <col min="2562" max="2562" width="12.26953125" customWidth="1"/>
    <col min="2563" max="2563" width="13.1796875" customWidth="1"/>
    <col min="2564" max="2564" width="9.90625" customWidth="1"/>
    <col min="2565" max="2565" width="14.36328125" customWidth="1"/>
    <col min="2566" max="2566" width="17.26953125" customWidth="1"/>
    <col min="2567" max="2568" width="20.7265625" customWidth="1"/>
    <col min="2817" max="2817" width="16" customWidth="1"/>
    <col min="2818" max="2818" width="12.26953125" customWidth="1"/>
    <col min="2819" max="2819" width="13.1796875" customWidth="1"/>
    <col min="2820" max="2820" width="9.90625" customWidth="1"/>
    <col min="2821" max="2821" width="14.36328125" customWidth="1"/>
    <col min="2822" max="2822" width="17.26953125" customWidth="1"/>
    <col min="2823" max="2824" width="20.7265625" customWidth="1"/>
    <col min="3073" max="3073" width="16" customWidth="1"/>
    <col min="3074" max="3074" width="12.26953125" customWidth="1"/>
    <col min="3075" max="3075" width="13.1796875" customWidth="1"/>
    <col min="3076" max="3076" width="9.90625" customWidth="1"/>
    <col min="3077" max="3077" width="14.36328125" customWidth="1"/>
    <col min="3078" max="3078" width="17.26953125" customWidth="1"/>
    <col min="3079" max="3080" width="20.7265625" customWidth="1"/>
    <col min="3329" max="3329" width="16" customWidth="1"/>
    <col min="3330" max="3330" width="12.26953125" customWidth="1"/>
    <col min="3331" max="3331" width="13.1796875" customWidth="1"/>
    <col min="3332" max="3332" width="9.90625" customWidth="1"/>
    <col min="3333" max="3333" width="14.36328125" customWidth="1"/>
    <col min="3334" max="3334" width="17.26953125" customWidth="1"/>
    <col min="3335" max="3336" width="20.7265625" customWidth="1"/>
    <col min="3585" max="3585" width="16" customWidth="1"/>
    <col min="3586" max="3586" width="12.26953125" customWidth="1"/>
    <col min="3587" max="3587" width="13.1796875" customWidth="1"/>
    <col min="3588" max="3588" width="9.90625" customWidth="1"/>
    <col min="3589" max="3589" width="14.36328125" customWidth="1"/>
    <col min="3590" max="3590" width="17.26953125" customWidth="1"/>
    <col min="3591" max="3592" width="20.7265625" customWidth="1"/>
    <col min="3841" max="3841" width="16" customWidth="1"/>
    <col min="3842" max="3842" width="12.26953125" customWidth="1"/>
    <col min="3843" max="3843" width="13.1796875" customWidth="1"/>
    <col min="3844" max="3844" width="9.90625" customWidth="1"/>
    <col min="3845" max="3845" width="14.36328125" customWidth="1"/>
    <col min="3846" max="3846" width="17.26953125" customWidth="1"/>
    <col min="3847" max="3848" width="20.7265625" customWidth="1"/>
    <col min="4097" max="4097" width="16" customWidth="1"/>
    <col min="4098" max="4098" width="12.26953125" customWidth="1"/>
    <col min="4099" max="4099" width="13.1796875" customWidth="1"/>
    <col min="4100" max="4100" width="9.90625" customWidth="1"/>
    <col min="4101" max="4101" width="14.36328125" customWidth="1"/>
    <col min="4102" max="4102" width="17.26953125" customWidth="1"/>
    <col min="4103" max="4104" width="20.7265625" customWidth="1"/>
    <col min="4353" max="4353" width="16" customWidth="1"/>
    <col min="4354" max="4354" width="12.26953125" customWidth="1"/>
    <col min="4355" max="4355" width="13.1796875" customWidth="1"/>
    <col min="4356" max="4356" width="9.90625" customWidth="1"/>
    <col min="4357" max="4357" width="14.36328125" customWidth="1"/>
    <col min="4358" max="4358" width="17.26953125" customWidth="1"/>
    <col min="4359" max="4360" width="20.7265625" customWidth="1"/>
    <col min="4609" max="4609" width="16" customWidth="1"/>
    <col min="4610" max="4610" width="12.26953125" customWidth="1"/>
    <col min="4611" max="4611" width="13.1796875" customWidth="1"/>
    <col min="4612" max="4612" width="9.90625" customWidth="1"/>
    <col min="4613" max="4613" width="14.36328125" customWidth="1"/>
    <col min="4614" max="4614" width="17.26953125" customWidth="1"/>
    <col min="4615" max="4616" width="20.7265625" customWidth="1"/>
    <col min="4865" max="4865" width="16" customWidth="1"/>
    <col min="4866" max="4866" width="12.26953125" customWidth="1"/>
    <col min="4867" max="4867" width="13.1796875" customWidth="1"/>
    <col min="4868" max="4868" width="9.90625" customWidth="1"/>
    <col min="4869" max="4869" width="14.36328125" customWidth="1"/>
    <col min="4870" max="4870" width="17.26953125" customWidth="1"/>
    <col min="4871" max="4872" width="20.7265625" customWidth="1"/>
    <col min="5121" max="5121" width="16" customWidth="1"/>
    <col min="5122" max="5122" width="12.26953125" customWidth="1"/>
    <col min="5123" max="5123" width="13.1796875" customWidth="1"/>
    <col min="5124" max="5124" width="9.90625" customWidth="1"/>
    <col min="5125" max="5125" width="14.36328125" customWidth="1"/>
    <col min="5126" max="5126" width="17.26953125" customWidth="1"/>
    <col min="5127" max="5128" width="20.7265625" customWidth="1"/>
    <col min="5377" max="5377" width="16" customWidth="1"/>
    <col min="5378" max="5378" width="12.26953125" customWidth="1"/>
    <col min="5379" max="5379" width="13.1796875" customWidth="1"/>
    <col min="5380" max="5380" width="9.90625" customWidth="1"/>
    <col min="5381" max="5381" width="14.36328125" customWidth="1"/>
    <col min="5382" max="5382" width="17.26953125" customWidth="1"/>
    <col min="5383" max="5384" width="20.7265625" customWidth="1"/>
    <col min="5633" max="5633" width="16" customWidth="1"/>
    <col min="5634" max="5634" width="12.26953125" customWidth="1"/>
    <col min="5635" max="5635" width="13.1796875" customWidth="1"/>
    <col min="5636" max="5636" width="9.90625" customWidth="1"/>
    <col min="5637" max="5637" width="14.36328125" customWidth="1"/>
    <col min="5638" max="5638" width="17.26953125" customWidth="1"/>
    <col min="5639" max="5640" width="20.7265625" customWidth="1"/>
    <col min="5889" max="5889" width="16" customWidth="1"/>
    <col min="5890" max="5890" width="12.26953125" customWidth="1"/>
    <col min="5891" max="5891" width="13.1796875" customWidth="1"/>
    <col min="5892" max="5892" width="9.90625" customWidth="1"/>
    <col min="5893" max="5893" width="14.36328125" customWidth="1"/>
    <col min="5894" max="5894" width="17.26953125" customWidth="1"/>
    <col min="5895" max="5896" width="20.7265625" customWidth="1"/>
    <col min="6145" max="6145" width="16" customWidth="1"/>
    <col min="6146" max="6146" width="12.26953125" customWidth="1"/>
    <col min="6147" max="6147" width="13.1796875" customWidth="1"/>
    <col min="6148" max="6148" width="9.90625" customWidth="1"/>
    <col min="6149" max="6149" width="14.36328125" customWidth="1"/>
    <col min="6150" max="6150" width="17.26953125" customWidth="1"/>
    <col min="6151" max="6152" width="20.7265625" customWidth="1"/>
    <col min="6401" max="6401" width="16" customWidth="1"/>
    <col min="6402" max="6402" width="12.26953125" customWidth="1"/>
    <col min="6403" max="6403" width="13.1796875" customWidth="1"/>
    <col min="6404" max="6404" width="9.90625" customWidth="1"/>
    <col min="6405" max="6405" width="14.36328125" customWidth="1"/>
    <col min="6406" max="6406" width="17.26953125" customWidth="1"/>
    <col min="6407" max="6408" width="20.7265625" customWidth="1"/>
    <col min="6657" max="6657" width="16" customWidth="1"/>
    <col min="6658" max="6658" width="12.26953125" customWidth="1"/>
    <col min="6659" max="6659" width="13.1796875" customWidth="1"/>
    <col min="6660" max="6660" width="9.90625" customWidth="1"/>
    <col min="6661" max="6661" width="14.36328125" customWidth="1"/>
    <col min="6662" max="6662" width="17.26953125" customWidth="1"/>
    <col min="6663" max="6664" width="20.7265625" customWidth="1"/>
    <col min="6913" max="6913" width="16" customWidth="1"/>
    <col min="6914" max="6914" width="12.26953125" customWidth="1"/>
    <col min="6915" max="6915" width="13.1796875" customWidth="1"/>
    <col min="6916" max="6916" width="9.90625" customWidth="1"/>
    <col min="6917" max="6917" width="14.36328125" customWidth="1"/>
    <col min="6918" max="6918" width="17.26953125" customWidth="1"/>
    <col min="6919" max="6920" width="20.7265625" customWidth="1"/>
    <col min="7169" max="7169" width="16" customWidth="1"/>
    <col min="7170" max="7170" width="12.26953125" customWidth="1"/>
    <col min="7171" max="7171" width="13.1796875" customWidth="1"/>
    <col min="7172" max="7172" width="9.90625" customWidth="1"/>
    <col min="7173" max="7173" width="14.36328125" customWidth="1"/>
    <col min="7174" max="7174" width="17.26953125" customWidth="1"/>
    <col min="7175" max="7176" width="20.7265625" customWidth="1"/>
    <col min="7425" max="7425" width="16" customWidth="1"/>
    <col min="7426" max="7426" width="12.26953125" customWidth="1"/>
    <col min="7427" max="7427" width="13.1796875" customWidth="1"/>
    <col min="7428" max="7428" width="9.90625" customWidth="1"/>
    <col min="7429" max="7429" width="14.36328125" customWidth="1"/>
    <col min="7430" max="7430" width="17.26953125" customWidth="1"/>
    <col min="7431" max="7432" width="20.7265625" customWidth="1"/>
    <col min="7681" max="7681" width="16" customWidth="1"/>
    <col min="7682" max="7682" width="12.26953125" customWidth="1"/>
    <col min="7683" max="7683" width="13.1796875" customWidth="1"/>
    <col min="7684" max="7684" width="9.90625" customWidth="1"/>
    <col min="7685" max="7685" width="14.36328125" customWidth="1"/>
    <col min="7686" max="7686" width="17.26953125" customWidth="1"/>
    <col min="7687" max="7688" width="20.7265625" customWidth="1"/>
    <col min="7937" max="7937" width="16" customWidth="1"/>
    <col min="7938" max="7938" width="12.26953125" customWidth="1"/>
    <col min="7939" max="7939" width="13.1796875" customWidth="1"/>
    <col min="7940" max="7940" width="9.90625" customWidth="1"/>
    <col min="7941" max="7941" width="14.36328125" customWidth="1"/>
    <col min="7942" max="7942" width="17.26953125" customWidth="1"/>
    <col min="7943" max="7944" width="20.7265625" customWidth="1"/>
    <col min="8193" max="8193" width="16" customWidth="1"/>
    <col min="8194" max="8194" width="12.26953125" customWidth="1"/>
    <col min="8195" max="8195" width="13.1796875" customWidth="1"/>
    <col min="8196" max="8196" width="9.90625" customWidth="1"/>
    <col min="8197" max="8197" width="14.36328125" customWidth="1"/>
    <col min="8198" max="8198" width="17.26953125" customWidth="1"/>
    <col min="8199" max="8200" width="20.7265625" customWidth="1"/>
    <col min="8449" max="8449" width="16" customWidth="1"/>
    <col min="8450" max="8450" width="12.26953125" customWidth="1"/>
    <col min="8451" max="8451" width="13.1796875" customWidth="1"/>
    <col min="8452" max="8452" width="9.90625" customWidth="1"/>
    <col min="8453" max="8453" width="14.36328125" customWidth="1"/>
    <col min="8454" max="8454" width="17.26953125" customWidth="1"/>
    <col min="8455" max="8456" width="20.7265625" customWidth="1"/>
    <col min="8705" max="8705" width="16" customWidth="1"/>
    <col min="8706" max="8706" width="12.26953125" customWidth="1"/>
    <col min="8707" max="8707" width="13.1796875" customWidth="1"/>
    <col min="8708" max="8708" width="9.90625" customWidth="1"/>
    <col min="8709" max="8709" width="14.36328125" customWidth="1"/>
    <col min="8710" max="8710" width="17.26953125" customWidth="1"/>
    <col min="8711" max="8712" width="20.7265625" customWidth="1"/>
    <col min="8961" max="8961" width="16" customWidth="1"/>
    <col min="8962" max="8962" width="12.26953125" customWidth="1"/>
    <col min="8963" max="8963" width="13.1796875" customWidth="1"/>
    <col min="8964" max="8964" width="9.90625" customWidth="1"/>
    <col min="8965" max="8965" width="14.36328125" customWidth="1"/>
    <col min="8966" max="8966" width="17.26953125" customWidth="1"/>
    <col min="8967" max="8968" width="20.7265625" customWidth="1"/>
    <col min="9217" max="9217" width="16" customWidth="1"/>
    <col min="9218" max="9218" width="12.26953125" customWidth="1"/>
    <col min="9219" max="9219" width="13.1796875" customWidth="1"/>
    <col min="9220" max="9220" width="9.90625" customWidth="1"/>
    <col min="9221" max="9221" width="14.36328125" customWidth="1"/>
    <col min="9222" max="9222" width="17.26953125" customWidth="1"/>
    <col min="9223" max="9224" width="20.7265625" customWidth="1"/>
    <col min="9473" max="9473" width="16" customWidth="1"/>
    <col min="9474" max="9474" width="12.26953125" customWidth="1"/>
    <col min="9475" max="9475" width="13.1796875" customWidth="1"/>
    <col min="9476" max="9476" width="9.90625" customWidth="1"/>
    <col min="9477" max="9477" width="14.36328125" customWidth="1"/>
    <col min="9478" max="9478" width="17.26953125" customWidth="1"/>
    <col min="9479" max="9480" width="20.7265625" customWidth="1"/>
    <col min="9729" max="9729" width="16" customWidth="1"/>
    <col min="9730" max="9730" width="12.26953125" customWidth="1"/>
    <col min="9731" max="9731" width="13.1796875" customWidth="1"/>
    <col min="9732" max="9732" width="9.90625" customWidth="1"/>
    <col min="9733" max="9733" width="14.36328125" customWidth="1"/>
    <col min="9734" max="9734" width="17.26953125" customWidth="1"/>
    <col min="9735" max="9736" width="20.7265625" customWidth="1"/>
    <col min="9985" max="9985" width="16" customWidth="1"/>
    <col min="9986" max="9986" width="12.26953125" customWidth="1"/>
    <col min="9987" max="9987" width="13.1796875" customWidth="1"/>
    <col min="9988" max="9988" width="9.90625" customWidth="1"/>
    <col min="9989" max="9989" width="14.36328125" customWidth="1"/>
    <col min="9990" max="9990" width="17.26953125" customWidth="1"/>
    <col min="9991" max="9992" width="20.7265625" customWidth="1"/>
    <col min="10241" max="10241" width="16" customWidth="1"/>
    <col min="10242" max="10242" width="12.26953125" customWidth="1"/>
    <col min="10243" max="10243" width="13.1796875" customWidth="1"/>
    <col min="10244" max="10244" width="9.90625" customWidth="1"/>
    <col min="10245" max="10245" width="14.36328125" customWidth="1"/>
    <col min="10246" max="10246" width="17.26953125" customWidth="1"/>
    <col min="10247" max="10248" width="20.7265625" customWidth="1"/>
    <col min="10497" max="10497" width="16" customWidth="1"/>
    <col min="10498" max="10498" width="12.26953125" customWidth="1"/>
    <col min="10499" max="10499" width="13.1796875" customWidth="1"/>
    <col min="10500" max="10500" width="9.90625" customWidth="1"/>
    <col min="10501" max="10501" width="14.36328125" customWidth="1"/>
    <col min="10502" max="10502" width="17.26953125" customWidth="1"/>
    <col min="10503" max="10504" width="20.7265625" customWidth="1"/>
    <col min="10753" max="10753" width="16" customWidth="1"/>
    <col min="10754" max="10754" width="12.26953125" customWidth="1"/>
    <col min="10755" max="10755" width="13.1796875" customWidth="1"/>
    <col min="10756" max="10756" width="9.90625" customWidth="1"/>
    <col min="10757" max="10757" width="14.36328125" customWidth="1"/>
    <col min="10758" max="10758" width="17.26953125" customWidth="1"/>
    <col min="10759" max="10760" width="20.7265625" customWidth="1"/>
    <col min="11009" max="11009" width="16" customWidth="1"/>
    <col min="11010" max="11010" width="12.26953125" customWidth="1"/>
    <col min="11011" max="11011" width="13.1796875" customWidth="1"/>
    <col min="11012" max="11012" width="9.90625" customWidth="1"/>
    <col min="11013" max="11013" width="14.36328125" customWidth="1"/>
    <col min="11014" max="11014" width="17.26953125" customWidth="1"/>
    <col min="11015" max="11016" width="20.7265625" customWidth="1"/>
    <col min="11265" max="11265" width="16" customWidth="1"/>
    <col min="11266" max="11266" width="12.26953125" customWidth="1"/>
    <col min="11267" max="11267" width="13.1796875" customWidth="1"/>
    <col min="11268" max="11268" width="9.90625" customWidth="1"/>
    <col min="11269" max="11269" width="14.36328125" customWidth="1"/>
    <col min="11270" max="11270" width="17.26953125" customWidth="1"/>
    <col min="11271" max="11272" width="20.7265625" customWidth="1"/>
    <col min="11521" max="11521" width="16" customWidth="1"/>
    <col min="11522" max="11522" width="12.26953125" customWidth="1"/>
    <col min="11523" max="11523" width="13.1796875" customWidth="1"/>
    <col min="11524" max="11524" width="9.90625" customWidth="1"/>
    <col min="11525" max="11525" width="14.36328125" customWidth="1"/>
    <col min="11526" max="11526" width="17.26953125" customWidth="1"/>
    <col min="11527" max="11528" width="20.7265625" customWidth="1"/>
    <col min="11777" max="11777" width="16" customWidth="1"/>
    <col min="11778" max="11778" width="12.26953125" customWidth="1"/>
    <col min="11779" max="11779" width="13.1796875" customWidth="1"/>
    <col min="11780" max="11780" width="9.90625" customWidth="1"/>
    <col min="11781" max="11781" width="14.36328125" customWidth="1"/>
    <col min="11782" max="11782" width="17.26953125" customWidth="1"/>
    <col min="11783" max="11784" width="20.7265625" customWidth="1"/>
    <col min="12033" max="12033" width="16" customWidth="1"/>
    <col min="12034" max="12034" width="12.26953125" customWidth="1"/>
    <col min="12035" max="12035" width="13.1796875" customWidth="1"/>
    <col min="12036" max="12036" width="9.90625" customWidth="1"/>
    <col min="12037" max="12037" width="14.36328125" customWidth="1"/>
    <col min="12038" max="12038" width="17.26953125" customWidth="1"/>
    <col min="12039" max="12040" width="20.7265625" customWidth="1"/>
    <col min="12289" max="12289" width="16" customWidth="1"/>
    <col min="12290" max="12290" width="12.26953125" customWidth="1"/>
    <col min="12291" max="12291" width="13.1796875" customWidth="1"/>
    <col min="12292" max="12292" width="9.90625" customWidth="1"/>
    <col min="12293" max="12293" width="14.36328125" customWidth="1"/>
    <col min="12294" max="12294" width="17.26953125" customWidth="1"/>
    <col min="12295" max="12296" width="20.7265625" customWidth="1"/>
    <col min="12545" max="12545" width="16" customWidth="1"/>
    <col min="12546" max="12546" width="12.26953125" customWidth="1"/>
    <col min="12547" max="12547" width="13.1796875" customWidth="1"/>
    <col min="12548" max="12548" width="9.90625" customWidth="1"/>
    <col min="12549" max="12549" width="14.36328125" customWidth="1"/>
    <col min="12550" max="12550" width="17.26953125" customWidth="1"/>
    <col min="12551" max="12552" width="20.7265625" customWidth="1"/>
    <col min="12801" max="12801" width="16" customWidth="1"/>
    <col min="12802" max="12802" width="12.26953125" customWidth="1"/>
    <col min="12803" max="12803" width="13.1796875" customWidth="1"/>
    <col min="12804" max="12804" width="9.90625" customWidth="1"/>
    <col min="12805" max="12805" width="14.36328125" customWidth="1"/>
    <col min="12806" max="12806" width="17.26953125" customWidth="1"/>
    <col min="12807" max="12808" width="20.7265625" customWidth="1"/>
    <col min="13057" max="13057" width="16" customWidth="1"/>
    <col min="13058" max="13058" width="12.26953125" customWidth="1"/>
    <col min="13059" max="13059" width="13.1796875" customWidth="1"/>
    <col min="13060" max="13060" width="9.90625" customWidth="1"/>
    <col min="13061" max="13061" width="14.36328125" customWidth="1"/>
    <col min="13062" max="13062" width="17.26953125" customWidth="1"/>
    <col min="13063" max="13064" width="20.7265625" customWidth="1"/>
    <col min="13313" max="13313" width="16" customWidth="1"/>
    <col min="13314" max="13314" width="12.26953125" customWidth="1"/>
    <col min="13315" max="13315" width="13.1796875" customWidth="1"/>
    <col min="13316" max="13316" width="9.90625" customWidth="1"/>
    <col min="13317" max="13317" width="14.36328125" customWidth="1"/>
    <col min="13318" max="13318" width="17.26953125" customWidth="1"/>
    <col min="13319" max="13320" width="20.7265625" customWidth="1"/>
    <col min="13569" max="13569" width="16" customWidth="1"/>
    <col min="13570" max="13570" width="12.26953125" customWidth="1"/>
    <col min="13571" max="13571" width="13.1796875" customWidth="1"/>
    <col min="13572" max="13572" width="9.90625" customWidth="1"/>
    <col min="13573" max="13573" width="14.36328125" customWidth="1"/>
    <col min="13574" max="13574" width="17.26953125" customWidth="1"/>
    <col min="13575" max="13576" width="20.7265625" customWidth="1"/>
    <col min="13825" max="13825" width="16" customWidth="1"/>
    <col min="13826" max="13826" width="12.26953125" customWidth="1"/>
    <col min="13827" max="13827" width="13.1796875" customWidth="1"/>
    <col min="13828" max="13828" width="9.90625" customWidth="1"/>
    <col min="13829" max="13829" width="14.36328125" customWidth="1"/>
    <col min="13830" max="13830" width="17.26953125" customWidth="1"/>
    <col min="13831" max="13832" width="20.7265625" customWidth="1"/>
    <col min="14081" max="14081" width="16" customWidth="1"/>
    <col min="14082" max="14082" width="12.26953125" customWidth="1"/>
    <col min="14083" max="14083" width="13.1796875" customWidth="1"/>
    <col min="14084" max="14084" width="9.90625" customWidth="1"/>
    <col min="14085" max="14085" width="14.36328125" customWidth="1"/>
    <col min="14086" max="14086" width="17.26953125" customWidth="1"/>
    <col min="14087" max="14088" width="20.7265625" customWidth="1"/>
    <col min="14337" max="14337" width="16" customWidth="1"/>
    <col min="14338" max="14338" width="12.26953125" customWidth="1"/>
    <col min="14339" max="14339" width="13.1796875" customWidth="1"/>
    <col min="14340" max="14340" width="9.90625" customWidth="1"/>
    <col min="14341" max="14341" width="14.36328125" customWidth="1"/>
    <col min="14342" max="14342" width="17.26953125" customWidth="1"/>
    <col min="14343" max="14344" width="20.7265625" customWidth="1"/>
    <col min="14593" max="14593" width="16" customWidth="1"/>
    <col min="14594" max="14594" width="12.26953125" customWidth="1"/>
    <col min="14595" max="14595" width="13.1796875" customWidth="1"/>
    <col min="14596" max="14596" width="9.90625" customWidth="1"/>
    <col min="14597" max="14597" width="14.36328125" customWidth="1"/>
    <col min="14598" max="14598" width="17.26953125" customWidth="1"/>
    <col min="14599" max="14600" width="20.7265625" customWidth="1"/>
    <col min="14849" max="14849" width="16" customWidth="1"/>
    <col min="14850" max="14850" width="12.26953125" customWidth="1"/>
    <col min="14851" max="14851" width="13.1796875" customWidth="1"/>
    <col min="14852" max="14852" width="9.90625" customWidth="1"/>
    <col min="14853" max="14853" width="14.36328125" customWidth="1"/>
    <col min="14854" max="14854" width="17.26953125" customWidth="1"/>
    <col min="14855" max="14856" width="20.7265625" customWidth="1"/>
    <col min="15105" max="15105" width="16" customWidth="1"/>
    <col min="15106" max="15106" width="12.26953125" customWidth="1"/>
    <col min="15107" max="15107" width="13.1796875" customWidth="1"/>
    <col min="15108" max="15108" width="9.90625" customWidth="1"/>
    <col min="15109" max="15109" width="14.36328125" customWidth="1"/>
    <col min="15110" max="15110" width="17.26953125" customWidth="1"/>
    <col min="15111" max="15112" width="20.7265625" customWidth="1"/>
    <col min="15361" max="15361" width="16" customWidth="1"/>
    <col min="15362" max="15362" width="12.26953125" customWidth="1"/>
    <col min="15363" max="15363" width="13.1796875" customWidth="1"/>
    <col min="15364" max="15364" width="9.90625" customWidth="1"/>
    <col min="15365" max="15365" width="14.36328125" customWidth="1"/>
    <col min="15366" max="15366" width="17.26953125" customWidth="1"/>
    <col min="15367" max="15368" width="20.7265625" customWidth="1"/>
    <col min="15617" max="15617" width="16" customWidth="1"/>
    <col min="15618" max="15618" width="12.26953125" customWidth="1"/>
    <col min="15619" max="15619" width="13.1796875" customWidth="1"/>
    <col min="15620" max="15620" width="9.90625" customWidth="1"/>
    <col min="15621" max="15621" width="14.36328125" customWidth="1"/>
    <col min="15622" max="15622" width="17.26953125" customWidth="1"/>
    <col min="15623" max="15624" width="20.7265625" customWidth="1"/>
    <col min="15873" max="15873" width="16" customWidth="1"/>
    <col min="15874" max="15874" width="12.26953125" customWidth="1"/>
    <col min="15875" max="15875" width="13.1796875" customWidth="1"/>
    <col min="15876" max="15876" width="9.90625" customWidth="1"/>
    <col min="15877" max="15877" width="14.36328125" customWidth="1"/>
    <col min="15878" max="15878" width="17.26953125" customWidth="1"/>
    <col min="15879" max="15880" width="20.7265625" customWidth="1"/>
    <col min="16129" max="16129" width="16" customWidth="1"/>
    <col min="16130" max="16130" width="12.26953125" customWidth="1"/>
    <col min="16131" max="16131" width="13.1796875" customWidth="1"/>
    <col min="16132" max="16132" width="9.90625" customWidth="1"/>
    <col min="16133" max="16133" width="14.36328125" customWidth="1"/>
    <col min="16134" max="16134" width="17.26953125" customWidth="1"/>
    <col min="16135" max="16136" width="20.7265625" customWidth="1"/>
  </cols>
  <sheetData>
    <row r="1" spans="1:8" ht="15.5" x14ac:dyDescent="0.35">
      <c r="A1" s="31" t="s">
        <v>33</v>
      </c>
      <c r="B1" s="33"/>
    </row>
    <row r="2" spans="1:8" ht="81.400000000000006" customHeight="1" x14ac:dyDescent="0.35">
      <c r="A2" s="26" t="s">
        <v>25</v>
      </c>
      <c r="B2" s="26" t="s">
        <v>26</v>
      </c>
      <c r="C2" s="26" t="s">
        <v>27</v>
      </c>
      <c r="D2" s="26" t="s">
        <v>28</v>
      </c>
      <c r="E2" s="26" t="s">
        <v>29</v>
      </c>
      <c r="F2" s="26" t="s">
        <v>30</v>
      </c>
      <c r="G2" s="27" t="s">
        <v>31</v>
      </c>
      <c r="H2" s="27" t="s">
        <v>32</v>
      </c>
    </row>
    <row r="3" spans="1:8" x14ac:dyDescent="0.35">
      <c r="A3" s="28">
        <v>10000</v>
      </c>
      <c r="B3" s="28">
        <f>$B$34</f>
        <v>8000</v>
      </c>
      <c r="C3" s="29">
        <f>$B$35/1000*A3</f>
        <v>7000</v>
      </c>
      <c r="D3" s="29">
        <f>B3+C3</f>
        <v>15000</v>
      </c>
      <c r="E3" s="29">
        <f>A3*$B$36/1000</f>
        <v>9900</v>
      </c>
      <c r="F3" s="29">
        <f>E3-D3</f>
        <v>-5100</v>
      </c>
      <c r="G3" s="29">
        <f>E3-$E$13</f>
        <v>-17410.344827586207</v>
      </c>
      <c r="H3" s="29">
        <f>G3/E3*100</f>
        <v>-175.86206896551724</v>
      </c>
    </row>
    <row r="4" spans="1:8" x14ac:dyDescent="0.35">
      <c r="A4" s="28">
        <v>12000</v>
      </c>
      <c r="B4" s="28">
        <f t="shared" ref="B4:B29" si="0">$B$34</f>
        <v>8000</v>
      </c>
      <c r="C4" s="29">
        <f t="shared" ref="C4:C29" si="1">$B$35/1000*A4</f>
        <v>8400</v>
      </c>
      <c r="D4" s="29">
        <f t="shared" ref="D4:D29" si="2">B4+C4</f>
        <v>16400</v>
      </c>
      <c r="E4" s="29">
        <f t="shared" ref="E4:E29" si="3">A4*$B$36/1000</f>
        <v>11880</v>
      </c>
      <c r="F4" s="29">
        <f t="shared" ref="F4:F29" si="4">E4-D4</f>
        <v>-4520</v>
      </c>
      <c r="G4" s="29">
        <f t="shared" ref="G4:G29" si="5">E4-$E$13</f>
        <v>-15430.344827586207</v>
      </c>
      <c r="H4" s="29">
        <f t="shared" ref="H4:H29" si="6">G4/E4*100</f>
        <v>-129.88505747126439</v>
      </c>
    </row>
    <row r="5" spans="1:8" x14ac:dyDescent="0.35">
      <c r="A5" s="28">
        <v>14000</v>
      </c>
      <c r="B5" s="28">
        <f t="shared" si="0"/>
        <v>8000</v>
      </c>
      <c r="C5" s="29">
        <f t="shared" si="1"/>
        <v>9800</v>
      </c>
      <c r="D5" s="29">
        <f t="shared" si="2"/>
        <v>17800</v>
      </c>
      <c r="E5" s="29">
        <f t="shared" si="3"/>
        <v>13860</v>
      </c>
      <c r="F5" s="29">
        <f t="shared" si="4"/>
        <v>-3940</v>
      </c>
      <c r="G5" s="29">
        <f t="shared" si="5"/>
        <v>-13450.344827586207</v>
      </c>
      <c r="H5" s="29">
        <f t="shared" si="6"/>
        <v>-97.044334975369452</v>
      </c>
    </row>
    <row r="6" spans="1:8" x14ac:dyDescent="0.35">
      <c r="A6" s="28">
        <v>16000</v>
      </c>
      <c r="B6" s="28">
        <f t="shared" si="0"/>
        <v>8000</v>
      </c>
      <c r="C6" s="29">
        <f t="shared" si="1"/>
        <v>11200</v>
      </c>
      <c r="D6" s="29">
        <f t="shared" si="2"/>
        <v>19200</v>
      </c>
      <c r="E6" s="29">
        <f t="shared" si="3"/>
        <v>15840</v>
      </c>
      <c r="F6" s="29">
        <f t="shared" si="4"/>
        <v>-3360</v>
      </c>
      <c r="G6" s="29">
        <f t="shared" si="5"/>
        <v>-11470.344827586207</v>
      </c>
      <c r="H6" s="29">
        <f t="shared" si="6"/>
        <v>-72.41379310344827</v>
      </c>
    </row>
    <row r="7" spans="1:8" x14ac:dyDescent="0.35">
      <c r="A7" s="28">
        <v>18000</v>
      </c>
      <c r="B7" s="28">
        <f t="shared" si="0"/>
        <v>8000</v>
      </c>
      <c r="C7" s="29">
        <f t="shared" si="1"/>
        <v>12600</v>
      </c>
      <c r="D7" s="29">
        <f t="shared" si="2"/>
        <v>20600</v>
      </c>
      <c r="E7" s="29">
        <f t="shared" si="3"/>
        <v>17820</v>
      </c>
      <c r="F7" s="29">
        <f t="shared" si="4"/>
        <v>-2780</v>
      </c>
      <c r="G7" s="29">
        <f t="shared" si="5"/>
        <v>-9490.3448275862065</v>
      </c>
      <c r="H7" s="29">
        <f t="shared" si="6"/>
        <v>-53.256704980842905</v>
      </c>
    </row>
    <row r="8" spans="1:8" x14ac:dyDescent="0.35">
      <c r="A8" s="30">
        <v>19000</v>
      </c>
      <c r="B8" s="28">
        <f t="shared" si="0"/>
        <v>8000</v>
      </c>
      <c r="C8" s="29">
        <f t="shared" si="1"/>
        <v>13300</v>
      </c>
      <c r="D8" s="29">
        <f t="shared" si="2"/>
        <v>21300</v>
      </c>
      <c r="E8" s="29">
        <f t="shared" si="3"/>
        <v>18810</v>
      </c>
      <c r="F8" s="29">
        <f t="shared" si="4"/>
        <v>-2490</v>
      </c>
      <c r="G8" s="29">
        <f t="shared" si="5"/>
        <v>-8500.3448275862065</v>
      </c>
      <c r="H8" s="29">
        <f t="shared" si="6"/>
        <v>-45.190562613430124</v>
      </c>
    </row>
    <row r="9" spans="1:8" x14ac:dyDescent="0.35">
      <c r="A9" s="28">
        <v>20000</v>
      </c>
      <c r="B9" s="28">
        <f t="shared" si="0"/>
        <v>8000</v>
      </c>
      <c r="C9" s="29">
        <f t="shared" si="1"/>
        <v>14000</v>
      </c>
      <c r="D9" s="29">
        <f t="shared" si="2"/>
        <v>22000</v>
      </c>
      <c r="E9" s="29">
        <f t="shared" si="3"/>
        <v>19800</v>
      </c>
      <c r="F9" s="29">
        <f t="shared" si="4"/>
        <v>-2200</v>
      </c>
      <c r="G9" s="29">
        <f t="shared" si="5"/>
        <v>-7510.3448275862065</v>
      </c>
      <c r="H9" s="29">
        <f t="shared" si="6"/>
        <v>-37.931034482758619</v>
      </c>
    </row>
    <row r="10" spans="1:8" x14ac:dyDescent="0.35">
      <c r="A10" s="28">
        <v>22000</v>
      </c>
      <c r="B10" s="28">
        <f t="shared" si="0"/>
        <v>8000</v>
      </c>
      <c r="C10" s="29">
        <f t="shared" si="1"/>
        <v>15399.999999999998</v>
      </c>
      <c r="D10" s="29">
        <f t="shared" si="2"/>
        <v>23400</v>
      </c>
      <c r="E10" s="29">
        <f t="shared" si="3"/>
        <v>21780</v>
      </c>
      <c r="F10" s="29">
        <f t="shared" si="4"/>
        <v>-1620</v>
      </c>
      <c r="G10" s="29">
        <f t="shared" si="5"/>
        <v>-5530.3448275862065</v>
      </c>
      <c r="H10" s="29">
        <f t="shared" si="6"/>
        <v>-25.391849529780565</v>
      </c>
    </row>
    <row r="11" spans="1:8" x14ac:dyDescent="0.35">
      <c r="A11" s="28">
        <v>24000</v>
      </c>
      <c r="B11" s="28">
        <f t="shared" si="0"/>
        <v>8000</v>
      </c>
      <c r="C11" s="29">
        <f t="shared" si="1"/>
        <v>16800</v>
      </c>
      <c r="D11" s="29">
        <f t="shared" si="2"/>
        <v>24800</v>
      </c>
      <c r="E11" s="29">
        <f t="shared" si="3"/>
        <v>23760</v>
      </c>
      <c r="F11" s="29">
        <f t="shared" si="4"/>
        <v>-1040</v>
      </c>
      <c r="G11" s="29">
        <f t="shared" si="5"/>
        <v>-3550.3448275862065</v>
      </c>
      <c r="H11" s="29">
        <f t="shared" si="6"/>
        <v>-14.942528735632182</v>
      </c>
    </row>
    <row r="12" spans="1:8" x14ac:dyDescent="0.35">
      <c r="A12" s="28">
        <v>26000</v>
      </c>
      <c r="B12" s="28">
        <f t="shared" si="0"/>
        <v>8000</v>
      </c>
      <c r="C12" s="29">
        <f t="shared" si="1"/>
        <v>18200</v>
      </c>
      <c r="D12" s="29">
        <f t="shared" si="2"/>
        <v>26200</v>
      </c>
      <c r="E12" s="29">
        <f t="shared" si="3"/>
        <v>25740</v>
      </c>
      <c r="F12" s="29">
        <f t="shared" si="4"/>
        <v>-460</v>
      </c>
      <c r="G12" s="29">
        <f t="shared" si="5"/>
        <v>-1570.3448275862065</v>
      </c>
      <c r="H12" s="29">
        <f t="shared" si="6"/>
        <v>-6.1007957559681687</v>
      </c>
    </row>
    <row r="13" spans="1:8" x14ac:dyDescent="0.35">
      <c r="A13" s="55">
        <f>B33</f>
        <v>27586.206896551725</v>
      </c>
      <c r="B13" s="55">
        <f t="shared" si="0"/>
        <v>8000</v>
      </c>
      <c r="C13" s="56">
        <f t="shared" si="1"/>
        <v>19310.344827586207</v>
      </c>
      <c r="D13" s="56">
        <f t="shared" si="2"/>
        <v>27310.344827586207</v>
      </c>
      <c r="E13" s="56">
        <f t="shared" si="3"/>
        <v>27310.344827586207</v>
      </c>
      <c r="F13" s="56">
        <f t="shared" si="4"/>
        <v>0</v>
      </c>
      <c r="G13" s="56">
        <f t="shared" si="5"/>
        <v>0</v>
      </c>
      <c r="H13" s="56">
        <f t="shared" si="6"/>
        <v>0</v>
      </c>
    </row>
    <row r="14" spans="1:8" x14ac:dyDescent="0.35">
      <c r="A14" s="28">
        <v>30000</v>
      </c>
      <c r="B14" s="28">
        <f t="shared" si="0"/>
        <v>8000</v>
      </c>
      <c r="C14" s="29">
        <f t="shared" si="1"/>
        <v>21000</v>
      </c>
      <c r="D14" s="29">
        <f t="shared" si="2"/>
        <v>29000</v>
      </c>
      <c r="E14" s="29">
        <f t="shared" si="3"/>
        <v>29700</v>
      </c>
      <c r="F14" s="29">
        <f t="shared" si="4"/>
        <v>700</v>
      </c>
      <c r="G14" s="29">
        <f t="shared" si="5"/>
        <v>2389.6551724137935</v>
      </c>
      <c r="H14" s="29">
        <f t="shared" si="6"/>
        <v>8.045977011494255</v>
      </c>
    </row>
    <row r="15" spans="1:8" x14ac:dyDescent="0.35">
      <c r="A15" s="28">
        <v>32000</v>
      </c>
      <c r="B15" s="28">
        <f t="shared" si="0"/>
        <v>8000</v>
      </c>
      <c r="C15" s="29">
        <f t="shared" si="1"/>
        <v>22400</v>
      </c>
      <c r="D15" s="29">
        <f t="shared" si="2"/>
        <v>30400</v>
      </c>
      <c r="E15" s="29">
        <f t="shared" si="3"/>
        <v>31680</v>
      </c>
      <c r="F15" s="29">
        <f t="shared" si="4"/>
        <v>1280</v>
      </c>
      <c r="G15" s="29">
        <f t="shared" si="5"/>
        <v>4369.6551724137935</v>
      </c>
      <c r="H15" s="29">
        <f t="shared" si="6"/>
        <v>13.793103448275861</v>
      </c>
    </row>
    <row r="16" spans="1:8" x14ac:dyDescent="0.35">
      <c r="A16" s="28">
        <v>34000</v>
      </c>
      <c r="B16" s="28">
        <f t="shared" si="0"/>
        <v>8000</v>
      </c>
      <c r="C16" s="29">
        <f t="shared" si="1"/>
        <v>23800</v>
      </c>
      <c r="D16" s="29">
        <f t="shared" si="2"/>
        <v>31800</v>
      </c>
      <c r="E16" s="29">
        <f t="shared" si="3"/>
        <v>33660</v>
      </c>
      <c r="F16" s="29">
        <f t="shared" si="4"/>
        <v>1860</v>
      </c>
      <c r="G16" s="29">
        <f t="shared" si="5"/>
        <v>6349.6551724137935</v>
      </c>
      <c r="H16" s="29">
        <f t="shared" si="6"/>
        <v>18.864097363083165</v>
      </c>
    </row>
    <row r="17" spans="1:8" x14ac:dyDescent="0.35">
      <c r="A17" s="28">
        <v>36000</v>
      </c>
      <c r="B17" s="28">
        <f t="shared" si="0"/>
        <v>8000</v>
      </c>
      <c r="C17" s="29">
        <f t="shared" si="1"/>
        <v>25200</v>
      </c>
      <c r="D17" s="29">
        <f t="shared" si="2"/>
        <v>33200</v>
      </c>
      <c r="E17" s="29">
        <f t="shared" si="3"/>
        <v>35640</v>
      </c>
      <c r="F17" s="29">
        <f t="shared" si="4"/>
        <v>2440</v>
      </c>
      <c r="G17" s="29">
        <f>E17-$E$13</f>
        <v>8329.6551724137935</v>
      </c>
      <c r="H17" s="29">
        <f t="shared" si="6"/>
        <v>23.371647509578544</v>
      </c>
    </row>
    <row r="18" spans="1:8" x14ac:dyDescent="0.35">
      <c r="A18" s="55">
        <v>38000</v>
      </c>
      <c r="B18" s="55">
        <f t="shared" si="0"/>
        <v>8000</v>
      </c>
      <c r="C18" s="56">
        <f t="shared" si="1"/>
        <v>26600</v>
      </c>
      <c r="D18" s="56">
        <f t="shared" si="2"/>
        <v>34600</v>
      </c>
      <c r="E18" s="56">
        <f t="shared" si="3"/>
        <v>37620</v>
      </c>
      <c r="F18" s="56">
        <f t="shared" si="4"/>
        <v>3020</v>
      </c>
      <c r="G18" s="92">
        <f t="shared" si="5"/>
        <v>10309.655172413793</v>
      </c>
      <c r="H18" s="92">
        <f t="shared" si="6"/>
        <v>27.404718693284934</v>
      </c>
    </row>
    <row r="19" spans="1:8" x14ac:dyDescent="0.35">
      <c r="A19" s="28">
        <v>40000</v>
      </c>
      <c r="B19" s="28">
        <f t="shared" si="0"/>
        <v>8000</v>
      </c>
      <c r="C19" s="29">
        <f t="shared" si="1"/>
        <v>28000</v>
      </c>
      <c r="D19" s="29">
        <f t="shared" si="2"/>
        <v>36000</v>
      </c>
      <c r="E19" s="29">
        <f t="shared" si="3"/>
        <v>39600</v>
      </c>
      <c r="F19" s="29">
        <f t="shared" si="4"/>
        <v>3600</v>
      </c>
      <c r="G19" s="29">
        <f t="shared" si="5"/>
        <v>12289.655172413793</v>
      </c>
      <c r="H19" s="29">
        <f t="shared" si="6"/>
        <v>31.03448275862069</v>
      </c>
    </row>
    <row r="20" spans="1:8" x14ac:dyDescent="0.35">
      <c r="A20" s="28">
        <v>42000</v>
      </c>
      <c r="B20" s="28">
        <f t="shared" si="0"/>
        <v>8000</v>
      </c>
      <c r="C20" s="29">
        <f t="shared" si="1"/>
        <v>29399.999999999996</v>
      </c>
      <c r="D20" s="29">
        <f t="shared" si="2"/>
        <v>37400</v>
      </c>
      <c r="E20" s="29">
        <f t="shared" si="3"/>
        <v>41580</v>
      </c>
      <c r="F20" s="29">
        <f t="shared" si="4"/>
        <v>4180</v>
      </c>
      <c r="G20" s="29">
        <f t="shared" si="5"/>
        <v>14269.655172413793</v>
      </c>
      <c r="H20" s="29">
        <f t="shared" si="6"/>
        <v>34.318555008210183</v>
      </c>
    </row>
    <row r="21" spans="1:8" x14ac:dyDescent="0.35">
      <c r="A21" s="28">
        <v>44000</v>
      </c>
      <c r="B21" s="28">
        <f t="shared" si="0"/>
        <v>8000</v>
      </c>
      <c r="C21" s="29">
        <f t="shared" si="1"/>
        <v>30799.999999999996</v>
      </c>
      <c r="D21" s="29">
        <f t="shared" si="2"/>
        <v>38800</v>
      </c>
      <c r="E21" s="29">
        <f t="shared" si="3"/>
        <v>43560</v>
      </c>
      <c r="F21" s="29">
        <f t="shared" si="4"/>
        <v>4760</v>
      </c>
      <c r="G21" s="29">
        <f t="shared" si="5"/>
        <v>16249.655172413793</v>
      </c>
      <c r="H21" s="29">
        <f t="shared" si="6"/>
        <v>37.304075235109721</v>
      </c>
    </row>
    <row r="22" spans="1:8" x14ac:dyDescent="0.35">
      <c r="A22" s="28">
        <v>46000</v>
      </c>
      <c r="B22" s="28">
        <f t="shared" si="0"/>
        <v>8000</v>
      </c>
      <c r="C22" s="29">
        <f t="shared" si="1"/>
        <v>32199.999999999996</v>
      </c>
      <c r="D22" s="29">
        <f t="shared" si="2"/>
        <v>40200</v>
      </c>
      <c r="E22" s="29">
        <f t="shared" si="3"/>
        <v>45540</v>
      </c>
      <c r="F22" s="29">
        <f t="shared" si="4"/>
        <v>5340</v>
      </c>
      <c r="G22" s="29">
        <f t="shared" si="5"/>
        <v>18229.655172413793</v>
      </c>
      <c r="H22" s="29">
        <f t="shared" si="6"/>
        <v>40.029985007496258</v>
      </c>
    </row>
    <row r="23" spans="1:8" x14ac:dyDescent="0.35">
      <c r="A23" s="28">
        <v>48000</v>
      </c>
      <c r="B23" s="28">
        <f t="shared" si="0"/>
        <v>8000</v>
      </c>
      <c r="C23" s="29">
        <f t="shared" si="1"/>
        <v>33600</v>
      </c>
      <c r="D23" s="29">
        <f t="shared" si="2"/>
        <v>41600</v>
      </c>
      <c r="E23" s="29">
        <f t="shared" si="3"/>
        <v>47520</v>
      </c>
      <c r="F23" s="29">
        <f t="shared" si="4"/>
        <v>5920</v>
      </c>
      <c r="G23" s="29">
        <f t="shared" si="5"/>
        <v>20209.655172413793</v>
      </c>
      <c r="H23" s="29">
        <f t="shared" si="6"/>
        <v>42.528735632183903</v>
      </c>
    </row>
    <row r="24" spans="1:8" x14ac:dyDescent="0.35">
      <c r="A24" s="28">
        <v>50000</v>
      </c>
      <c r="B24" s="28">
        <f t="shared" si="0"/>
        <v>8000</v>
      </c>
      <c r="C24" s="29">
        <f t="shared" si="1"/>
        <v>35000</v>
      </c>
      <c r="D24" s="29">
        <f t="shared" si="2"/>
        <v>43000</v>
      </c>
      <c r="E24" s="29">
        <f t="shared" si="3"/>
        <v>49500</v>
      </c>
      <c r="F24" s="29">
        <f t="shared" si="4"/>
        <v>6500</v>
      </c>
      <c r="G24" s="29">
        <f t="shared" si="5"/>
        <v>22189.655172413793</v>
      </c>
      <c r="H24" s="29">
        <f t="shared" si="6"/>
        <v>44.827586206896555</v>
      </c>
    </row>
    <row r="25" spans="1:8" x14ac:dyDescent="0.35">
      <c r="A25" s="28">
        <v>52000</v>
      </c>
      <c r="B25" s="28">
        <f t="shared" si="0"/>
        <v>8000</v>
      </c>
      <c r="C25" s="29">
        <f t="shared" si="1"/>
        <v>36400</v>
      </c>
      <c r="D25" s="29">
        <f t="shared" si="2"/>
        <v>44400</v>
      </c>
      <c r="E25" s="29">
        <f t="shared" si="3"/>
        <v>51480</v>
      </c>
      <c r="F25" s="29">
        <f t="shared" si="4"/>
        <v>7080</v>
      </c>
      <c r="G25" s="29">
        <f t="shared" si="5"/>
        <v>24169.655172413793</v>
      </c>
      <c r="H25" s="29">
        <f t="shared" si="6"/>
        <v>46.949602122015918</v>
      </c>
    </row>
    <row r="26" spans="1:8" x14ac:dyDescent="0.35">
      <c r="A26" s="28">
        <v>54000</v>
      </c>
      <c r="B26" s="28">
        <f t="shared" si="0"/>
        <v>8000</v>
      </c>
      <c r="C26" s="29">
        <f t="shared" si="1"/>
        <v>37800</v>
      </c>
      <c r="D26" s="29">
        <f t="shared" si="2"/>
        <v>45800</v>
      </c>
      <c r="E26" s="29">
        <f t="shared" si="3"/>
        <v>53460</v>
      </c>
      <c r="F26" s="29">
        <f t="shared" si="4"/>
        <v>7660</v>
      </c>
      <c r="G26" s="29">
        <f t="shared" si="5"/>
        <v>26149.655172413793</v>
      </c>
      <c r="H26" s="29">
        <f t="shared" si="6"/>
        <v>48.914431673052363</v>
      </c>
    </row>
    <row r="27" spans="1:8" x14ac:dyDescent="0.35">
      <c r="A27" s="28">
        <v>56000</v>
      </c>
      <c r="B27" s="28">
        <f t="shared" si="0"/>
        <v>8000</v>
      </c>
      <c r="C27" s="29">
        <f t="shared" si="1"/>
        <v>39200</v>
      </c>
      <c r="D27" s="29">
        <f t="shared" si="2"/>
        <v>47200</v>
      </c>
      <c r="E27" s="29">
        <f t="shared" si="3"/>
        <v>55440</v>
      </c>
      <c r="F27" s="29">
        <f t="shared" si="4"/>
        <v>8240</v>
      </c>
      <c r="G27" s="29">
        <f t="shared" si="5"/>
        <v>28129.655172413793</v>
      </c>
      <c r="H27" s="29">
        <f t="shared" si="6"/>
        <v>50.738916256157637</v>
      </c>
    </row>
    <row r="28" spans="1:8" x14ac:dyDescent="0.35">
      <c r="A28" s="28">
        <v>58000</v>
      </c>
      <c r="B28" s="28">
        <f t="shared" si="0"/>
        <v>8000</v>
      </c>
      <c r="C28" s="29">
        <f t="shared" si="1"/>
        <v>40600</v>
      </c>
      <c r="D28" s="29">
        <f t="shared" si="2"/>
        <v>48600</v>
      </c>
      <c r="E28" s="29">
        <f t="shared" si="3"/>
        <v>57420</v>
      </c>
      <c r="F28" s="29">
        <f t="shared" si="4"/>
        <v>8820</v>
      </c>
      <c r="G28" s="29">
        <f t="shared" si="5"/>
        <v>30109.655172413793</v>
      </c>
      <c r="H28" s="29">
        <f t="shared" si="6"/>
        <v>52.437574316290139</v>
      </c>
    </row>
    <row r="29" spans="1:8" x14ac:dyDescent="0.35">
      <c r="A29" s="28">
        <v>60000</v>
      </c>
      <c r="B29" s="28">
        <f t="shared" si="0"/>
        <v>8000</v>
      </c>
      <c r="C29" s="29">
        <f t="shared" si="1"/>
        <v>42000</v>
      </c>
      <c r="D29" s="29">
        <f t="shared" si="2"/>
        <v>50000</v>
      </c>
      <c r="E29" s="29">
        <f t="shared" si="3"/>
        <v>59400</v>
      </c>
      <c r="F29" s="29">
        <f t="shared" si="4"/>
        <v>9400</v>
      </c>
      <c r="G29" s="29">
        <f t="shared" si="5"/>
        <v>32089.655172413793</v>
      </c>
      <c r="H29" s="29">
        <f t="shared" si="6"/>
        <v>54.022988505747129</v>
      </c>
    </row>
    <row r="31" spans="1:8" ht="15.5" x14ac:dyDescent="0.35">
      <c r="A31" s="31" t="s">
        <v>33</v>
      </c>
      <c r="B31" s="31"/>
      <c r="C31" s="1"/>
      <c r="D31" s="1"/>
    </row>
    <row r="32" spans="1:8" ht="15.5" x14ac:dyDescent="0.35">
      <c r="A32" s="32" t="s">
        <v>34</v>
      </c>
      <c r="B32" s="32"/>
      <c r="C32" s="32"/>
      <c r="D32" s="32"/>
      <c r="E32" s="33"/>
    </row>
    <row r="33" spans="1:2" ht="15.5" x14ac:dyDescent="0.35">
      <c r="A33" s="34" t="s">
        <v>35</v>
      </c>
      <c r="B33" s="34">
        <f>B34*1000/(B36-B35)</f>
        <v>27586.206896551725</v>
      </c>
    </row>
    <row r="34" spans="1:2" ht="15.5" x14ac:dyDescent="0.35">
      <c r="A34" s="34" t="s">
        <v>26</v>
      </c>
      <c r="B34" s="34">
        <v>8000</v>
      </c>
    </row>
    <row r="35" spans="1:2" ht="15.5" x14ac:dyDescent="0.35">
      <c r="A35" s="34" t="s">
        <v>36</v>
      </c>
      <c r="B35" s="34">
        <v>700</v>
      </c>
    </row>
    <row r="36" spans="1:2" ht="15.5" x14ac:dyDescent="0.35">
      <c r="A36" s="34" t="s">
        <v>37</v>
      </c>
      <c r="B36" s="34">
        <v>990</v>
      </c>
    </row>
    <row r="37" spans="1:2" ht="15.5" x14ac:dyDescent="0.35">
      <c r="A37" s="35" t="s">
        <v>38</v>
      </c>
      <c r="B37" s="34">
        <v>38000</v>
      </c>
    </row>
  </sheetData>
  <sheetProtection algorithmName="SHA-512" hashValue="WHwQaHtqDYv1HgH2CYILZPanl1qsZaVfv5eQtIOKC24K0rQTc78U+0ZCcJbu3G6n4/ZjYu3tl/dzIouiziw2Pg==" saltValue="jy4iHLZojonRVYGs2ddl5A=="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topLeftCell="A25" zoomScale="78" zoomScaleNormal="78" workbookViewId="0">
      <selection activeCell="E5" sqref="E5:E20"/>
    </sheetView>
  </sheetViews>
  <sheetFormatPr defaultRowHeight="14.5" x14ac:dyDescent="0.35"/>
  <cols>
    <col min="1" max="1" width="16" customWidth="1"/>
    <col min="2" max="2" width="12.26953125" customWidth="1"/>
    <col min="3" max="3" width="13.1796875" customWidth="1"/>
    <col min="4" max="4" width="9.90625" customWidth="1"/>
    <col min="5" max="5" width="14.36328125" customWidth="1"/>
    <col min="6" max="6" width="17.26953125" customWidth="1"/>
    <col min="7" max="8" width="20.7265625" customWidth="1"/>
    <col min="257" max="257" width="16" customWidth="1"/>
    <col min="258" max="258" width="12.26953125" customWidth="1"/>
    <col min="259" max="259" width="13.1796875" customWidth="1"/>
    <col min="260" max="260" width="9.90625" customWidth="1"/>
    <col min="261" max="261" width="14.36328125" customWidth="1"/>
    <col min="262" max="262" width="17.26953125" customWidth="1"/>
    <col min="263" max="264" width="20.7265625" customWidth="1"/>
    <col min="513" max="513" width="16" customWidth="1"/>
    <col min="514" max="514" width="12.26953125" customWidth="1"/>
    <col min="515" max="515" width="13.1796875" customWidth="1"/>
    <col min="516" max="516" width="9.90625" customWidth="1"/>
    <col min="517" max="517" width="14.36328125" customWidth="1"/>
    <col min="518" max="518" width="17.26953125" customWidth="1"/>
    <col min="519" max="520" width="20.7265625" customWidth="1"/>
    <col min="769" max="769" width="16" customWidth="1"/>
    <col min="770" max="770" width="12.26953125" customWidth="1"/>
    <col min="771" max="771" width="13.1796875" customWidth="1"/>
    <col min="772" max="772" width="9.90625" customWidth="1"/>
    <col min="773" max="773" width="14.36328125" customWidth="1"/>
    <col min="774" max="774" width="17.26953125" customWidth="1"/>
    <col min="775" max="776" width="20.7265625" customWidth="1"/>
    <col min="1025" max="1025" width="16" customWidth="1"/>
    <col min="1026" max="1026" width="12.26953125" customWidth="1"/>
    <col min="1027" max="1027" width="13.1796875" customWidth="1"/>
    <col min="1028" max="1028" width="9.90625" customWidth="1"/>
    <col min="1029" max="1029" width="14.36328125" customWidth="1"/>
    <col min="1030" max="1030" width="17.26953125" customWidth="1"/>
    <col min="1031" max="1032" width="20.7265625" customWidth="1"/>
    <col min="1281" max="1281" width="16" customWidth="1"/>
    <col min="1282" max="1282" width="12.26953125" customWidth="1"/>
    <col min="1283" max="1283" width="13.1796875" customWidth="1"/>
    <col min="1284" max="1284" width="9.90625" customWidth="1"/>
    <col min="1285" max="1285" width="14.36328125" customWidth="1"/>
    <col min="1286" max="1286" width="17.26953125" customWidth="1"/>
    <col min="1287" max="1288" width="20.7265625" customWidth="1"/>
    <col min="1537" max="1537" width="16" customWidth="1"/>
    <col min="1538" max="1538" width="12.26953125" customWidth="1"/>
    <col min="1539" max="1539" width="13.1796875" customWidth="1"/>
    <col min="1540" max="1540" width="9.90625" customWidth="1"/>
    <col min="1541" max="1541" width="14.36328125" customWidth="1"/>
    <col min="1542" max="1542" width="17.26953125" customWidth="1"/>
    <col min="1543" max="1544" width="20.7265625" customWidth="1"/>
    <col min="1793" max="1793" width="16" customWidth="1"/>
    <col min="1794" max="1794" width="12.26953125" customWidth="1"/>
    <col min="1795" max="1795" width="13.1796875" customWidth="1"/>
    <col min="1796" max="1796" width="9.90625" customWidth="1"/>
    <col min="1797" max="1797" width="14.36328125" customWidth="1"/>
    <col min="1798" max="1798" width="17.26953125" customWidth="1"/>
    <col min="1799" max="1800" width="20.7265625" customWidth="1"/>
    <col min="2049" max="2049" width="16" customWidth="1"/>
    <col min="2050" max="2050" width="12.26953125" customWidth="1"/>
    <col min="2051" max="2051" width="13.1796875" customWidth="1"/>
    <col min="2052" max="2052" width="9.90625" customWidth="1"/>
    <col min="2053" max="2053" width="14.36328125" customWidth="1"/>
    <col min="2054" max="2054" width="17.26953125" customWidth="1"/>
    <col min="2055" max="2056" width="20.7265625" customWidth="1"/>
    <col min="2305" max="2305" width="16" customWidth="1"/>
    <col min="2306" max="2306" width="12.26953125" customWidth="1"/>
    <col min="2307" max="2307" width="13.1796875" customWidth="1"/>
    <col min="2308" max="2308" width="9.90625" customWidth="1"/>
    <col min="2309" max="2309" width="14.36328125" customWidth="1"/>
    <col min="2310" max="2310" width="17.26953125" customWidth="1"/>
    <col min="2311" max="2312" width="20.7265625" customWidth="1"/>
    <col min="2561" max="2561" width="16" customWidth="1"/>
    <col min="2562" max="2562" width="12.26953125" customWidth="1"/>
    <col min="2563" max="2563" width="13.1796875" customWidth="1"/>
    <col min="2564" max="2564" width="9.90625" customWidth="1"/>
    <col min="2565" max="2565" width="14.36328125" customWidth="1"/>
    <col min="2566" max="2566" width="17.26953125" customWidth="1"/>
    <col min="2567" max="2568" width="20.7265625" customWidth="1"/>
    <col min="2817" max="2817" width="16" customWidth="1"/>
    <col min="2818" max="2818" width="12.26953125" customWidth="1"/>
    <col min="2819" max="2819" width="13.1796875" customWidth="1"/>
    <col min="2820" max="2820" width="9.90625" customWidth="1"/>
    <col min="2821" max="2821" width="14.36328125" customWidth="1"/>
    <col min="2822" max="2822" width="17.26953125" customWidth="1"/>
    <col min="2823" max="2824" width="20.7265625" customWidth="1"/>
    <col min="3073" max="3073" width="16" customWidth="1"/>
    <col min="3074" max="3074" width="12.26953125" customWidth="1"/>
    <col min="3075" max="3075" width="13.1796875" customWidth="1"/>
    <col min="3076" max="3076" width="9.90625" customWidth="1"/>
    <col min="3077" max="3077" width="14.36328125" customWidth="1"/>
    <col min="3078" max="3078" width="17.26953125" customWidth="1"/>
    <col min="3079" max="3080" width="20.7265625" customWidth="1"/>
    <col min="3329" max="3329" width="16" customWidth="1"/>
    <col min="3330" max="3330" width="12.26953125" customWidth="1"/>
    <col min="3331" max="3331" width="13.1796875" customWidth="1"/>
    <col min="3332" max="3332" width="9.90625" customWidth="1"/>
    <col min="3333" max="3333" width="14.36328125" customWidth="1"/>
    <col min="3334" max="3334" width="17.26953125" customWidth="1"/>
    <col min="3335" max="3336" width="20.7265625" customWidth="1"/>
    <col min="3585" max="3585" width="16" customWidth="1"/>
    <col min="3586" max="3586" width="12.26953125" customWidth="1"/>
    <col min="3587" max="3587" width="13.1796875" customWidth="1"/>
    <col min="3588" max="3588" width="9.90625" customWidth="1"/>
    <col min="3589" max="3589" width="14.36328125" customWidth="1"/>
    <col min="3590" max="3590" width="17.26953125" customWidth="1"/>
    <col min="3591" max="3592" width="20.7265625" customWidth="1"/>
    <col min="3841" max="3841" width="16" customWidth="1"/>
    <col min="3842" max="3842" width="12.26953125" customWidth="1"/>
    <col min="3843" max="3843" width="13.1796875" customWidth="1"/>
    <col min="3844" max="3844" width="9.90625" customWidth="1"/>
    <col min="3845" max="3845" width="14.36328125" customWidth="1"/>
    <col min="3846" max="3846" width="17.26953125" customWidth="1"/>
    <col min="3847" max="3848" width="20.7265625" customWidth="1"/>
    <col min="4097" max="4097" width="16" customWidth="1"/>
    <col min="4098" max="4098" width="12.26953125" customWidth="1"/>
    <col min="4099" max="4099" width="13.1796875" customWidth="1"/>
    <col min="4100" max="4100" width="9.90625" customWidth="1"/>
    <col min="4101" max="4101" width="14.36328125" customWidth="1"/>
    <col min="4102" max="4102" width="17.26953125" customWidth="1"/>
    <col min="4103" max="4104" width="20.7265625" customWidth="1"/>
    <col min="4353" max="4353" width="16" customWidth="1"/>
    <col min="4354" max="4354" width="12.26953125" customWidth="1"/>
    <col min="4355" max="4355" width="13.1796875" customWidth="1"/>
    <col min="4356" max="4356" width="9.90625" customWidth="1"/>
    <col min="4357" max="4357" width="14.36328125" customWidth="1"/>
    <col min="4358" max="4358" width="17.26953125" customWidth="1"/>
    <col min="4359" max="4360" width="20.7265625" customWidth="1"/>
    <col min="4609" max="4609" width="16" customWidth="1"/>
    <col min="4610" max="4610" width="12.26953125" customWidth="1"/>
    <col min="4611" max="4611" width="13.1796875" customWidth="1"/>
    <col min="4612" max="4612" width="9.90625" customWidth="1"/>
    <col min="4613" max="4613" width="14.36328125" customWidth="1"/>
    <col min="4614" max="4614" width="17.26953125" customWidth="1"/>
    <col min="4615" max="4616" width="20.7265625" customWidth="1"/>
    <col min="4865" max="4865" width="16" customWidth="1"/>
    <col min="4866" max="4866" width="12.26953125" customWidth="1"/>
    <col min="4867" max="4867" width="13.1796875" customWidth="1"/>
    <col min="4868" max="4868" width="9.90625" customWidth="1"/>
    <col min="4869" max="4869" width="14.36328125" customWidth="1"/>
    <col min="4870" max="4870" width="17.26953125" customWidth="1"/>
    <col min="4871" max="4872" width="20.7265625" customWidth="1"/>
    <col min="5121" max="5121" width="16" customWidth="1"/>
    <col min="5122" max="5122" width="12.26953125" customWidth="1"/>
    <col min="5123" max="5123" width="13.1796875" customWidth="1"/>
    <col min="5124" max="5124" width="9.90625" customWidth="1"/>
    <col min="5125" max="5125" width="14.36328125" customWidth="1"/>
    <col min="5126" max="5126" width="17.26953125" customWidth="1"/>
    <col min="5127" max="5128" width="20.7265625" customWidth="1"/>
    <col min="5377" max="5377" width="16" customWidth="1"/>
    <col min="5378" max="5378" width="12.26953125" customWidth="1"/>
    <col min="5379" max="5379" width="13.1796875" customWidth="1"/>
    <col min="5380" max="5380" width="9.90625" customWidth="1"/>
    <col min="5381" max="5381" width="14.36328125" customWidth="1"/>
    <col min="5382" max="5382" width="17.26953125" customWidth="1"/>
    <col min="5383" max="5384" width="20.7265625" customWidth="1"/>
    <col min="5633" max="5633" width="16" customWidth="1"/>
    <col min="5634" max="5634" width="12.26953125" customWidth="1"/>
    <col min="5635" max="5635" width="13.1796875" customWidth="1"/>
    <col min="5636" max="5636" width="9.90625" customWidth="1"/>
    <col min="5637" max="5637" width="14.36328125" customWidth="1"/>
    <col min="5638" max="5638" width="17.26953125" customWidth="1"/>
    <col min="5639" max="5640" width="20.7265625" customWidth="1"/>
    <col min="5889" max="5889" width="16" customWidth="1"/>
    <col min="5890" max="5890" width="12.26953125" customWidth="1"/>
    <col min="5891" max="5891" width="13.1796875" customWidth="1"/>
    <col min="5892" max="5892" width="9.90625" customWidth="1"/>
    <col min="5893" max="5893" width="14.36328125" customWidth="1"/>
    <col min="5894" max="5894" width="17.26953125" customWidth="1"/>
    <col min="5895" max="5896" width="20.7265625" customWidth="1"/>
    <col min="6145" max="6145" width="16" customWidth="1"/>
    <col min="6146" max="6146" width="12.26953125" customWidth="1"/>
    <col min="6147" max="6147" width="13.1796875" customWidth="1"/>
    <col min="6148" max="6148" width="9.90625" customWidth="1"/>
    <col min="6149" max="6149" width="14.36328125" customWidth="1"/>
    <col min="6150" max="6150" width="17.26953125" customWidth="1"/>
    <col min="6151" max="6152" width="20.7265625" customWidth="1"/>
    <col min="6401" max="6401" width="16" customWidth="1"/>
    <col min="6402" max="6402" width="12.26953125" customWidth="1"/>
    <col min="6403" max="6403" width="13.1796875" customWidth="1"/>
    <col min="6404" max="6404" width="9.90625" customWidth="1"/>
    <col min="6405" max="6405" width="14.36328125" customWidth="1"/>
    <col min="6406" max="6406" width="17.26953125" customWidth="1"/>
    <col min="6407" max="6408" width="20.7265625" customWidth="1"/>
    <col min="6657" max="6657" width="16" customWidth="1"/>
    <col min="6658" max="6658" width="12.26953125" customWidth="1"/>
    <col min="6659" max="6659" width="13.1796875" customWidth="1"/>
    <col min="6660" max="6660" width="9.90625" customWidth="1"/>
    <col min="6661" max="6661" width="14.36328125" customWidth="1"/>
    <col min="6662" max="6662" width="17.26953125" customWidth="1"/>
    <col min="6663" max="6664" width="20.7265625" customWidth="1"/>
    <col min="6913" max="6913" width="16" customWidth="1"/>
    <col min="6914" max="6914" width="12.26953125" customWidth="1"/>
    <col min="6915" max="6915" width="13.1796875" customWidth="1"/>
    <col min="6916" max="6916" width="9.90625" customWidth="1"/>
    <col min="6917" max="6917" width="14.36328125" customWidth="1"/>
    <col min="6918" max="6918" width="17.26953125" customWidth="1"/>
    <col min="6919" max="6920" width="20.7265625" customWidth="1"/>
    <col min="7169" max="7169" width="16" customWidth="1"/>
    <col min="7170" max="7170" width="12.26953125" customWidth="1"/>
    <col min="7171" max="7171" width="13.1796875" customWidth="1"/>
    <col min="7172" max="7172" width="9.90625" customWidth="1"/>
    <col min="7173" max="7173" width="14.36328125" customWidth="1"/>
    <col min="7174" max="7174" width="17.26953125" customWidth="1"/>
    <col min="7175" max="7176" width="20.7265625" customWidth="1"/>
    <col min="7425" max="7425" width="16" customWidth="1"/>
    <col min="7426" max="7426" width="12.26953125" customWidth="1"/>
    <col min="7427" max="7427" width="13.1796875" customWidth="1"/>
    <col min="7428" max="7428" width="9.90625" customWidth="1"/>
    <col min="7429" max="7429" width="14.36328125" customWidth="1"/>
    <col min="7430" max="7430" width="17.26953125" customWidth="1"/>
    <col min="7431" max="7432" width="20.7265625" customWidth="1"/>
    <col min="7681" max="7681" width="16" customWidth="1"/>
    <col min="7682" max="7682" width="12.26953125" customWidth="1"/>
    <col min="7683" max="7683" width="13.1796875" customWidth="1"/>
    <col min="7684" max="7684" width="9.90625" customWidth="1"/>
    <col min="7685" max="7685" width="14.36328125" customWidth="1"/>
    <col min="7686" max="7686" width="17.26953125" customWidth="1"/>
    <col min="7687" max="7688" width="20.7265625" customWidth="1"/>
    <col min="7937" max="7937" width="16" customWidth="1"/>
    <col min="7938" max="7938" width="12.26953125" customWidth="1"/>
    <col min="7939" max="7939" width="13.1796875" customWidth="1"/>
    <col min="7940" max="7940" width="9.90625" customWidth="1"/>
    <col min="7941" max="7941" width="14.36328125" customWidth="1"/>
    <col min="7942" max="7942" width="17.26953125" customWidth="1"/>
    <col min="7943" max="7944" width="20.7265625" customWidth="1"/>
    <col min="8193" max="8193" width="16" customWidth="1"/>
    <col min="8194" max="8194" width="12.26953125" customWidth="1"/>
    <col min="8195" max="8195" width="13.1796875" customWidth="1"/>
    <col min="8196" max="8196" width="9.90625" customWidth="1"/>
    <col min="8197" max="8197" width="14.36328125" customWidth="1"/>
    <col min="8198" max="8198" width="17.26953125" customWidth="1"/>
    <col min="8199" max="8200" width="20.7265625" customWidth="1"/>
    <col min="8449" max="8449" width="16" customWidth="1"/>
    <col min="8450" max="8450" width="12.26953125" customWidth="1"/>
    <col min="8451" max="8451" width="13.1796875" customWidth="1"/>
    <col min="8452" max="8452" width="9.90625" customWidth="1"/>
    <col min="8453" max="8453" width="14.36328125" customWidth="1"/>
    <col min="8454" max="8454" width="17.26953125" customWidth="1"/>
    <col min="8455" max="8456" width="20.7265625" customWidth="1"/>
    <col min="8705" max="8705" width="16" customWidth="1"/>
    <col min="8706" max="8706" width="12.26953125" customWidth="1"/>
    <col min="8707" max="8707" width="13.1796875" customWidth="1"/>
    <col min="8708" max="8708" width="9.90625" customWidth="1"/>
    <col min="8709" max="8709" width="14.36328125" customWidth="1"/>
    <col min="8710" max="8710" width="17.26953125" customWidth="1"/>
    <col min="8711" max="8712" width="20.7265625" customWidth="1"/>
    <col min="8961" max="8961" width="16" customWidth="1"/>
    <col min="8962" max="8962" width="12.26953125" customWidth="1"/>
    <col min="8963" max="8963" width="13.1796875" customWidth="1"/>
    <col min="8964" max="8964" width="9.90625" customWidth="1"/>
    <col min="8965" max="8965" width="14.36328125" customWidth="1"/>
    <col min="8966" max="8966" width="17.26953125" customWidth="1"/>
    <col min="8967" max="8968" width="20.7265625" customWidth="1"/>
    <col min="9217" max="9217" width="16" customWidth="1"/>
    <col min="9218" max="9218" width="12.26953125" customWidth="1"/>
    <col min="9219" max="9219" width="13.1796875" customWidth="1"/>
    <col min="9220" max="9220" width="9.90625" customWidth="1"/>
    <col min="9221" max="9221" width="14.36328125" customWidth="1"/>
    <col min="9222" max="9222" width="17.26953125" customWidth="1"/>
    <col min="9223" max="9224" width="20.7265625" customWidth="1"/>
    <col min="9473" max="9473" width="16" customWidth="1"/>
    <col min="9474" max="9474" width="12.26953125" customWidth="1"/>
    <col min="9475" max="9475" width="13.1796875" customWidth="1"/>
    <col min="9476" max="9476" width="9.90625" customWidth="1"/>
    <col min="9477" max="9477" width="14.36328125" customWidth="1"/>
    <col min="9478" max="9478" width="17.26953125" customWidth="1"/>
    <col min="9479" max="9480" width="20.7265625" customWidth="1"/>
    <col min="9729" max="9729" width="16" customWidth="1"/>
    <col min="9730" max="9730" width="12.26953125" customWidth="1"/>
    <col min="9731" max="9731" width="13.1796875" customWidth="1"/>
    <col min="9732" max="9732" width="9.90625" customWidth="1"/>
    <col min="9733" max="9733" width="14.36328125" customWidth="1"/>
    <col min="9734" max="9734" width="17.26953125" customWidth="1"/>
    <col min="9735" max="9736" width="20.7265625" customWidth="1"/>
    <col min="9985" max="9985" width="16" customWidth="1"/>
    <col min="9986" max="9986" width="12.26953125" customWidth="1"/>
    <col min="9987" max="9987" width="13.1796875" customWidth="1"/>
    <col min="9988" max="9988" width="9.90625" customWidth="1"/>
    <col min="9989" max="9989" width="14.36328125" customWidth="1"/>
    <col min="9990" max="9990" width="17.26953125" customWidth="1"/>
    <col min="9991" max="9992" width="20.7265625" customWidth="1"/>
    <col min="10241" max="10241" width="16" customWidth="1"/>
    <col min="10242" max="10242" width="12.26953125" customWidth="1"/>
    <col min="10243" max="10243" width="13.1796875" customWidth="1"/>
    <col min="10244" max="10244" width="9.90625" customWidth="1"/>
    <col min="10245" max="10245" width="14.36328125" customWidth="1"/>
    <col min="10246" max="10246" width="17.26953125" customWidth="1"/>
    <col min="10247" max="10248" width="20.7265625" customWidth="1"/>
    <col min="10497" max="10497" width="16" customWidth="1"/>
    <col min="10498" max="10498" width="12.26953125" customWidth="1"/>
    <col min="10499" max="10499" width="13.1796875" customWidth="1"/>
    <col min="10500" max="10500" width="9.90625" customWidth="1"/>
    <col min="10501" max="10501" width="14.36328125" customWidth="1"/>
    <col min="10502" max="10502" width="17.26953125" customWidth="1"/>
    <col min="10503" max="10504" width="20.7265625" customWidth="1"/>
    <col min="10753" max="10753" width="16" customWidth="1"/>
    <col min="10754" max="10754" width="12.26953125" customWidth="1"/>
    <col min="10755" max="10755" width="13.1796875" customWidth="1"/>
    <col min="10756" max="10756" width="9.90625" customWidth="1"/>
    <col min="10757" max="10757" width="14.36328125" customWidth="1"/>
    <col min="10758" max="10758" width="17.26953125" customWidth="1"/>
    <col min="10759" max="10760" width="20.7265625" customWidth="1"/>
    <col min="11009" max="11009" width="16" customWidth="1"/>
    <col min="11010" max="11010" width="12.26953125" customWidth="1"/>
    <col min="11011" max="11011" width="13.1796875" customWidth="1"/>
    <col min="11012" max="11012" width="9.90625" customWidth="1"/>
    <col min="11013" max="11013" width="14.36328125" customWidth="1"/>
    <col min="11014" max="11014" width="17.26953125" customWidth="1"/>
    <col min="11015" max="11016" width="20.7265625" customWidth="1"/>
    <col min="11265" max="11265" width="16" customWidth="1"/>
    <col min="11266" max="11266" width="12.26953125" customWidth="1"/>
    <col min="11267" max="11267" width="13.1796875" customWidth="1"/>
    <col min="11268" max="11268" width="9.90625" customWidth="1"/>
    <col min="11269" max="11269" width="14.36328125" customWidth="1"/>
    <col min="11270" max="11270" width="17.26953125" customWidth="1"/>
    <col min="11271" max="11272" width="20.7265625" customWidth="1"/>
    <col min="11521" max="11521" width="16" customWidth="1"/>
    <col min="11522" max="11522" width="12.26953125" customWidth="1"/>
    <col min="11523" max="11523" width="13.1796875" customWidth="1"/>
    <col min="11524" max="11524" width="9.90625" customWidth="1"/>
    <col min="11525" max="11525" width="14.36328125" customWidth="1"/>
    <col min="11526" max="11526" width="17.26953125" customWidth="1"/>
    <col min="11527" max="11528" width="20.7265625" customWidth="1"/>
    <col min="11777" max="11777" width="16" customWidth="1"/>
    <col min="11778" max="11778" width="12.26953125" customWidth="1"/>
    <col min="11779" max="11779" width="13.1796875" customWidth="1"/>
    <col min="11780" max="11780" width="9.90625" customWidth="1"/>
    <col min="11781" max="11781" width="14.36328125" customWidth="1"/>
    <col min="11782" max="11782" width="17.26953125" customWidth="1"/>
    <col min="11783" max="11784" width="20.7265625" customWidth="1"/>
    <col min="12033" max="12033" width="16" customWidth="1"/>
    <col min="12034" max="12034" width="12.26953125" customWidth="1"/>
    <col min="12035" max="12035" width="13.1796875" customWidth="1"/>
    <col min="12036" max="12036" width="9.90625" customWidth="1"/>
    <col min="12037" max="12037" width="14.36328125" customWidth="1"/>
    <col min="12038" max="12038" width="17.26953125" customWidth="1"/>
    <col min="12039" max="12040" width="20.7265625" customWidth="1"/>
    <col min="12289" max="12289" width="16" customWidth="1"/>
    <col min="12290" max="12290" width="12.26953125" customWidth="1"/>
    <col min="12291" max="12291" width="13.1796875" customWidth="1"/>
    <col min="12292" max="12292" width="9.90625" customWidth="1"/>
    <col min="12293" max="12293" width="14.36328125" customWidth="1"/>
    <col min="12294" max="12294" width="17.26953125" customWidth="1"/>
    <col min="12295" max="12296" width="20.7265625" customWidth="1"/>
    <col min="12545" max="12545" width="16" customWidth="1"/>
    <col min="12546" max="12546" width="12.26953125" customWidth="1"/>
    <col min="12547" max="12547" width="13.1796875" customWidth="1"/>
    <col min="12548" max="12548" width="9.90625" customWidth="1"/>
    <col min="12549" max="12549" width="14.36328125" customWidth="1"/>
    <col min="12550" max="12550" width="17.26953125" customWidth="1"/>
    <col min="12551" max="12552" width="20.7265625" customWidth="1"/>
    <col min="12801" max="12801" width="16" customWidth="1"/>
    <col min="12802" max="12802" width="12.26953125" customWidth="1"/>
    <col min="12803" max="12803" width="13.1796875" customWidth="1"/>
    <col min="12804" max="12804" width="9.90625" customWidth="1"/>
    <col min="12805" max="12805" width="14.36328125" customWidth="1"/>
    <col min="12806" max="12806" width="17.26953125" customWidth="1"/>
    <col min="12807" max="12808" width="20.7265625" customWidth="1"/>
    <col min="13057" max="13057" width="16" customWidth="1"/>
    <col min="13058" max="13058" width="12.26953125" customWidth="1"/>
    <col min="13059" max="13059" width="13.1796875" customWidth="1"/>
    <col min="13060" max="13060" width="9.90625" customWidth="1"/>
    <col min="13061" max="13061" width="14.36328125" customWidth="1"/>
    <col min="13062" max="13062" width="17.26953125" customWidth="1"/>
    <col min="13063" max="13064" width="20.7265625" customWidth="1"/>
    <col min="13313" max="13313" width="16" customWidth="1"/>
    <col min="13314" max="13314" width="12.26953125" customWidth="1"/>
    <col min="13315" max="13315" width="13.1796875" customWidth="1"/>
    <col min="13316" max="13316" width="9.90625" customWidth="1"/>
    <col min="13317" max="13317" width="14.36328125" customWidth="1"/>
    <col min="13318" max="13318" width="17.26953125" customWidth="1"/>
    <col min="13319" max="13320" width="20.7265625" customWidth="1"/>
    <col min="13569" max="13569" width="16" customWidth="1"/>
    <col min="13570" max="13570" width="12.26953125" customWidth="1"/>
    <col min="13571" max="13571" width="13.1796875" customWidth="1"/>
    <col min="13572" max="13572" width="9.90625" customWidth="1"/>
    <col min="13573" max="13573" width="14.36328125" customWidth="1"/>
    <col min="13574" max="13574" width="17.26953125" customWidth="1"/>
    <col min="13575" max="13576" width="20.7265625" customWidth="1"/>
    <col min="13825" max="13825" width="16" customWidth="1"/>
    <col min="13826" max="13826" width="12.26953125" customWidth="1"/>
    <col min="13827" max="13827" width="13.1796875" customWidth="1"/>
    <col min="13828" max="13828" width="9.90625" customWidth="1"/>
    <col min="13829" max="13829" width="14.36328125" customWidth="1"/>
    <col min="13830" max="13830" width="17.26953125" customWidth="1"/>
    <col min="13831" max="13832" width="20.7265625" customWidth="1"/>
    <col min="14081" max="14081" width="16" customWidth="1"/>
    <col min="14082" max="14082" width="12.26953125" customWidth="1"/>
    <col min="14083" max="14083" width="13.1796875" customWidth="1"/>
    <col min="14084" max="14084" width="9.90625" customWidth="1"/>
    <col min="14085" max="14085" width="14.36328125" customWidth="1"/>
    <col min="14086" max="14086" width="17.26953125" customWidth="1"/>
    <col min="14087" max="14088" width="20.7265625" customWidth="1"/>
    <col min="14337" max="14337" width="16" customWidth="1"/>
    <col min="14338" max="14338" width="12.26953125" customWidth="1"/>
    <col min="14339" max="14339" width="13.1796875" customWidth="1"/>
    <col min="14340" max="14340" width="9.90625" customWidth="1"/>
    <col min="14341" max="14341" width="14.36328125" customWidth="1"/>
    <col min="14342" max="14342" width="17.26953125" customWidth="1"/>
    <col min="14343" max="14344" width="20.7265625" customWidth="1"/>
    <col min="14593" max="14593" width="16" customWidth="1"/>
    <col min="14594" max="14594" width="12.26953125" customWidth="1"/>
    <col min="14595" max="14595" width="13.1796875" customWidth="1"/>
    <col min="14596" max="14596" width="9.90625" customWidth="1"/>
    <col min="14597" max="14597" width="14.36328125" customWidth="1"/>
    <col min="14598" max="14598" width="17.26953125" customWidth="1"/>
    <col min="14599" max="14600" width="20.7265625" customWidth="1"/>
    <col min="14849" max="14849" width="16" customWidth="1"/>
    <col min="14850" max="14850" width="12.26953125" customWidth="1"/>
    <col min="14851" max="14851" width="13.1796875" customWidth="1"/>
    <col min="14852" max="14852" width="9.90625" customWidth="1"/>
    <col min="14853" max="14853" width="14.36328125" customWidth="1"/>
    <col min="14854" max="14854" width="17.26953125" customWidth="1"/>
    <col min="14855" max="14856" width="20.7265625" customWidth="1"/>
    <col min="15105" max="15105" width="16" customWidth="1"/>
    <col min="15106" max="15106" width="12.26953125" customWidth="1"/>
    <col min="15107" max="15107" width="13.1796875" customWidth="1"/>
    <col min="15108" max="15108" width="9.90625" customWidth="1"/>
    <col min="15109" max="15109" width="14.36328125" customWidth="1"/>
    <col min="15110" max="15110" width="17.26953125" customWidth="1"/>
    <col min="15111" max="15112" width="20.7265625" customWidth="1"/>
    <col min="15361" max="15361" width="16" customWidth="1"/>
    <col min="15362" max="15362" width="12.26953125" customWidth="1"/>
    <col min="15363" max="15363" width="13.1796875" customWidth="1"/>
    <col min="15364" max="15364" width="9.90625" customWidth="1"/>
    <col min="15365" max="15365" width="14.36328125" customWidth="1"/>
    <col min="15366" max="15366" width="17.26953125" customWidth="1"/>
    <col min="15367" max="15368" width="20.7265625" customWidth="1"/>
    <col min="15617" max="15617" width="16" customWidth="1"/>
    <col min="15618" max="15618" width="12.26953125" customWidth="1"/>
    <col min="15619" max="15619" width="13.1796875" customWidth="1"/>
    <col min="15620" max="15620" width="9.90625" customWidth="1"/>
    <col min="15621" max="15621" width="14.36328125" customWidth="1"/>
    <col min="15622" max="15622" width="17.26953125" customWidth="1"/>
    <col min="15623" max="15624" width="20.7265625" customWidth="1"/>
    <col min="15873" max="15873" width="16" customWidth="1"/>
    <col min="15874" max="15874" width="12.26953125" customWidth="1"/>
    <col min="15875" max="15875" width="13.1796875" customWidth="1"/>
    <col min="15876" max="15876" width="9.90625" customWidth="1"/>
    <col min="15877" max="15877" width="14.36328125" customWidth="1"/>
    <col min="15878" max="15878" width="17.26953125" customWidth="1"/>
    <col min="15879" max="15880" width="20.7265625" customWidth="1"/>
    <col min="16129" max="16129" width="16" customWidth="1"/>
    <col min="16130" max="16130" width="12.26953125" customWidth="1"/>
    <col min="16131" max="16131" width="13.1796875" customWidth="1"/>
    <col min="16132" max="16132" width="9.90625" customWidth="1"/>
    <col min="16133" max="16133" width="14.36328125" customWidth="1"/>
    <col min="16134" max="16134" width="17.26953125" customWidth="1"/>
    <col min="16135" max="16136" width="20.7265625" customWidth="1"/>
  </cols>
  <sheetData>
    <row r="1" spans="1:8" ht="15.5" x14ac:dyDescent="0.35">
      <c r="A1" s="31" t="s">
        <v>133</v>
      </c>
      <c r="B1" s="33"/>
    </row>
    <row r="2" spans="1:8" ht="99.15" customHeight="1" x14ac:dyDescent="0.35">
      <c r="A2" s="74" t="s">
        <v>145</v>
      </c>
      <c r="B2" s="75" t="s">
        <v>138</v>
      </c>
      <c r="C2" s="74" t="s">
        <v>139</v>
      </c>
      <c r="D2" s="74" t="s">
        <v>140</v>
      </c>
      <c r="E2" s="74" t="s">
        <v>141</v>
      </c>
      <c r="F2" s="74" t="s">
        <v>142</v>
      </c>
      <c r="G2" s="76" t="s">
        <v>143</v>
      </c>
      <c r="H2" s="76" t="s">
        <v>144</v>
      </c>
    </row>
    <row r="3" spans="1:8" x14ac:dyDescent="0.35">
      <c r="A3" s="28">
        <v>10000</v>
      </c>
      <c r="B3" s="28">
        <f>$B$34</f>
        <v>8000</v>
      </c>
      <c r="C3" s="29">
        <f>$B$35/1000*A3</f>
        <v>7000</v>
      </c>
      <c r="D3" s="29">
        <f>B3+C3</f>
        <v>15000</v>
      </c>
      <c r="E3" s="29">
        <f>A3*$B$36/1000</f>
        <v>9900</v>
      </c>
      <c r="F3" s="29">
        <f>E3-D3</f>
        <v>-5100</v>
      </c>
      <c r="G3" s="29">
        <f>E3-$E$13</f>
        <v>-17410.344827586207</v>
      </c>
      <c r="H3" s="29">
        <f>G3/E3*100</f>
        <v>-175.86206896551724</v>
      </c>
    </row>
    <row r="4" spans="1:8" x14ac:dyDescent="0.35">
      <c r="A4" s="28">
        <v>12000</v>
      </c>
      <c r="B4" s="28">
        <f t="shared" ref="B4:B29" si="0">$B$34</f>
        <v>8000</v>
      </c>
      <c r="C4" s="29">
        <f>$B$35/1000*A4</f>
        <v>8400</v>
      </c>
      <c r="D4" s="29">
        <f t="shared" ref="D4:D29" si="1">B4+C4</f>
        <v>16400</v>
      </c>
      <c r="E4" s="29">
        <f>A4*$B$36/1000</f>
        <v>11880</v>
      </c>
      <c r="F4" s="29">
        <f t="shared" ref="F4:F29" si="2">E4-D4</f>
        <v>-4520</v>
      </c>
      <c r="G4" s="29">
        <f t="shared" ref="G4:G29" si="3">E4-$E$13</f>
        <v>-15430.344827586207</v>
      </c>
      <c r="H4" s="29">
        <f>G4/E4*100</f>
        <v>-129.88505747126439</v>
      </c>
    </row>
    <row r="5" spans="1:8" x14ac:dyDescent="0.35">
      <c r="A5" s="28">
        <v>14000</v>
      </c>
      <c r="B5" s="28">
        <f t="shared" si="0"/>
        <v>8000</v>
      </c>
      <c r="C5" s="29">
        <f>$B$35/1000*A5</f>
        <v>9800</v>
      </c>
      <c r="D5" s="29">
        <f t="shared" si="1"/>
        <v>17800</v>
      </c>
      <c r="E5" s="29">
        <f t="shared" ref="E5:E29" si="4">A5*$B$36/1000</f>
        <v>13860</v>
      </c>
      <c r="F5" s="29">
        <f t="shared" si="2"/>
        <v>-3940</v>
      </c>
      <c r="G5" s="29">
        <f t="shared" si="3"/>
        <v>-13450.344827586207</v>
      </c>
      <c r="H5" s="29">
        <f t="shared" ref="H5:H29" si="5">G5/E5*100</f>
        <v>-97.044334975369452</v>
      </c>
    </row>
    <row r="6" spans="1:8" x14ac:dyDescent="0.35">
      <c r="A6" s="28">
        <v>16000</v>
      </c>
      <c r="B6" s="28">
        <f t="shared" si="0"/>
        <v>8000</v>
      </c>
      <c r="C6" s="29">
        <f t="shared" ref="C6:C29" si="6">$B$35/1000*A6</f>
        <v>11200</v>
      </c>
      <c r="D6" s="29">
        <f t="shared" si="1"/>
        <v>19200</v>
      </c>
      <c r="E6" s="29">
        <f t="shared" si="4"/>
        <v>15840</v>
      </c>
      <c r="F6" s="29">
        <f t="shared" si="2"/>
        <v>-3360</v>
      </c>
      <c r="G6" s="29">
        <f t="shared" si="3"/>
        <v>-11470.344827586207</v>
      </c>
      <c r="H6" s="29">
        <f t="shared" si="5"/>
        <v>-72.41379310344827</v>
      </c>
    </row>
    <row r="7" spans="1:8" x14ac:dyDescent="0.35">
      <c r="A7" s="28">
        <v>18000</v>
      </c>
      <c r="B7" s="28">
        <f t="shared" si="0"/>
        <v>8000</v>
      </c>
      <c r="C7" s="29">
        <f t="shared" si="6"/>
        <v>12600</v>
      </c>
      <c r="D7" s="29">
        <f t="shared" si="1"/>
        <v>20600</v>
      </c>
      <c r="E7" s="29">
        <f t="shared" si="4"/>
        <v>17820</v>
      </c>
      <c r="F7" s="29">
        <f t="shared" si="2"/>
        <v>-2780</v>
      </c>
      <c r="G7" s="29">
        <f t="shared" si="3"/>
        <v>-9490.3448275862065</v>
      </c>
      <c r="H7" s="29">
        <f t="shared" si="5"/>
        <v>-53.256704980842905</v>
      </c>
    </row>
    <row r="8" spans="1:8" x14ac:dyDescent="0.35">
      <c r="A8" s="30">
        <v>19000</v>
      </c>
      <c r="B8" s="28">
        <f t="shared" si="0"/>
        <v>8000</v>
      </c>
      <c r="C8" s="29">
        <f t="shared" si="6"/>
        <v>13300</v>
      </c>
      <c r="D8" s="29">
        <f t="shared" si="1"/>
        <v>21300</v>
      </c>
      <c r="E8" s="29">
        <f t="shared" si="4"/>
        <v>18810</v>
      </c>
      <c r="F8" s="29">
        <f t="shared" si="2"/>
        <v>-2490</v>
      </c>
      <c r="G8" s="29">
        <f t="shared" si="3"/>
        <v>-8500.3448275862065</v>
      </c>
      <c r="H8" s="29">
        <f t="shared" si="5"/>
        <v>-45.190562613430124</v>
      </c>
    </row>
    <row r="9" spans="1:8" x14ac:dyDescent="0.35">
      <c r="A9" s="28">
        <v>20000</v>
      </c>
      <c r="B9" s="28">
        <f t="shared" si="0"/>
        <v>8000</v>
      </c>
      <c r="C9" s="29">
        <f t="shared" si="6"/>
        <v>14000</v>
      </c>
      <c r="D9" s="29">
        <f t="shared" si="1"/>
        <v>22000</v>
      </c>
      <c r="E9" s="29">
        <f t="shared" si="4"/>
        <v>19800</v>
      </c>
      <c r="F9" s="29">
        <f t="shared" si="2"/>
        <v>-2200</v>
      </c>
      <c r="G9" s="29">
        <f t="shared" si="3"/>
        <v>-7510.3448275862065</v>
      </c>
      <c r="H9" s="29">
        <f t="shared" si="5"/>
        <v>-37.931034482758619</v>
      </c>
    </row>
    <row r="10" spans="1:8" x14ac:dyDescent="0.35">
      <c r="A10" s="28">
        <v>22000</v>
      </c>
      <c r="B10" s="28">
        <f t="shared" si="0"/>
        <v>8000</v>
      </c>
      <c r="C10" s="29">
        <f t="shared" si="6"/>
        <v>15399.999999999998</v>
      </c>
      <c r="D10" s="29">
        <f t="shared" si="1"/>
        <v>23400</v>
      </c>
      <c r="E10" s="29">
        <f t="shared" si="4"/>
        <v>21780</v>
      </c>
      <c r="F10" s="29">
        <f t="shared" si="2"/>
        <v>-1620</v>
      </c>
      <c r="G10" s="29">
        <f t="shared" si="3"/>
        <v>-5530.3448275862065</v>
      </c>
      <c r="H10" s="29">
        <f t="shared" si="5"/>
        <v>-25.391849529780565</v>
      </c>
    </row>
    <row r="11" spans="1:8" x14ac:dyDescent="0.35">
      <c r="A11" s="28">
        <v>24000</v>
      </c>
      <c r="B11" s="28">
        <f t="shared" si="0"/>
        <v>8000</v>
      </c>
      <c r="C11" s="29">
        <f t="shared" si="6"/>
        <v>16800</v>
      </c>
      <c r="D11" s="29">
        <f t="shared" si="1"/>
        <v>24800</v>
      </c>
      <c r="E11" s="29">
        <f t="shared" si="4"/>
        <v>23760</v>
      </c>
      <c r="F11" s="29">
        <f t="shared" si="2"/>
        <v>-1040</v>
      </c>
      <c r="G11" s="29">
        <f t="shared" si="3"/>
        <v>-3550.3448275862065</v>
      </c>
      <c r="H11" s="29">
        <f t="shared" si="5"/>
        <v>-14.942528735632182</v>
      </c>
    </row>
    <row r="12" spans="1:8" x14ac:dyDescent="0.35">
      <c r="A12" s="28">
        <v>26000</v>
      </c>
      <c r="B12" s="28">
        <f t="shared" si="0"/>
        <v>8000</v>
      </c>
      <c r="C12" s="29">
        <f t="shared" si="6"/>
        <v>18200</v>
      </c>
      <c r="D12" s="29">
        <f t="shared" si="1"/>
        <v>26200</v>
      </c>
      <c r="E12" s="29">
        <f t="shared" si="4"/>
        <v>25740</v>
      </c>
      <c r="F12" s="29">
        <f t="shared" si="2"/>
        <v>-460</v>
      </c>
      <c r="G12" s="29">
        <f t="shared" si="3"/>
        <v>-1570.3448275862065</v>
      </c>
      <c r="H12" s="29">
        <f t="shared" si="5"/>
        <v>-6.1007957559681687</v>
      </c>
    </row>
    <row r="13" spans="1:8" x14ac:dyDescent="0.35">
      <c r="A13" s="55">
        <f>B33</f>
        <v>27586.206896551725</v>
      </c>
      <c r="B13" s="55">
        <f t="shared" si="0"/>
        <v>8000</v>
      </c>
      <c r="C13" s="56">
        <f t="shared" si="6"/>
        <v>19310.344827586207</v>
      </c>
      <c r="D13" s="56">
        <f t="shared" si="1"/>
        <v>27310.344827586207</v>
      </c>
      <c r="E13" s="56">
        <f t="shared" si="4"/>
        <v>27310.344827586207</v>
      </c>
      <c r="F13" s="56">
        <f t="shared" si="2"/>
        <v>0</v>
      </c>
      <c r="G13" s="56">
        <f t="shared" si="3"/>
        <v>0</v>
      </c>
      <c r="H13" s="56">
        <f t="shared" si="5"/>
        <v>0</v>
      </c>
    </row>
    <row r="14" spans="1:8" x14ac:dyDescent="0.35">
      <c r="A14" s="28">
        <v>30000</v>
      </c>
      <c r="B14" s="28">
        <f t="shared" si="0"/>
        <v>8000</v>
      </c>
      <c r="C14" s="29">
        <f t="shared" si="6"/>
        <v>21000</v>
      </c>
      <c r="D14" s="29">
        <f t="shared" si="1"/>
        <v>29000</v>
      </c>
      <c r="E14" s="29">
        <f t="shared" si="4"/>
        <v>29700</v>
      </c>
      <c r="F14" s="29">
        <f t="shared" si="2"/>
        <v>700</v>
      </c>
      <c r="G14" s="29">
        <f t="shared" si="3"/>
        <v>2389.6551724137935</v>
      </c>
      <c r="H14" s="29">
        <f t="shared" si="5"/>
        <v>8.045977011494255</v>
      </c>
    </row>
    <row r="15" spans="1:8" x14ac:dyDescent="0.35">
      <c r="A15" s="28">
        <v>32000</v>
      </c>
      <c r="B15" s="28">
        <f t="shared" si="0"/>
        <v>8000</v>
      </c>
      <c r="C15" s="29">
        <f t="shared" si="6"/>
        <v>22400</v>
      </c>
      <c r="D15" s="29">
        <f t="shared" si="1"/>
        <v>30400</v>
      </c>
      <c r="E15" s="29">
        <f t="shared" si="4"/>
        <v>31680</v>
      </c>
      <c r="F15" s="29">
        <f t="shared" si="2"/>
        <v>1280</v>
      </c>
      <c r="G15" s="29">
        <f t="shared" si="3"/>
        <v>4369.6551724137935</v>
      </c>
      <c r="H15" s="29">
        <f t="shared" si="5"/>
        <v>13.793103448275861</v>
      </c>
    </row>
    <row r="16" spans="1:8" x14ac:dyDescent="0.35">
      <c r="A16" s="28">
        <v>34000</v>
      </c>
      <c r="B16" s="28">
        <f t="shared" si="0"/>
        <v>8000</v>
      </c>
      <c r="C16" s="29">
        <f t="shared" si="6"/>
        <v>23800</v>
      </c>
      <c r="D16" s="29">
        <f t="shared" si="1"/>
        <v>31800</v>
      </c>
      <c r="E16" s="29">
        <f t="shared" si="4"/>
        <v>33660</v>
      </c>
      <c r="F16" s="29">
        <f t="shared" si="2"/>
        <v>1860</v>
      </c>
      <c r="G16" s="29">
        <f t="shared" si="3"/>
        <v>6349.6551724137935</v>
      </c>
      <c r="H16" s="29">
        <f t="shared" si="5"/>
        <v>18.864097363083165</v>
      </c>
    </row>
    <row r="17" spans="1:8" x14ac:dyDescent="0.35">
      <c r="A17" s="28">
        <v>36000</v>
      </c>
      <c r="B17" s="28">
        <f t="shared" si="0"/>
        <v>8000</v>
      </c>
      <c r="C17" s="29">
        <f t="shared" si="6"/>
        <v>25200</v>
      </c>
      <c r="D17" s="29">
        <f t="shared" si="1"/>
        <v>33200</v>
      </c>
      <c r="E17" s="29">
        <f t="shared" si="4"/>
        <v>35640</v>
      </c>
      <c r="F17" s="29">
        <f t="shared" si="2"/>
        <v>2440</v>
      </c>
      <c r="G17" s="29">
        <f>E17-$E$13</f>
        <v>8329.6551724137935</v>
      </c>
      <c r="H17" s="29">
        <f t="shared" si="5"/>
        <v>23.371647509578544</v>
      </c>
    </row>
    <row r="18" spans="1:8" x14ac:dyDescent="0.35">
      <c r="A18" s="55">
        <v>38000</v>
      </c>
      <c r="B18" s="55">
        <f t="shared" si="0"/>
        <v>8000</v>
      </c>
      <c r="C18" s="56">
        <f t="shared" si="6"/>
        <v>26600</v>
      </c>
      <c r="D18" s="56">
        <f t="shared" si="1"/>
        <v>34600</v>
      </c>
      <c r="E18" s="56">
        <f t="shared" si="4"/>
        <v>37620</v>
      </c>
      <c r="F18" s="56">
        <f t="shared" si="2"/>
        <v>3020</v>
      </c>
      <c r="G18" s="92">
        <f t="shared" si="3"/>
        <v>10309.655172413793</v>
      </c>
      <c r="H18" s="92">
        <f t="shared" si="5"/>
        <v>27.404718693284934</v>
      </c>
    </row>
    <row r="19" spans="1:8" x14ac:dyDescent="0.35">
      <c r="A19" s="28">
        <v>40000</v>
      </c>
      <c r="B19" s="28">
        <f t="shared" si="0"/>
        <v>8000</v>
      </c>
      <c r="C19" s="29">
        <f t="shared" si="6"/>
        <v>28000</v>
      </c>
      <c r="D19" s="29">
        <f t="shared" si="1"/>
        <v>36000</v>
      </c>
      <c r="E19" s="29">
        <f t="shared" si="4"/>
        <v>39600</v>
      </c>
      <c r="F19" s="29">
        <f t="shared" si="2"/>
        <v>3600</v>
      </c>
      <c r="G19" s="29">
        <f t="shared" si="3"/>
        <v>12289.655172413793</v>
      </c>
      <c r="H19" s="29">
        <f t="shared" si="5"/>
        <v>31.03448275862069</v>
      </c>
    </row>
    <row r="20" spans="1:8" x14ac:dyDescent="0.35">
      <c r="A20" s="28">
        <v>42000</v>
      </c>
      <c r="B20" s="28">
        <f t="shared" si="0"/>
        <v>8000</v>
      </c>
      <c r="C20" s="29">
        <f t="shared" si="6"/>
        <v>29399.999999999996</v>
      </c>
      <c r="D20" s="29">
        <f t="shared" si="1"/>
        <v>37400</v>
      </c>
      <c r="E20" s="29">
        <f t="shared" si="4"/>
        <v>41580</v>
      </c>
      <c r="F20" s="29">
        <f t="shared" si="2"/>
        <v>4180</v>
      </c>
      <c r="G20" s="29">
        <f t="shared" si="3"/>
        <v>14269.655172413793</v>
      </c>
      <c r="H20" s="29">
        <f t="shared" si="5"/>
        <v>34.318555008210183</v>
      </c>
    </row>
    <row r="21" spans="1:8" x14ac:dyDescent="0.35">
      <c r="A21" s="28">
        <v>44000</v>
      </c>
      <c r="B21" s="28">
        <f t="shared" si="0"/>
        <v>8000</v>
      </c>
      <c r="C21" s="29">
        <f t="shared" si="6"/>
        <v>30799.999999999996</v>
      </c>
      <c r="D21" s="29">
        <f t="shared" si="1"/>
        <v>38800</v>
      </c>
      <c r="E21" s="29">
        <f t="shared" si="4"/>
        <v>43560</v>
      </c>
      <c r="F21" s="29">
        <f t="shared" si="2"/>
        <v>4760</v>
      </c>
      <c r="G21" s="29">
        <f t="shared" si="3"/>
        <v>16249.655172413793</v>
      </c>
      <c r="H21" s="29">
        <f t="shared" si="5"/>
        <v>37.304075235109721</v>
      </c>
    </row>
    <row r="22" spans="1:8" x14ac:dyDescent="0.35">
      <c r="A22" s="28">
        <v>46000</v>
      </c>
      <c r="B22" s="28">
        <f t="shared" si="0"/>
        <v>8000</v>
      </c>
      <c r="C22" s="29">
        <f t="shared" si="6"/>
        <v>32199.999999999996</v>
      </c>
      <c r="D22" s="29">
        <f t="shared" si="1"/>
        <v>40200</v>
      </c>
      <c r="E22" s="29">
        <f t="shared" si="4"/>
        <v>45540</v>
      </c>
      <c r="F22" s="29">
        <f t="shared" si="2"/>
        <v>5340</v>
      </c>
      <c r="G22" s="29">
        <f t="shared" si="3"/>
        <v>18229.655172413793</v>
      </c>
      <c r="H22" s="29">
        <f t="shared" si="5"/>
        <v>40.029985007496258</v>
      </c>
    </row>
    <row r="23" spans="1:8" x14ac:dyDescent="0.35">
      <c r="A23" s="28">
        <v>48000</v>
      </c>
      <c r="B23" s="28">
        <f t="shared" si="0"/>
        <v>8000</v>
      </c>
      <c r="C23" s="29">
        <f t="shared" si="6"/>
        <v>33600</v>
      </c>
      <c r="D23" s="29">
        <f t="shared" si="1"/>
        <v>41600</v>
      </c>
      <c r="E23" s="29">
        <f t="shared" si="4"/>
        <v>47520</v>
      </c>
      <c r="F23" s="29">
        <f t="shared" si="2"/>
        <v>5920</v>
      </c>
      <c r="G23" s="29">
        <f t="shared" si="3"/>
        <v>20209.655172413793</v>
      </c>
      <c r="H23" s="29">
        <f t="shared" si="5"/>
        <v>42.528735632183903</v>
      </c>
    </row>
    <row r="24" spans="1:8" x14ac:dyDescent="0.35">
      <c r="A24" s="28">
        <v>50000</v>
      </c>
      <c r="B24" s="28">
        <f t="shared" si="0"/>
        <v>8000</v>
      </c>
      <c r="C24" s="29">
        <f t="shared" si="6"/>
        <v>35000</v>
      </c>
      <c r="D24" s="29">
        <f t="shared" si="1"/>
        <v>43000</v>
      </c>
      <c r="E24" s="29">
        <f t="shared" si="4"/>
        <v>49500</v>
      </c>
      <c r="F24" s="29">
        <f t="shared" si="2"/>
        <v>6500</v>
      </c>
      <c r="G24" s="29">
        <f t="shared" si="3"/>
        <v>22189.655172413793</v>
      </c>
      <c r="H24" s="29">
        <f t="shared" si="5"/>
        <v>44.827586206896555</v>
      </c>
    </row>
    <row r="25" spans="1:8" x14ac:dyDescent="0.35">
      <c r="A25" s="28">
        <v>52000</v>
      </c>
      <c r="B25" s="28">
        <f t="shared" si="0"/>
        <v>8000</v>
      </c>
      <c r="C25" s="29">
        <f t="shared" si="6"/>
        <v>36400</v>
      </c>
      <c r="D25" s="29">
        <f t="shared" si="1"/>
        <v>44400</v>
      </c>
      <c r="E25" s="29">
        <f t="shared" si="4"/>
        <v>51480</v>
      </c>
      <c r="F25" s="29">
        <f t="shared" si="2"/>
        <v>7080</v>
      </c>
      <c r="G25" s="29">
        <f t="shared" si="3"/>
        <v>24169.655172413793</v>
      </c>
      <c r="H25" s="29">
        <f t="shared" si="5"/>
        <v>46.949602122015918</v>
      </c>
    </row>
    <row r="26" spans="1:8" x14ac:dyDescent="0.35">
      <c r="A26" s="28">
        <v>54000</v>
      </c>
      <c r="B26" s="28">
        <f t="shared" si="0"/>
        <v>8000</v>
      </c>
      <c r="C26" s="29">
        <f t="shared" si="6"/>
        <v>37800</v>
      </c>
      <c r="D26" s="29">
        <f t="shared" si="1"/>
        <v>45800</v>
      </c>
      <c r="E26" s="29">
        <f t="shared" si="4"/>
        <v>53460</v>
      </c>
      <c r="F26" s="29">
        <f t="shared" si="2"/>
        <v>7660</v>
      </c>
      <c r="G26" s="29">
        <f t="shared" si="3"/>
        <v>26149.655172413793</v>
      </c>
      <c r="H26" s="29">
        <f t="shared" si="5"/>
        <v>48.914431673052363</v>
      </c>
    </row>
    <row r="27" spans="1:8" x14ac:dyDescent="0.35">
      <c r="A27" s="28">
        <v>56000</v>
      </c>
      <c r="B27" s="28">
        <f t="shared" si="0"/>
        <v>8000</v>
      </c>
      <c r="C27" s="29">
        <f t="shared" si="6"/>
        <v>39200</v>
      </c>
      <c r="D27" s="29">
        <f t="shared" si="1"/>
        <v>47200</v>
      </c>
      <c r="E27" s="29">
        <f t="shared" si="4"/>
        <v>55440</v>
      </c>
      <c r="F27" s="29">
        <f t="shared" si="2"/>
        <v>8240</v>
      </c>
      <c r="G27" s="29">
        <f t="shared" si="3"/>
        <v>28129.655172413793</v>
      </c>
      <c r="H27" s="29">
        <f t="shared" si="5"/>
        <v>50.738916256157637</v>
      </c>
    </row>
    <row r="28" spans="1:8" x14ac:dyDescent="0.35">
      <c r="A28" s="28">
        <v>58000</v>
      </c>
      <c r="B28" s="28">
        <f t="shared" si="0"/>
        <v>8000</v>
      </c>
      <c r="C28" s="29">
        <f t="shared" si="6"/>
        <v>40600</v>
      </c>
      <c r="D28" s="29">
        <f t="shared" si="1"/>
        <v>48600</v>
      </c>
      <c r="E28" s="29">
        <f t="shared" si="4"/>
        <v>57420</v>
      </c>
      <c r="F28" s="29">
        <f t="shared" si="2"/>
        <v>8820</v>
      </c>
      <c r="G28" s="29">
        <f t="shared" si="3"/>
        <v>30109.655172413793</v>
      </c>
      <c r="H28" s="29">
        <f t="shared" si="5"/>
        <v>52.437574316290139</v>
      </c>
    </row>
    <row r="29" spans="1:8" x14ac:dyDescent="0.35">
      <c r="A29" s="28">
        <v>60000</v>
      </c>
      <c r="B29" s="28">
        <f t="shared" si="0"/>
        <v>8000</v>
      </c>
      <c r="C29" s="29">
        <f t="shared" si="6"/>
        <v>42000</v>
      </c>
      <c r="D29" s="29">
        <f t="shared" si="1"/>
        <v>50000</v>
      </c>
      <c r="E29" s="29">
        <f t="shared" si="4"/>
        <v>59400</v>
      </c>
      <c r="F29" s="29">
        <f t="shared" si="2"/>
        <v>9400</v>
      </c>
      <c r="G29" s="29">
        <f t="shared" si="3"/>
        <v>32089.655172413793</v>
      </c>
      <c r="H29" s="29">
        <f t="shared" si="5"/>
        <v>54.022988505747129</v>
      </c>
    </row>
    <row r="31" spans="1:8" ht="15.5" x14ac:dyDescent="0.35">
      <c r="A31" s="31" t="s">
        <v>133</v>
      </c>
      <c r="B31" s="31"/>
      <c r="C31" s="1"/>
      <c r="D31" s="1"/>
    </row>
    <row r="32" spans="1:8" ht="15.5" x14ac:dyDescent="0.35">
      <c r="A32" s="32" t="s">
        <v>134</v>
      </c>
      <c r="B32" s="32"/>
      <c r="C32" s="77"/>
      <c r="D32" s="77"/>
      <c r="E32" s="78"/>
    </row>
    <row r="33" spans="1:2" ht="77.5" x14ac:dyDescent="0.35">
      <c r="A33" s="72" t="s">
        <v>102</v>
      </c>
      <c r="B33" s="34">
        <f>B34*1000/(B36-B35)</f>
        <v>27586.206896551725</v>
      </c>
    </row>
    <row r="34" spans="1:2" ht="31" x14ac:dyDescent="0.35">
      <c r="A34" s="72" t="s">
        <v>138</v>
      </c>
      <c r="B34" s="34">
        <v>8000</v>
      </c>
    </row>
    <row r="35" spans="1:2" ht="31" x14ac:dyDescent="0.35">
      <c r="A35" s="72" t="s">
        <v>135</v>
      </c>
      <c r="B35" s="34">
        <v>700</v>
      </c>
    </row>
    <row r="36" spans="1:2" ht="15.5" x14ac:dyDescent="0.35">
      <c r="A36" s="34" t="s">
        <v>136</v>
      </c>
      <c r="B36" s="34">
        <v>990</v>
      </c>
    </row>
    <row r="37" spans="1:2" ht="62" x14ac:dyDescent="0.35">
      <c r="A37" s="73" t="s">
        <v>137</v>
      </c>
      <c r="B37" s="34">
        <v>38000</v>
      </c>
    </row>
  </sheetData>
  <sheetProtection algorithmName="SHA-512" hashValue="E1IAWCuJKdh/wekVJNC74u31Gkw6prTeAe8+YfkvVDLIfVpvFx7/kQ6TOZQbWC9gyl4FS+ni/ilE5OaI8BT75Q==" saltValue="J/iOOc6zhdb9rS6bvjNjMA=="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139</v>
      </c>
      <c r="D2" s="74" t="s">
        <v>140</v>
      </c>
      <c r="E2" s="74" t="s">
        <v>141</v>
      </c>
      <c r="F2" s="74" t="s">
        <v>142</v>
      </c>
      <c r="G2" s="74" t="s">
        <v>143</v>
      </c>
      <c r="H2" s="74" t="s">
        <v>144</v>
      </c>
    </row>
    <row r="3" spans="1:8" x14ac:dyDescent="0.35">
      <c r="A3" s="28">
        <v>2000</v>
      </c>
      <c r="B3" s="86"/>
      <c r="C3" s="86"/>
      <c r="D3" s="86"/>
      <c r="E3" s="86"/>
      <c r="F3" s="86"/>
      <c r="G3" s="86"/>
      <c r="H3" s="86"/>
    </row>
    <row r="4" spans="1:8" x14ac:dyDescent="0.35">
      <c r="A4" s="28">
        <v>2200</v>
      </c>
      <c r="B4" s="86"/>
      <c r="C4" s="86"/>
      <c r="D4" s="86"/>
      <c r="E4" s="86"/>
      <c r="F4" s="86"/>
      <c r="G4" s="86"/>
      <c r="H4" s="86"/>
    </row>
    <row r="5" spans="1:8" x14ac:dyDescent="0.35">
      <c r="A5" s="28">
        <v>2500</v>
      </c>
      <c r="B5" s="86"/>
      <c r="C5" s="86"/>
      <c r="D5" s="86"/>
      <c r="E5" s="86"/>
      <c r="F5" s="86"/>
      <c r="G5" s="86"/>
      <c r="H5" s="86"/>
    </row>
    <row r="6" spans="1:8" x14ac:dyDescent="0.35">
      <c r="A6" s="81">
        <f>[2]English!B30</f>
        <v>2697.6113176747981</v>
      </c>
      <c r="B6" s="86"/>
      <c r="C6" s="86"/>
      <c r="D6" s="86"/>
      <c r="E6" s="86"/>
      <c r="F6" s="86"/>
      <c r="G6" s="86"/>
      <c r="H6" s="86"/>
    </row>
    <row r="7" spans="1:8" x14ac:dyDescent="0.35">
      <c r="A7" s="28">
        <v>3000</v>
      </c>
      <c r="B7" s="86"/>
      <c r="C7" s="86"/>
      <c r="D7" s="86"/>
      <c r="E7" s="86"/>
      <c r="F7" s="86"/>
      <c r="G7" s="86"/>
      <c r="H7" s="86"/>
    </row>
    <row r="8" spans="1:8" x14ac:dyDescent="0.35">
      <c r="A8" s="28">
        <v>3500</v>
      </c>
      <c r="B8" s="86"/>
      <c r="C8" s="86"/>
      <c r="D8" s="86"/>
      <c r="E8" s="86"/>
      <c r="F8" s="86"/>
      <c r="G8" s="86"/>
      <c r="H8" s="86"/>
    </row>
    <row r="9" spans="1:8" x14ac:dyDescent="0.35">
      <c r="A9" s="28">
        <v>4000</v>
      </c>
      <c r="B9" s="86"/>
      <c r="C9" s="86"/>
      <c r="D9" s="86"/>
      <c r="E9" s="86"/>
      <c r="F9" s="86"/>
      <c r="G9" s="86"/>
      <c r="H9" s="86"/>
    </row>
    <row r="10" spans="1:8" x14ac:dyDescent="0.35">
      <c r="A10" s="82">
        <v>4800</v>
      </c>
      <c r="B10" s="86"/>
      <c r="C10" s="86"/>
      <c r="D10" s="86"/>
      <c r="E10" s="86"/>
      <c r="F10" s="86"/>
      <c r="G10" s="86"/>
      <c r="H10" s="86"/>
    </row>
    <row r="11" spans="1:8" x14ac:dyDescent="0.35">
      <c r="A11" s="28">
        <v>5000</v>
      </c>
      <c r="B11" s="86"/>
      <c r="C11" s="86"/>
      <c r="D11" s="86"/>
      <c r="E11" s="86"/>
      <c r="F11" s="86"/>
      <c r="G11" s="86"/>
      <c r="H11" s="86"/>
    </row>
    <row r="12" spans="1:8" x14ac:dyDescent="0.35">
      <c r="A12" s="28">
        <v>5200</v>
      </c>
      <c r="B12" s="86"/>
      <c r="C12" s="86"/>
      <c r="D12" s="86"/>
      <c r="E12" s="86"/>
      <c r="F12" s="86"/>
      <c r="G12" s="86"/>
      <c r="H12" s="86"/>
    </row>
    <row r="13" spans="1:8" x14ac:dyDescent="0.35">
      <c r="A13" s="28">
        <v>6000</v>
      </c>
      <c r="B13" s="86"/>
      <c r="C13" s="86"/>
      <c r="D13" s="86"/>
      <c r="E13" s="86"/>
      <c r="F13" s="86"/>
      <c r="G13" s="86"/>
      <c r="H13" s="86"/>
    </row>
    <row r="15" spans="1:8" ht="72.5" x14ac:dyDescent="0.35">
      <c r="A15" s="83" t="s">
        <v>102</v>
      </c>
      <c r="B15" s="34"/>
    </row>
    <row r="16" spans="1:8" ht="15.5" x14ac:dyDescent="0.35">
      <c r="A16" s="83" t="s">
        <v>149</v>
      </c>
      <c r="B16" s="34"/>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139</v>
      </c>
      <c r="D2" s="74" t="s">
        <v>140</v>
      </c>
      <c r="E2" s="74" t="s">
        <v>141</v>
      </c>
      <c r="F2" s="74" t="s">
        <v>142</v>
      </c>
      <c r="G2" s="74" t="s">
        <v>143</v>
      </c>
      <c r="H2" s="74" t="s">
        <v>144</v>
      </c>
    </row>
    <row r="3" spans="1:8" x14ac:dyDescent="0.35">
      <c r="A3" s="28">
        <v>2000</v>
      </c>
      <c r="B3" s="86"/>
      <c r="C3" s="86"/>
      <c r="D3" s="86"/>
      <c r="E3" s="86"/>
      <c r="F3" s="86"/>
      <c r="G3" s="86"/>
      <c r="H3" s="86"/>
    </row>
    <row r="4" spans="1:8" x14ac:dyDescent="0.35">
      <c r="A4" s="28">
        <v>2500</v>
      </c>
      <c r="B4" s="86"/>
      <c r="C4" s="86"/>
      <c r="D4" s="86"/>
      <c r="E4" s="86"/>
      <c r="F4" s="86"/>
      <c r="G4" s="86"/>
      <c r="H4" s="86"/>
    </row>
    <row r="5" spans="1:8" x14ac:dyDescent="0.35">
      <c r="A5" s="28">
        <v>3000</v>
      </c>
      <c r="B5" s="86"/>
      <c r="C5" s="86"/>
      <c r="D5" s="86"/>
      <c r="E5" s="86"/>
      <c r="F5" s="86"/>
      <c r="G5" s="86"/>
      <c r="H5" s="86"/>
    </row>
    <row r="6" spans="1:8" x14ac:dyDescent="0.35">
      <c r="A6" s="81">
        <f>[2]English!C30</f>
        <v>3976.1202822571272</v>
      </c>
      <c r="B6" s="86"/>
      <c r="C6" s="86"/>
      <c r="D6" s="86"/>
      <c r="E6" s="86"/>
      <c r="F6" s="86"/>
      <c r="G6" s="86"/>
      <c r="H6" s="86"/>
    </row>
    <row r="7" spans="1:8" x14ac:dyDescent="0.35">
      <c r="A7" s="28">
        <v>4200</v>
      </c>
      <c r="B7" s="86"/>
      <c r="C7" s="86"/>
      <c r="D7" s="86"/>
      <c r="E7" s="86"/>
      <c r="F7" s="86"/>
      <c r="G7" s="86"/>
      <c r="H7" s="86"/>
    </row>
    <row r="8" spans="1:8" x14ac:dyDescent="0.35">
      <c r="A8" s="28">
        <v>5000</v>
      </c>
      <c r="B8" s="86"/>
      <c r="C8" s="86"/>
      <c r="D8" s="86"/>
      <c r="E8" s="86"/>
      <c r="F8" s="86"/>
      <c r="G8" s="86"/>
      <c r="H8" s="86"/>
    </row>
    <row r="9" spans="1:8" x14ac:dyDescent="0.35">
      <c r="A9" s="28">
        <v>5500</v>
      </c>
      <c r="B9" s="86"/>
      <c r="C9" s="86"/>
      <c r="D9" s="86"/>
      <c r="E9" s="86"/>
      <c r="F9" s="86"/>
      <c r="G9" s="86"/>
      <c r="H9" s="86"/>
    </row>
    <row r="10" spans="1:8" x14ac:dyDescent="0.35">
      <c r="A10" s="82">
        <v>6000</v>
      </c>
      <c r="B10" s="86"/>
      <c r="C10" s="86"/>
      <c r="D10" s="86"/>
      <c r="E10" s="86"/>
      <c r="F10" s="86"/>
      <c r="G10" s="86"/>
      <c r="H10" s="86"/>
    </row>
    <row r="11" spans="1:8" x14ac:dyDescent="0.35">
      <c r="A11" s="28">
        <v>6500</v>
      </c>
      <c r="B11" s="86"/>
      <c r="C11" s="86"/>
      <c r="D11" s="86"/>
      <c r="E11" s="86"/>
      <c r="F11" s="86"/>
      <c r="G11" s="86"/>
      <c r="H11" s="86"/>
    </row>
    <row r="12" spans="1:8" x14ac:dyDescent="0.35">
      <c r="A12" s="28">
        <v>7000</v>
      </c>
      <c r="B12" s="86"/>
      <c r="C12" s="86"/>
      <c r="D12" s="86"/>
      <c r="E12" s="86"/>
      <c r="F12" s="86"/>
      <c r="G12" s="86"/>
      <c r="H12" s="86"/>
    </row>
    <row r="13" spans="1:8" x14ac:dyDescent="0.35">
      <c r="A13" s="28">
        <v>7500</v>
      </c>
      <c r="B13" s="86"/>
      <c r="C13" s="86"/>
      <c r="D13" s="86"/>
      <c r="E13" s="86"/>
      <c r="F13" s="86"/>
      <c r="G13" s="86"/>
      <c r="H13" s="86"/>
    </row>
    <row r="15" spans="1:8" ht="72.5" x14ac:dyDescent="0.35">
      <c r="A15" s="83" t="s">
        <v>102</v>
      </c>
      <c r="B15" s="34"/>
    </row>
    <row r="16" spans="1:8" ht="15.5" x14ac:dyDescent="0.35">
      <c r="A16" s="83" t="s">
        <v>149</v>
      </c>
      <c r="B16" s="34"/>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139</v>
      </c>
      <c r="D2" s="74" t="s">
        <v>140</v>
      </c>
      <c r="E2" s="74" t="s">
        <v>141</v>
      </c>
      <c r="F2" s="74" t="s">
        <v>142</v>
      </c>
      <c r="G2" s="74" t="s">
        <v>143</v>
      </c>
      <c r="H2" s="74" t="s">
        <v>144</v>
      </c>
    </row>
    <row r="3" spans="1:8" x14ac:dyDescent="0.35">
      <c r="A3" s="28">
        <v>2000</v>
      </c>
      <c r="B3" s="86"/>
      <c r="C3" s="86"/>
      <c r="D3" s="86"/>
      <c r="E3" s="86"/>
      <c r="F3" s="86"/>
      <c r="G3" s="86"/>
      <c r="H3" s="86"/>
    </row>
    <row r="4" spans="1:8" x14ac:dyDescent="0.35">
      <c r="A4" s="28">
        <v>2500</v>
      </c>
      <c r="B4" s="86"/>
      <c r="C4" s="86"/>
      <c r="D4" s="86"/>
      <c r="E4" s="86"/>
      <c r="F4" s="86"/>
      <c r="G4" s="86"/>
      <c r="H4" s="86"/>
    </row>
    <row r="5" spans="1:8" x14ac:dyDescent="0.35">
      <c r="A5" s="28">
        <v>3000</v>
      </c>
      <c r="B5" s="86"/>
      <c r="C5" s="86"/>
      <c r="D5" s="86"/>
      <c r="E5" s="86"/>
      <c r="F5" s="86"/>
      <c r="G5" s="86"/>
      <c r="H5" s="86"/>
    </row>
    <row r="6" spans="1:8" x14ac:dyDescent="0.35">
      <c r="A6" s="81">
        <f>[2]English!D30</f>
        <v>3350.8047683102191</v>
      </c>
      <c r="B6" s="86"/>
      <c r="C6" s="86"/>
      <c r="D6" s="86"/>
      <c r="E6" s="86"/>
      <c r="F6" s="86"/>
      <c r="G6" s="86"/>
      <c r="H6" s="86"/>
    </row>
    <row r="7" spans="1:8" x14ac:dyDescent="0.35">
      <c r="A7" s="28">
        <v>4000</v>
      </c>
      <c r="B7" s="86"/>
      <c r="C7" s="86"/>
      <c r="D7" s="86"/>
      <c r="E7" s="86"/>
      <c r="F7" s="86"/>
      <c r="G7" s="86"/>
      <c r="H7" s="86"/>
    </row>
    <row r="8" spans="1:8" x14ac:dyDescent="0.35">
      <c r="A8" s="28">
        <v>4500</v>
      </c>
      <c r="B8" s="86"/>
      <c r="C8" s="86"/>
      <c r="D8" s="86"/>
      <c r="E8" s="86"/>
      <c r="F8" s="86"/>
      <c r="G8" s="86"/>
      <c r="H8" s="86"/>
    </row>
    <row r="9" spans="1:8" x14ac:dyDescent="0.35">
      <c r="A9" s="28">
        <v>5000</v>
      </c>
      <c r="B9" s="86"/>
      <c r="C9" s="86"/>
      <c r="D9" s="86"/>
      <c r="E9" s="86"/>
      <c r="F9" s="86"/>
      <c r="G9" s="86"/>
      <c r="H9" s="86"/>
    </row>
    <row r="10" spans="1:8" x14ac:dyDescent="0.35">
      <c r="A10" s="82">
        <v>7200</v>
      </c>
      <c r="B10" s="86"/>
      <c r="C10" s="86"/>
      <c r="D10" s="86"/>
      <c r="E10" s="86"/>
      <c r="F10" s="86"/>
      <c r="G10" s="86"/>
      <c r="H10" s="86"/>
    </row>
    <row r="11" spans="1:8" x14ac:dyDescent="0.35">
      <c r="A11" s="28">
        <v>8000</v>
      </c>
      <c r="B11" s="86"/>
      <c r="C11" s="86"/>
      <c r="D11" s="86"/>
      <c r="E11" s="86"/>
      <c r="F11" s="86"/>
      <c r="G11" s="86"/>
      <c r="H11" s="86"/>
    </row>
    <row r="12" spans="1:8" x14ac:dyDescent="0.35">
      <c r="A12" s="28">
        <v>8500</v>
      </c>
      <c r="B12" s="86"/>
      <c r="C12" s="86"/>
      <c r="D12" s="86"/>
      <c r="E12" s="86"/>
      <c r="F12" s="86"/>
      <c r="G12" s="86"/>
      <c r="H12" s="86"/>
    </row>
    <row r="13" spans="1:8" x14ac:dyDescent="0.35">
      <c r="A13" s="28">
        <v>9000</v>
      </c>
      <c r="B13" s="86"/>
      <c r="C13" s="86"/>
      <c r="D13" s="86"/>
      <c r="E13" s="86"/>
      <c r="F13" s="86"/>
      <c r="G13" s="86"/>
      <c r="H13" s="86"/>
    </row>
    <row r="15" spans="1:8" ht="72.5" x14ac:dyDescent="0.35">
      <c r="A15" s="83" t="s">
        <v>102</v>
      </c>
      <c r="B15" s="34"/>
    </row>
    <row r="16" spans="1:8" ht="15.5" x14ac:dyDescent="0.35">
      <c r="A16" s="83" t="s">
        <v>150</v>
      </c>
      <c r="B16" s="34"/>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139</v>
      </c>
      <c r="D2" s="74" t="s">
        <v>140</v>
      </c>
      <c r="E2" s="74" t="s">
        <v>141</v>
      </c>
      <c r="F2" s="74" t="s">
        <v>142</v>
      </c>
      <c r="G2" s="74" t="s">
        <v>143</v>
      </c>
      <c r="H2" s="74" t="s">
        <v>144</v>
      </c>
    </row>
    <row r="3" spans="1:8" x14ac:dyDescent="0.35">
      <c r="A3" s="28">
        <v>2000</v>
      </c>
      <c r="B3" s="86"/>
      <c r="C3" s="86"/>
      <c r="D3" s="86"/>
      <c r="E3" s="86"/>
      <c r="F3" s="86"/>
      <c r="G3" s="86"/>
      <c r="H3" s="86"/>
    </row>
    <row r="4" spans="1:8" x14ac:dyDescent="0.35">
      <c r="A4" s="28">
        <v>3000</v>
      </c>
      <c r="B4" s="86"/>
      <c r="C4" s="86"/>
      <c r="D4" s="86"/>
      <c r="E4" s="86"/>
      <c r="F4" s="86"/>
      <c r="G4" s="86"/>
      <c r="H4" s="86"/>
    </row>
    <row r="5" spans="1:8" x14ac:dyDescent="0.35">
      <c r="A5" s="28">
        <v>4500</v>
      </c>
      <c r="B5" s="86"/>
      <c r="C5" s="86"/>
      <c r="D5" s="86"/>
      <c r="E5" s="86"/>
      <c r="F5" s="86"/>
      <c r="G5" s="86"/>
      <c r="H5" s="86"/>
    </row>
    <row r="6" spans="1:8" x14ac:dyDescent="0.35">
      <c r="A6" s="81">
        <f>[2]English!E30</f>
        <v>5502.2309357569447</v>
      </c>
      <c r="B6" s="86"/>
      <c r="C6" s="86"/>
      <c r="D6" s="86"/>
      <c r="E6" s="86"/>
      <c r="F6" s="86"/>
      <c r="G6" s="86"/>
      <c r="H6" s="86"/>
    </row>
    <row r="7" spans="1:8" x14ac:dyDescent="0.35">
      <c r="A7" s="28">
        <v>6000</v>
      </c>
      <c r="B7" s="86"/>
      <c r="C7" s="86"/>
      <c r="D7" s="86"/>
      <c r="E7" s="86"/>
      <c r="F7" s="86"/>
      <c r="G7" s="86"/>
      <c r="H7" s="86"/>
    </row>
    <row r="8" spans="1:8" x14ac:dyDescent="0.35">
      <c r="A8" s="28">
        <v>10000</v>
      </c>
      <c r="B8" s="86"/>
      <c r="C8" s="86"/>
      <c r="D8" s="86"/>
      <c r="E8" s="86"/>
      <c r="F8" s="86"/>
      <c r="G8" s="86"/>
      <c r="H8" s="86"/>
    </row>
    <row r="9" spans="1:8" x14ac:dyDescent="0.35">
      <c r="A9" s="28">
        <v>20000</v>
      </c>
      <c r="B9" s="86"/>
      <c r="C9" s="86"/>
      <c r="D9" s="86"/>
      <c r="E9" s="86"/>
      <c r="F9" s="86"/>
      <c r="G9" s="86"/>
      <c r="H9" s="86"/>
    </row>
    <row r="10" spans="1:8" x14ac:dyDescent="0.35">
      <c r="A10" s="82">
        <v>50000</v>
      </c>
      <c r="B10" s="86"/>
      <c r="C10" s="86"/>
      <c r="D10" s="86"/>
      <c r="E10" s="86"/>
      <c r="F10" s="86"/>
      <c r="G10" s="86"/>
      <c r="H10" s="86"/>
    </row>
    <row r="11" spans="1:8" x14ac:dyDescent="0.35">
      <c r="A11" s="28">
        <v>60000</v>
      </c>
      <c r="B11" s="86"/>
      <c r="C11" s="86"/>
      <c r="D11" s="86"/>
      <c r="E11" s="86"/>
      <c r="F11" s="86"/>
      <c r="G11" s="86"/>
      <c r="H11" s="86"/>
    </row>
    <row r="12" spans="1:8" x14ac:dyDescent="0.35">
      <c r="A12" s="28">
        <v>70000</v>
      </c>
      <c r="B12" s="86"/>
      <c r="C12" s="86"/>
      <c r="D12" s="86"/>
      <c r="E12" s="86"/>
      <c r="F12" s="86"/>
      <c r="G12" s="86"/>
      <c r="H12" s="86"/>
    </row>
    <row r="13" spans="1:8" x14ac:dyDescent="0.35">
      <c r="A13" s="28">
        <v>80000</v>
      </c>
      <c r="B13" s="86"/>
      <c r="C13" s="86"/>
      <c r="D13" s="86"/>
      <c r="E13" s="86"/>
      <c r="F13" s="86"/>
      <c r="G13" s="86"/>
      <c r="H13" s="86"/>
    </row>
    <row r="15" spans="1:8" ht="72.5" x14ac:dyDescent="0.35">
      <c r="A15" s="83" t="s">
        <v>102</v>
      </c>
      <c r="B15" s="34"/>
    </row>
    <row r="16" spans="1:8" ht="15.5" x14ac:dyDescent="0.35">
      <c r="A16" s="83" t="s">
        <v>149</v>
      </c>
      <c r="B16" s="34"/>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151</v>
      </c>
      <c r="D2" s="74" t="s">
        <v>140</v>
      </c>
      <c r="E2" s="74" t="s">
        <v>141</v>
      </c>
      <c r="F2" s="74" t="s">
        <v>142</v>
      </c>
      <c r="G2" s="74" t="s">
        <v>143</v>
      </c>
      <c r="H2" s="74" t="s">
        <v>144</v>
      </c>
    </row>
    <row r="3" spans="1:8" x14ac:dyDescent="0.35">
      <c r="A3" s="86">
        <v>1500</v>
      </c>
      <c r="B3" s="86"/>
      <c r="C3" s="86"/>
      <c r="D3" s="86"/>
      <c r="E3" s="86"/>
      <c r="F3" s="86"/>
      <c r="G3" s="86"/>
      <c r="H3" s="86"/>
    </row>
    <row r="4" spans="1:8" x14ac:dyDescent="0.35">
      <c r="A4" s="86">
        <v>1800</v>
      </c>
      <c r="B4" s="86"/>
      <c r="C4" s="86"/>
      <c r="D4" s="86"/>
      <c r="E4" s="86"/>
      <c r="F4" s="86"/>
      <c r="G4" s="86"/>
      <c r="H4" s="86"/>
    </row>
    <row r="5" spans="1:8" x14ac:dyDescent="0.35">
      <c r="A5" s="86">
        <v>2000</v>
      </c>
      <c r="B5" s="86"/>
      <c r="C5" s="86"/>
      <c r="D5" s="86"/>
      <c r="E5" s="86"/>
      <c r="F5" s="86"/>
      <c r="G5" s="86"/>
      <c r="H5" s="86"/>
    </row>
    <row r="6" spans="1:8" x14ac:dyDescent="0.35">
      <c r="A6" s="81">
        <f>[2]English!F30</f>
        <v>2649.5080572860402</v>
      </c>
      <c r="B6" s="86"/>
      <c r="C6" s="86"/>
      <c r="D6" s="86"/>
      <c r="E6" s="86"/>
      <c r="F6" s="86"/>
      <c r="G6" s="86"/>
      <c r="H6" s="86"/>
    </row>
    <row r="7" spans="1:8" x14ac:dyDescent="0.35">
      <c r="A7" s="86">
        <v>3000</v>
      </c>
      <c r="B7" s="86"/>
      <c r="C7" s="86"/>
      <c r="D7" s="86"/>
      <c r="E7" s="86"/>
      <c r="F7" s="86"/>
      <c r="G7" s="86"/>
      <c r="H7" s="86"/>
    </row>
    <row r="8" spans="1:8" x14ac:dyDescent="0.35">
      <c r="A8" s="86">
        <v>3500</v>
      </c>
      <c r="B8" s="86"/>
      <c r="C8" s="86"/>
      <c r="D8" s="86"/>
      <c r="E8" s="86"/>
      <c r="F8" s="86"/>
      <c r="G8" s="86"/>
      <c r="H8" s="86"/>
    </row>
    <row r="9" spans="1:8" x14ac:dyDescent="0.35">
      <c r="A9" s="86">
        <v>3800</v>
      </c>
      <c r="B9" s="86"/>
      <c r="C9" s="86"/>
      <c r="D9" s="86"/>
      <c r="E9" s="86"/>
      <c r="F9" s="86"/>
      <c r="G9" s="86"/>
      <c r="H9" s="86"/>
    </row>
    <row r="10" spans="1:8" x14ac:dyDescent="0.35">
      <c r="A10" s="81">
        <v>4500</v>
      </c>
      <c r="B10" s="86"/>
      <c r="C10" s="86"/>
      <c r="D10" s="86"/>
      <c r="E10" s="86"/>
      <c r="F10" s="86"/>
      <c r="G10" s="87"/>
      <c r="H10" s="87"/>
    </row>
    <row r="11" spans="1:8" x14ac:dyDescent="0.35">
      <c r="A11" s="86">
        <v>4800</v>
      </c>
      <c r="B11" s="86"/>
      <c r="C11" s="86"/>
      <c r="D11" s="86"/>
      <c r="E11" s="86"/>
      <c r="F11" s="86"/>
      <c r="G11" s="86"/>
      <c r="H11" s="86"/>
    </row>
    <row r="12" spans="1:8" x14ac:dyDescent="0.35">
      <c r="A12" s="86">
        <v>5000</v>
      </c>
      <c r="B12" s="86"/>
      <c r="C12" s="86"/>
      <c r="D12" s="86"/>
      <c r="E12" s="86"/>
      <c r="F12" s="86"/>
      <c r="G12" s="86"/>
      <c r="H12" s="86"/>
    </row>
    <row r="13" spans="1:8" x14ac:dyDescent="0.35">
      <c r="A13" s="86">
        <v>5200</v>
      </c>
      <c r="B13" s="86"/>
      <c r="C13" s="86"/>
      <c r="D13" s="86"/>
      <c r="E13" s="86"/>
      <c r="F13" s="86"/>
      <c r="G13" s="86"/>
      <c r="H13" s="86"/>
    </row>
    <row r="15" spans="1:8" ht="72.5" x14ac:dyDescent="0.35">
      <c r="A15" s="83" t="s">
        <v>102</v>
      </c>
      <c r="B15" s="34"/>
    </row>
    <row r="16" spans="1:8" ht="15.5" x14ac:dyDescent="0.35">
      <c r="A16" s="83" t="s">
        <v>149</v>
      </c>
      <c r="B16" s="34"/>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tabSelected="1" workbookViewId="0">
      <selection activeCell="J16" sqref="J16"/>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x14ac:dyDescent="0.35">
      <c r="A2" s="28">
        <v>2000</v>
      </c>
      <c r="B2" s="86">
        <f>$B$15/1000</f>
        <v>70.950800000000001</v>
      </c>
      <c r="C2" s="86">
        <f>$B$16/1000*A2</f>
        <v>162.79682539682543</v>
      </c>
      <c r="D2" s="86">
        <f>SUM(B2:C2)</f>
        <v>233.74762539682541</v>
      </c>
      <c r="E2" s="86">
        <f>A2*$B$17/1000</f>
        <v>203.8529777777778</v>
      </c>
      <c r="F2" s="86">
        <f>E2-D2</f>
        <v>-29.894647619047618</v>
      </c>
      <c r="G2" s="86">
        <f>E2-$E$5</f>
        <v>-148.43361063681928</v>
      </c>
      <c r="H2" s="86">
        <f>G2/E2*100</f>
        <v>-72.814050721706053</v>
      </c>
    </row>
    <row r="3" spans="1:8" x14ac:dyDescent="0.35">
      <c r="A3" s="28">
        <v>2500</v>
      </c>
      <c r="B3" s="86">
        <f t="shared" ref="B3:B12" si="0">$B$15/1000</f>
        <v>70.950800000000001</v>
      </c>
      <c r="C3" s="86">
        <f t="shared" ref="C3:C12" si="1">$B$16/1000*A3</f>
        <v>203.4960317460318</v>
      </c>
      <c r="D3" s="86">
        <f t="shared" ref="D3:D12" si="2">SUM(B3:C3)</f>
        <v>274.44683174603182</v>
      </c>
      <c r="E3" s="86">
        <f t="shared" ref="E3:E12" si="3">A3*$B$17/1000</f>
        <v>254.81622222222225</v>
      </c>
      <c r="F3" s="86">
        <f t="shared" ref="F3:F12" si="4">E3-D3</f>
        <v>-19.630609523809568</v>
      </c>
      <c r="G3" s="86">
        <f t="shared" ref="G3:G12" si="5">E3-$E$5</f>
        <v>-97.470366192374826</v>
      </c>
      <c r="H3" s="86">
        <f t="shared" ref="H3:H12" si="6">G3/E3*100</f>
        <v>-38.25124057736484</v>
      </c>
    </row>
    <row r="4" spans="1:8" x14ac:dyDescent="0.35">
      <c r="A4" s="28">
        <v>3000</v>
      </c>
      <c r="B4" s="86">
        <f t="shared" si="0"/>
        <v>70.950800000000001</v>
      </c>
      <c r="C4" s="86">
        <f t="shared" si="1"/>
        <v>244.19523809523815</v>
      </c>
      <c r="D4" s="86">
        <f t="shared" si="2"/>
        <v>315.14603809523817</v>
      </c>
      <c r="E4" s="86">
        <f t="shared" si="3"/>
        <v>305.77946666666668</v>
      </c>
      <c r="F4" s="86">
        <f t="shared" si="4"/>
        <v>-9.3665714285714898</v>
      </c>
      <c r="G4" s="86">
        <f t="shared" si="5"/>
        <v>-46.507121747930398</v>
      </c>
      <c r="H4" s="86">
        <f t="shared" si="6"/>
        <v>-15.209367147804038</v>
      </c>
    </row>
    <row r="5" spans="1:8" x14ac:dyDescent="0.35">
      <c r="A5" s="81">
        <f>[2]English!G30</f>
        <v>3456.2810144341211</v>
      </c>
      <c r="B5" s="86">
        <f t="shared" si="0"/>
        <v>70.950800000000001</v>
      </c>
      <c r="C5" s="86">
        <f t="shared" si="1"/>
        <v>281.33578841459718</v>
      </c>
      <c r="D5" s="86">
        <f t="shared" si="2"/>
        <v>352.28658841459719</v>
      </c>
      <c r="E5" s="86">
        <f t="shared" si="3"/>
        <v>352.28658841459708</v>
      </c>
      <c r="F5" s="86">
        <f t="shared" si="4"/>
        <v>0</v>
      </c>
      <c r="G5" s="86">
        <f t="shared" si="5"/>
        <v>0</v>
      </c>
      <c r="H5" s="86">
        <f t="shared" si="6"/>
        <v>0</v>
      </c>
    </row>
    <row r="6" spans="1:8" x14ac:dyDescent="0.35">
      <c r="A6" s="28">
        <v>4000</v>
      </c>
      <c r="B6" s="86">
        <f t="shared" si="0"/>
        <v>70.950800000000001</v>
      </c>
      <c r="C6" s="86">
        <f t="shared" si="1"/>
        <v>325.59365079365085</v>
      </c>
      <c r="D6" s="86">
        <f t="shared" si="2"/>
        <v>396.54445079365087</v>
      </c>
      <c r="E6" s="86">
        <f t="shared" si="3"/>
        <v>407.70595555555559</v>
      </c>
      <c r="F6" s="86">
        <f t="shared" si="4"/>
        <v>11.161504761904723</v>
      </c>
      <c r="G6" s="86">
        <f t="shared" si="5"/>
        <v>55.419367140958514</v>
      </c>
      <c r="H6" s="86">
        <f t="shared" si="6"/>
        <v>13.592974639146977</v>
      </c>
    </row>
    <row r="7" spans="1:8" x14ac:dyDescent="0.35">
      <c r="A7" s="28">
        <v>4500</v>
      </c>
      <c r="B7" s="86">
        <f t="shared" si="0"/>
        <v>70.950800000000001</v>
      </c>
      <c r="C7" s="86">
        <f t="shared" si="1"/>
        <v>366.29285714285726</v>
      </c>
      <c r="D7" s="86">
        <f t="shared" si="2"/>
        <v>437.24365714285727</v>
      </c>
      <c r="E7" s="86">
        <f t="shared" si="3"/>
        <v>458.66919999999999</v>
      </c>
      <c r="F7" s="86">
        <f t="shared" si="4"/>
        <v>21.425542857142716</v>
      </c>
      <c r="G7" s="86">
        <f t="shared" si="5"/>
        <v>106.38261158540291</v>
      </c>
      <c r="H7" s="86">
        <f t="shared" si="6"/>
        <v>23.193755234797305</v>
      </c>
    </row>
    <row r="8" spans="1:8" x14ac:dyDescent="0.35">
      <c r="A8" s="28">
        <v>5000</v>
      </c>
      <c r="B8" s="86">
        <f t="shared" si="0"/>
        <v>70.950800000000001</v>
      </c>
      <c r="C8" s="86">
        <f t="shared" si="1"/>
        <v>406.99206349206361</v>
      </c>
      <c r="D8" s="86">
        <f t="shared" si="2"/>
        <v>477.94286349206362</v>
      </c>
      <c r="E8" s="86">
        <f t="shared" si="3"/>
        <v>509.6324444444445</v>
      </c>
      <c r="F8" s="86">
        <f t="shared" si="4"/>
        <v>31.689580952380879</v>
      </c>
      <c r="G8" s="86">
        <f t="shared" si="5"/>
        <v>157.34585602984743</v>
      </c>
      <c r="H8" s="86">
        <f t="shared" si="6"/>
        <v>30.874379711317584</v>
      </c>
    </row>
    <row r="9" spans="1:8" x14ac:dyDescent="0.35">
      <c r="A9" s="82">
        <v>6300</v>
      </c>
      <c r="B9" s="86">
        <f t="shared" si="0"/>
        <v>70.950800000000001</v>
      </c>
      <c r="C9" s="86">
        <f t="shared" si="1"/>
        <v>512.81000000000017</v>
      </c>
      <c r="D9" s="86">
        <f t="shared" si="2"/>
        <v>583.76080000000013</v>
      </c>
      <c r="E9" s="86">
        <f t="shared" si="3"/>
        <v>642.13688000000002</v>
      </c>
      <c r="F9" s="86">
        <f t="shared" si="4"/>
        <v>58.376079999999888</v>
      </c>
      <c r="G9" s="86">
        <f t="shared" si="5"/>
        <v>289.85029158540294</v>
      </c>
      <c r="H9" s="86">
        <f t="shared" si="6"/>
        <v>45.138396596283791</v>
      </c>
    </row>
    <row r="10" spans="1:8" x14ac:dyDescent="0.35">
      <c r="A10" s="28">
        <v>7000</v>
      </c>
      <c r="B10" s="86">
        <f t="shared" si="0"/>
        <v>70.950800000000001</v>
      </c>
      <c r="C10" s="86">
        <f t="shared" si="1"/>
        <v>569.78888888888901</v>
      </c>
      <c r="D10" s="86">
        <f t="shared" si="2"/>
        <v>640.73968888888896</v>
      </c>
      <c r="E10" s="86">
        <f t="shared" si="3"/>
        <v>713.48542222222227</v>
      </c>
      <c r="F10" s="86">
        <f t="shared" si="4"/>
        <v>72.745733333333305</v>
      </c>
      <c r="G10" s="86">
        <f t="shared" si="5"/>
        <v>361.19883380762519</v>
      </c>
      <c r="H10" s="86">
        <f t="shared" si="6"/>
        <v>50.624556936655416</v>
      </c>
    </row>
    <row r="11" spans="1:8" x14ac:dyDescent="0.35">
      <c r="A11" s="28">
        <v>7500</v>
      </c>
      <c r="B11" s="86">
        <f t="shared" si="0"/>
        <v>70.950800000000001</v>
      </c>
      <c r="C11" s="86">
        <f t="shared" si="1"/>
        <v>610.48809523809541</v>
      </c>
      <c r="D11" s="86">
        <f t="shared" si="2"/>
        <v>681.43889523809537</v>
      </c>
      <c r="E11" s="86">
        <f t="shared" si="3"/>
        <v>764.44866666666678</v>
      </c>
      <c r="F11" s="86">
        <f t="shared" si="4"/>
        <v>83.009771428571412</v>
      </c>
      <c r="G11" s="86">
        <f t="shared" si="5"/>
        <v>412.1620782520697</v>
      </c>
      <c r="H11" s="86">
        <f t="shared" si="6"/>
        <v>53.916253140878389</v>
      </c>
    </row>
    <row r="12" spans="1:8" x14ac:dyDescent="0.35">
      <c r="A12" s="28">
        <v>8000</v>
      </c>
      <c r="B12" s="86">
        <f t="shared" si="0"/>
        <v>70.950800000000001</v>
      </c>
      <c r="C12" s="86">
        <f t="shared" si="1"/>
        <v>651.1873015873017</v>
      </c>
      <c r="D12" s="86">
        <f t="shared" si="2"/>
        <v>722.13810158730166</v>
      </c>
      <c r="E12" s="86">
        <f t="shared" si="3"/>
        <v>815.41191111111118</v>
      </c>
      <c r="F12" s="86">
        <f t="shared" si="4"/>
        <v>93.273809523809518</v>
      </c>
      <c r="G12" s="86">
        <f t="shared" si="5"/>
        <v>463.1253226965141</v>
      </c>
      <c r="H12" s="86">
        <f t="shared" si="6"/>
        <v>56.796487319573487</v>
      </c>
    </row>
    <row r="14" spans="1:8" ht="72.5" x14ac:dyDescent="0.35">
      <c r="A14" s="83" t="s">
        <v>102</v>
      </c>
      <c r="B14" s="90">
        <f>Русский!G29</f>
        <v>3456.2810144341233</v>
      </c>
    </row>
    <row r="15" spans="1:8" ht="15.5" x14ac:dyDescent="0.35">
      <c r="A15" s="83" t="s">
        <v>149</v>
      </c>
      <c r="B15" s="89">
        <f>Русский!G27</f>
        <v>70950.8</v>
      </c>
    </row>
    <row r="16" spans="1:8" ht="29" x14ac:dyDescent="0.35">
      <c r="A16" s="83" t="s">
        <v>135</v>
      </c>
      <c r="B16" s="90">
        <f>Русский!G28</f>
        <v>81.398412698412713</v>
      </c>
    </row>
    <row r="17" spans="1:2" ht="15.5" x14ac:dyDescent="0.35">
      <c r="A17" s="84" t="s">
        <v>136</v>
      </c>
      <c r="B17" s="34">
        <f>Русский!G26</f>
        <v>101.9264888888889</v>
      </c>
    </row>
    <row r="18" spans="1:2" ht="58" x14ac:dyDescent="0.35">
      <c r="A18" s="85" t="s">
        <v>137</v>
      </c>
      <c r="B18" s="34">
        <f>Русский!G4</f>
        <v>6300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139</v>
      </c>
      <c r="D2" s="74" t="s">
        <v>140</v>
      </c>
      <c r="E2" s="74" t="s">
        <v>141</v>
      </c>
      <c r="F2" s="74" t="s">
        <v>142</v>
      </c>
      <c r="G2" s="74" t="s">
        <v>143</v>
      </c>
      <c r="H2" s="74" t="s">
        <v>144</v>
      </c>
    </row>
    <row r="3" spans="1:8" x14ac:dyDescent="0.35">
      <c r="A3" s="28">
        <v>1500</v>
      </c>
      <c r="B3" s="86"/>
      <c r="C3" s="86"/>
      <c r="D3" s="86"/>
      <c r="E3" s="86"/>
      <c r="F3" s="86"/>
      <c r="G3" s="86"/>
      <c r="H3" s="86"/>
    </row>
    <row r="4" spans="1:8" x14ac:dyDescent="0.35">
      <c r="A4" s="28">
        <v>1800</v>
      </c>
      <c r="B4" s="86"/>
      <c r="C4" s="86"/>
      <c r="D4" s="86"/>
      <c r="E4" s="86"/>
      <c r="F4" s="86"/>
      <c r="G4" s="86"/>
      <c r="H4" s="86"/>
    </row>
    <row r="5" spans="1:8" x14ac:dyDescent="0.35">
      <c r="A5" s="28">
        <v>2000</v>
      </c>
      <c r="B5" s="86"/>
      <c r="C5" s="86"/>
      <c r="D5" s="86"/>
      <c r="E5" s="86"/>
      <c r="F5" s="86"/>
      <c r="G5" s="86"/>
      <c r="H5" s="86"/>
    </row>
    <row r="6" spans="1:8" x14ac:dyDescent="0.35">
      <c r="A6" s="81">
        <f>[2]English!H30</f>
        <v>2041.1133329655174</v>
      </c>
      <c r="B6" s="86"/>
      <c r="C6" s="86"/>
      <c r="D6" s="86"/>
      <c r="E6" s="86"/>
      <c r="F6" s="86"/>
      <c r="G6" s="86"/>
      <c r="H6" s="86"/>
    </row>
    <row r="7" spans="1:8" x14ac:dyDescent="0.35">
      <c r="A7" s="88">
        <v>2200</v>
      </c>
      <c r="B7" s="86"/>
      <c r="C7" s="86"/>
      <c r="D7" s="86"/>
      <c r="E7" s="86"/>
      <c r="F7" s="86"/>
      <c r="G7" s="86"/>
      <c r="H7" s="86"/>
    </row>
    <row r="8" spans="1:8" x14ac:dyDescent="0.35">
      <c r="A8" s="28">
        <v>3000</v>
      </c>
      <c r="B8" s="86"/>
      <c r="C8" s="86"/>
      <c r="D8" s="86"/>
      <c r="E8" s="86"/>
      <c r="F8" s="86"/>
      <c r="G8" s="86"/>
      <c r="H8" s="86"/>
    </row>
    <row r="9" spans="1:8" x14ac:dyDescent="0.35">
      <c r="A9" s="28">
        <v>4000</v>
      </c>
      <c r="B9" s="86"/>
      <c r="C9" s="86"/>
      <c r="D9" s="86"/>
      <c r="E9" s="86"/>
      <c r="F9" s="86"/>
      <c r="G9" s="86"/>
      <c r="H9" s="86"/>
    </row>
    <row r="10" spans="1:8" x14ac:dyDescent="0.35">
      <c r="A10" s="82">
        <v>7000</v>
      </c>
      <c r="B10" s="86"/>
      <c r="C10" s="86"/>
      <c r="D10" s="86"/>
      <c r="E10" s="86"/>
      <c r="F10" s="86"/>
      <c r="G10" s="86"/>
      <c r="H10" s="86"/>
    </row>
    <row r="11" spans="1:8" x14ac:dyDescent="0.35">
      <c r="A11" s="28">
        <v>8000</v>
      </c>
      <c r="B11" s="86"/>
      <c r="C11" s="86"/>
      <c r="D11" s="86"/>
      <c r="E11" s="86"/>
      <c r="F11" s="86"/>
      <c r="G11" s="86"/>
      <c r="H11" s="86"/>
    </row>
    <row r="12" spans="1:8" x14ac:dyDescent="0.35">
      <c r="A12" s="28">
        <v>9000</v>
      </c>
      <c r="B12" s="86"/>
      <c r="C12" s="86"/>
      <c r="D12" s="86"/>
      <c r="E12" s="86"/>
      <c r="F12" s="86"/>
      <c r="G12" s="86"/>
      <c r="H12" s="86"/>
    </row>
    <row r="13" spans="1:8" x14ac:dyDescent="0.35">
      <c r="A13" s="28">
        <v>10000</v>
      </c>
      <c r="B13" s="86"/>
      <c r="C13" s="86"/>
      <c r="D13" s="86"/>
      <c r="E13" s="86"/>
      <c r="F13" s="86"/>
      <c r="G13" s="86"/>
      <c r="H13" s="86"/>
    </row>
    <row r="15" spans="1:8" ht="72.5" x14ac:dyDescent="0.35">
      <c r="A15" s="83" t="s">
        <v>102</v>
      </c>
      <c r="B15" s="90"/>
    </row>
    <row r="16" spans="1:8" ht="15.5" x14ac:dyDescent="0.35">
      <c r="A16" s="83" t="s">
        <v>149</v>
      </c>
      <c r="B16" s="34"/>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139</v>
      </c>
      <c r="D2" s="74" t="s">
        <v>140</v>
      </c>
      <c r="E2" s="74" t="s">
        <v>141</v>
      </c>
      <c r="F2" s="74" t="s">
        <v>142</v>
      </c>
      <c r="G2" s="74" t="s">
        <v>143</v>
      </c>
      <c r="H2" s="74" t="s">
        <v>144</v>
      </c>
    </row>
    <row r="3" spans="1:8" x14ac:dyDescent="0.35">
      <c r="A3" s="28">
        <v>1300</v>
      </c>
      <c r="B3" s="86"/>
      <c r="C3" s="86"/>
      <c r="D3" s="86"/>
      <c r="E3" s="86"/>
      <c r="F3" s="86"/>
      <c r="G3" s="86"/>
      <c r="H3" s="86"/>
    </row>
    <row r="4" spans="1:8" x14ac:dyDescent="0.35">
      <c r="A4" s="28">
        <v>1500</v>
      </c>
      <c r="B4" s="86"/>
      <c r="C4" s="86"/>
      <c r="D4" s="86"/>
      <c r="E4" s="86"/>
      <c r="F4" s="86"/>
      <c r="G4" s="86"/>
      <c r="H4" s="86"/>
    </row>
    <row r="5" spans="1:8" x14ac:dyDescent="0.35">
      <c r="A5" s="28">
        <v>1600</v>
      </c>
      <c r="B5" s="86"/>
      <c r="C5" s="86"/>
      <c r="D5" s="86"/>
      <c r="E5" s="86"/>
      <c r="F5" s="86"/>
      <c r="G5" s="86"/>
      <c r="H5" s="86"/>
    </row>
    <row r="6" spans="1:8" x14ac:dyDescent="0.35">
      <c r="A6" s="81">
        <f>[2]English!I30</f>
        <v>1807.4998473231983</v>
      </c>
      <c r="B6" s="86"/>
      <c r="C6" s="86"/>
      <c r="D6" s="86"/>
      <c r="E6" s="86"/>
      <c r="F6" s="86"/>
      <c r="G6" s="86"/>
      <c r="H6" s="86"/>
    </row>
    <row r="7" spans="1:8" x14ac:dyDescent="0.35">
      <c r="A7" s="28">
        <v>2000</v>
      </c>
      <c r="B7" s="86"/>
      <c r="C7" s="86"/>
      <c r="D7" s="86"/>
      <c r="E7" s="86"/>
      <c r="F7" s="86"/>
      <c r="G7" s="86"/>
      <c r="H7" s="86"/>
    </row>
    <row r="8" spans="1:8" x14ac:dyDescent="0.35">
      <c r="A8" s="28">
        <v>3000</v>
      </c>
      <c r="B8" s="86"/>
      <c r="C8" s="86"/>
      <c r="D8" s="86"/>
      <c r="E8" s="86"/>
      <c r="F8" s="86"/>
      <c r="G8" s="86"/>
      <c r="H8" s="86"/>
    </row>
    <row r="9" spans="1:8" x14ac:dyDescent="0.35">
      <c r="A9" s="28">
        <v>4000</v>
      </c>
      <c r="B9" s="86"/>
      <c r="C9" s="86"/>
      <c r="D9" s="86"/>
      <c r="E9" s="86"/>
      <c r="F9" s="86"/>
      <c r="G9" s="86"/>
      <c r="H9" s="86"/>
    </row>
    <row r="10" spans="1:8" x14ac:dyDescent="0.35">
      <c r="A10" s="82">
        <v>6000</v>
      </c>
      <c r="B10" s="86"/>
      <c r="C10" s="86"/>
      <c r="D10" s="86"/>
      <c r="E10" s="86"/>
      <c r="F10" s="86"/>
      <c r="G10" s="86"/>
      <c r="H10" s="86"/>
    </row>
    <row r="11" spans="1:8" x14ac:dyDescent="0.35">
      <c r="A11" s="28">
        <v>7000</v>
      </c>
      <c r="B11" s="86"/>
      <c r="C11" s="86"/>
      <c r="D11" s="86"/>
      <c r="E11" s="86"/>
      <c r="F11" s="86"/>
      <c r="G11" s="86"/>
      <c r="H11" s="86"/>
    </row>
    <row r="12" spans="1:8" x14ac:dyDescent="0.35">
      <c r="A12" s="28">
        <v>8000</v>
      </c>
      <c r="B12" s="86"/>
      <c r="C12" s="86"/>
      <c r="D12" s="86"/>
      <c r="E12" s="86"/>
      <c r="F12" s="86"/>
      <c r="G12" s="86"/>
      <c r="H12" s="86"/>
    </row>
    <row r="13" spans="1:8" x14ac:dyDescent="0.35">
      <c r="A13" s="28">
        <v>9000</v>
      </c>
      <c r="B13" s="86"/>
      <c r="C13" s="86"/>
      <c r="D13" s="86"/>
      <c r="E13" s="86"/>
      <c r="F13" s="86"/>
      <c r="G13" s="86"/>
      <c r="H13" s="86"/>
    </row>
    <row r="15" spans="1:8" ht="72.5" x14ac:dyDescent="0.35">
      <c r="A15" s="83" t="s">
        <v>102</v>
      </c>
      <c r="B15" s="34"/>
    </row>
    <row r="16" spans="1:8" ht="15.5" x14ac:dyDescent="0.35">
      <c r="A16" s="83" t="s">
        <v>149</v>
      </c>
      <c r="B16" s="34"/>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3"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139</v>
      </c>
      <c r="D2" s="74" t="s">
        <v>140</v>
      </c>
      <c r="E2" s="74" t="s">
        <v>141</v>
      </c>
      <c r="F2" s="74" t="s">
        <v>142</v>
      </c>
      <c r="G2" s="74" t="s">
        <v>143</v>
      </c>
      <c r="H2" s="74" t="s">
        <v>144</v>
      </c>
    </row>
    <row r="3" spans="1:8" x14ac:dyDescent="0.35">
      <c r="A3" s="28">
        <v>1000</v>
      </c>
      <c r="B3" s="86"/>
      <c r="C3" s="86"/>
      <c r="D3" s="86"/>
      <c r="E3" s="86"/>
      <c r="F3" s="86"/>
      <c r="G3" s="86"/>
      <c r="H3" s="86"/>
    </row>
    <row r="4" spans="1:8" x14ac:dyDescent="0.35">
      <c r="A4" s="28">
        <v>1100</v>
      </c>
      <c r="B4" s="86"/>
      <c r="C4" s="86"/>
      <c r="D4" s="86"/>
      <c r="E4" s="86"/>
      <c r="F4" s="86"/>
      <c r="G4" s="86"/>
      <c r="H4" s="86"/>
    </row>
    <row r="5" spans="1:8" x14ac:dyDescent="0.35">
      <c r="A5" s="28">
        <v>1200</v>
      </c>
      <c r="B5" s="86"/>
      <c r="C5" s="86"/>
      <c r="D5" s="86"/>
      <c r="E5" s="86"/>
      <c r="F5" s="86"/>
      <c r="G5" s="86"/>
      <c r="H5" s="86"/>
    </row>
    <row r="6" spans="1:8" x14ac:dyDescent="0.35">
      <c r="A6" s="81">
        <f>[2]English!J30</f>
        <v>1386.224451775598</v>
      </c>
      <c r="B6" s="86"/>
      <c r="C6" s="86"/>
      <c r="D6" s="86"/>
      <c r="E6" s="86"/>
      <c r="F6" s="87"/>
      <c r="G6" s="86"/>
      <c r="H6" s="86"/>
    </row>
    <row r="7" spans="1:8" x14ac:dyDescent="0.35">
      <c r="A7" s="28">
        <v>1500</v>
      </c>
      <c r="B7" s="86"/>
      <c r="C7" s="86"/>
      <c r="D7" s="86"/>
      <c r="E7" s="86"/>
      <c r="F7" s="86"/>
      <c r="G7" s="86"/>
      <c r="H7" s="86"/>
    </row>
    <row r="8" spans="1:8" x14ac:dyDescent="0.35">
      <c r="A8" s="28">
        <v>3000</v>
      </c>
      <c r="B8" s="86"/>
      <c r="C8" s="86"/>
      <c r="D8" s="86"/>
      <c r="E8" s="86"/>
      <c r="F8" s="86"/>
      <c r="G8" s="86"/>
      <c r="H8" s="86"/>
    </row>
    <row r="9" spans="1:8" x14ac:dyDescent="0.35">
      <c r="A9" s="28">
        <v>4000</v>
      </c>
      <c r="B9" s="86"/>
      <c r="C9" s="86"/>
      <c r="D9" s="86"/>
      <c r="E9" s="86"/>
      <c r="F9" s="86"/>
      <c r="G9" s="86"/>
      <c r="H9" s="86"/>
    </row>
    <row r="10" spans="1:8" x14ac:dyDescent="0.35">
      <c r="A10" s="82">
        <v>5500</v>
      </c>
      <c r="B10" s="86"/>
      <c r="C10" s="86"/>
      <c r="D10" s="86"/>
      <c r="E10" s="86"/>
      <c r="F10" s="87"/>
      <c r="G10" s="86"/>
      <c r="H10" s="87"/>
    </row>
    <row r="11" spans="1:8" x14ac:dyDescent="0.35">
      <c r="A11" s="28">
        <v>6000</v>
      </c>
      <c r="B11" s="86"/>
      <c r="C11" s="86"/>
      <c r="D11" s="86"/>
      <c r="E11" s="86"/>
      <c r="F11" s="86"/>
      <c r="G11" s="86"/>
      <c r="H11" s="86"/>
    </row>
    <row r="12" spans="1:8" x14ac:dyDescent="0.35">
      <c r="A12" s="28">
        <v>7000</v>
      </c>
      <c r="B12" s="86"/>
      <c r="C12" s="86"/>
      <c r="D12" s="86"/>
      <c r="E12" s="86"/>
      <c r="F12" s="86"/>
      <c r="G12" s="86"/>
      <c r="H12" s="86"/>
    </row>
    <row r="13" spans="1:8" x14ac:dyDescent="0.35">
      <c r="A13" s="28">
        <v>8000</v>
      </c>
      <c r="B13" s="86"/>
      <c r="C13" s="86"/>
      <c r="D13" s="86"/>
      <c r="E13" s="86"/>
      <c r="F13" s="86"/>
      <c r="G13" s="86"/>
      <c r="H13" s="86"/>
    </row>
    <row r="15" spans="1:8" ht="72.5" x14ac:dyDescent="0.35">
      <c r="A15" s="83" t="s">
        <v>102</v>
      </c>
      <c r="B15" s="89"/>
    </row>
    <row r="16" spans="1:8" ht="15.5" x14ac:dyDescent="0.35">
      <c r="A16" s="83" t="s">
        <v>149</v>
      </c>
      <c r="B16" s="90"/>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9"/>
  <sheetViews>
    <sheetView workbookViewId="0">
      <selection sqref="A1:H1"/>
    </sheetView>
  </sheetViews>
  <sheetFormatPr defaultRowHeight="14.5" x14ac:dyDescent="0.35"/>
  <cols>
    <col min="1" max="1" width="14.6328125" customWidth="1"/>
    <col min="2" max="2" width="15.6328125" customWidth="1"/>
    <col min="3" max="3" width="13" customWidth="1"/>
    <col min="4" max="4" width="15.90625" customWidth="1"/>
    <col min="5" max="5" width="18.453125" customWidth="1"/>
    <col min="6" max="6" width="15.90625" customWidth="1"/>
    <col min="7" max="7" width="19.36328125" customWidth="1"/>
    <col min="8" max="8" width="27.36328125" customWidth="1"/>
  </cols>
  <sheetData>
    <row r="1" spans="1:8" ht="65.5" x14ac:dyDescent="0.35">
      <c r="A1" s="26" t="s">
        <v>25</v>
      </c>
      <c r="B1" s="26" t="s">
        <v>26</v>
      </c>
      <c r="C1" s="26" t="s">
        <v>27</v>
      </c>
      <c r="D1" s="26" t="s">
        <v>28</v>
      </c>
      <c r="E1" s="26" t="s">
        <v>29</v>
      </c>
      <c r="F1" s="26" t="s">
        <v>30</v>
      </c>
      <c r="G1" s="27" t="s">
        <v>31</v>
      </c>
      <c r="H1" s="27" t="s">
        <v>32</v>
      </c>
    </row>
    <row r="2" spans="1:8" ht="91.5" x14ac:dyDescent="0.35">
      <c r="A2" s="74" t="s">
        <v>145</v>
      </c>
      <c r="B2" s="80" t="s">
        <v>138</v>
      </c>
      <c r="C2" s="74" t="s">
        <v>139</v>
      </c>
      <c r="D2" s="74" t="s">
        <v>140</v>
      </c>
      <c r="E2" s="74" t="s">
        <v>141</v>
      </c>
      <c r="F2" s="74" t="s">
        <v>142</v>
      </c>
      <c r="G2" s="74" t="s">
        <v>143</v>
      </c>
      <c r="H2" s="74" t="s">
        <v>144</v>
      </c>
    </row>
    <row r="3" spans="1:8" x14ac:dyDescent="0.35">
      <c r="A3" s="28">
        <v>1500</v>
      </c>
      <c r="B3" s="86"/>
      <c r="C3" s="86"/>
      <c r="D3" s="86"/>
      <c r="E3" s="86"/>
      <c r="F3" s="86"/>
      <c r="G3" s="86"/>
      <c r="H3" s="86"/>
    </row>
    <row r="4" spans="1:8" x14ac:dyDescent="0.35">
      <c r="A4" s="28">
        <v>2000</v>
      </c>
      <c r="B4" s="86"/>
      <c r="C4" s="86"/>
      <c r="D4" s="86"/>
      <c r="E4" s="86"/>
      <c r="F4" s="86"/>
      <c r="G4" s="86"/>
      <c r="H4" s="86"/>
    </row>
    <row r="5" spans="1:8" x14ac:dyDescent="0.35">
      <c r="A5" s="28">
        <v>2500</v>
      </c>
      <c r="B5" s="86"/>
      <c r="C5" s="86"/>
      <c r="D5" s="86"/>
      <c r="E5" s="86"/>
      <c r="F5" s="86"/>
      <c r="G5" s="86"/>
      <c r="H5" s="86"/>
    </row>
    <row r="6" spans="1:8" x14ac:dyDescent="0.35">
      <c r="A6" s="81">
        <f>[2]English!K30</f>
        <v>2511.3707133782582</v>
      </c>
      <c r="B6" s="86"/>
      <c r="C6" s="86"/>
      <c r="D6" s="86"/>
      <c r="E6" s="86"/>
      <c r="F6" s="86"/>
      <c r="G6" s="86"/>
      <c r="H6" s="86"/>
    </row>
    <row r="7" spans="1:8" x14ac:dyDescent="0.35">
      <c r="A7" s="28">
        <v>3000</v>
      </c>
      <c r="B7" s="86"/>
      <c r="C7" s="86"/>
      <c r="D7" s="86"/>
      <c r="E7" s="86"/>
      <c r="F7" s="86"/>
      <c r="G7" s="86"/>
      <c r="H7" s="86"/>
    </row>
    <row r="8" spans="1:8" x14ac:dyDescent="0.35">
      <c r="A8" s="28">
        <v>3500</v>
      </c>
      <c r="B8" s="86"/>
      <c r="C8" s="86"/>
      <c r="D8" s="86"/>
      <c r="E8" s="86"/>
      <c r="F8" s="86"/>
      <c r="G8" s="86"/>
      <c r="H8" s="86"/>
    </row>
    <row r="9" spans="1:8" x14ac:dyDescent="0.35">
      <c r="A9" s="28">
        <v>5000</v>
      </c>
      <c r="B9" s="86"/>
      <c r="C9" s="86"/>
      <c r="D9" s="86"/>
      <c r="E9" s="86"/>
      <c r="F9" s="86"/>
      <c r="G9" s="86"/>
      <c r="H9" s="86"/>
    </row>
    <row r="10" spans="1:8" x14ac:dyDescent="0.35">
      <c r="A10" s="82">
        <v>7400</v>
      </c>
      <c r="B10" s="86"/>
      <c r="C10" s="86"/>
      <c r="D10" s="86"/>
      <c r="E10" s="86"/>
      <c r="F10" s="86"/>
      <c r="G10" s="86"/>
      <c r="H10" s="86"/>
    </row>
    <row r="11" spans="1:8" x14ac:dyDescent="0.35">
      <c r="A11" s="28">
        <v>8000</v>
      </c>
      <c r="B11" s="86"/>
      <c r="C11" s="86"/>
      <c r="D11" s="86"/>
      <c r="E11" s="86"/>
      <c r="F11" s="86"/>
      <c r="G11" s="86"/>
      <c r="H11" s="86"/>
    </row>
    <row r="12" spans="1:8" x14ac:dyDescent="0.35">
      <c r="A12" s="28">
        <v>9000</v>
      </c>
      <c r="B12" s="86"/>
      <c r="C12" s="86"/>
      <c r="D12" s="86"/>
      <c r="E12" s="86"/>
      <c r="F12" s="86"/>
      <c r="G12" s="86"/>
      <c r="H12" s="86"/>
    </row>
    <row r="13" spans="1:8" x14ac:dyDescent="0.35">
      <c r="A13" s="28">
        <v>10000</v>
      </c>
      <c r="B13" s="86"/>
      <c r="C13" s="86"/>
      <c r="D13" s="86"/>
      <c r="E13" s="86"/>
      <c r="F13" s="86"/>
      <c r="G13" s="86"/>
      <c r="H13" s="86"/>
    </row>
    <row r="15" spans="1:8" ht="72.5" x14ac:dyDescent="0.35">
      <c r="A15" s="83" t="s">
        <v>102</v>
      </c>
      <c r="B15" s="89"/>
    </row>
    <row r="16" spans="1:8" ht="29" x14ac:dyDescent="0.35">
      <c r="A16" s="83" t="s">
        <v>138</v>
      </c>
      <c r="B16" s="90"/>
    </row>
    <row r="17" spans="1:2" ht="29" x14ac:dyDescent="0.35">
      <c r="A17" s="83" t="s">
        <v>135</v>
      </c>
      <c r="B17" s="34"/>
    </row>
    <row r="18" spans="1:2" ht="15.5" x14ac:dyDescent="0.35">
      <c r="A18" s="84" t="s">
        <v>136</v>
      </c>
      <c r="B18" s="34"/>
    </row>
    <row r="19" spans="1:2" ht="58" x14ac:dyDescent="0.35">
      <c r="A19" s="85" t="s">
        <v>137</v>
      </c>
      <c r="B19"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Русский</vt:lpstr>
      <vt:lpstr>English</vt:lpstr>
      <vt:lpstr>График</vt:lpstr>
      <vt:lpstr>Graph</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Егор Коробов</cp:lastModifiedBy>
  <dcterms:created xsi:type="dcterms:W3CDTF">2024-04-09T11:06:47Z</dcterms:created>
  <dcterms:modified xsi:type="dcterms:W3CDTF">2026-04-10T06:25:53Z</dcterms:modified>
</cp:coreProperties>
</file>