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biking\Desktop\运维文档\"/>
    </mc:Choice>
  </mc:AlternateContent>
  <xr:revisionPtr revIDLastSave="0" documentId="13_ncr:1_{70095E1A-4A82-4F37-AB04-B82C7E3CB602}" xr6:coauthVersionLast="44" xr6:coauthVersionMax="44" xr10:uidLastSave="{00000000-0000-0000-0000-000000000000}"/>
  <bookViews>
    <workbookView xWindow="-120" yWindow="-120" windowWidth="20730" windowHeight="11160" tabRatio="689" activeTab="3" xr2:uid="{00000000-000D-0000-FFFF-FFFF00000000}"/>
  </bookViews>
  <sheets>
    <sheet name="值班交接" sheetId="15" r:id="rId1"/>
    <sheet name="云平台监控" sheetId="10" r:id="rId2"/>
    <sheet name="核心话单接收" sheetId="13" r:id="rId3"/>
    <sheet name="ODS-DWD-DW层校验" sheetId="1" r:id="rId4"/>
    <sheet name="ST层校验" sheetId="3" r:id="rId5"/>
    <sheet name="ODS-DWD-DW-ST层校验（月）" sheetId="22" r:id="rId6"/>
    <sheet name="Sheet1" sheetId="56" state="hidden" r:id="rId7"/>
    <sheet name="硬件&amp;集群运行问题记录" sheetId="65" r:id="rId8"/>
    <sheet name="大数据平台数据延迟情况记录" sheetId="66" r:id="rId9"/>
  </sheets>
  <definedNames>
    <definedName name="_Toc362954765" localSheetId="2">核心话单接收!#REF!</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3" i="1" l="1"/>
  <c r="G30" i="22"/>
  <c r="G32" i="22"/>
  <c r="BC13" i="1"/>
  <c r="BD13" i="1"/>
  <c r="BE13" i="1"/>
  <c r="BF13" i="1"/>
  <c r="BG13" i="1"/>
  <c r="BH13" i="1"/>
  <c r="CA13" i="1"/>
  <c r="AL13" i="1"/>
  <c r="CH10" i="3"/>
  <c r="CI10" i="3"/>
  <c r="CJ10" i="3"/>
  <c r="CK10" i="3"/>
  <c r="AV11" i="3"/>
  <c r="M19" i="13"/>
  <c r="U13" i="1"/>
  <c r="V16" i="13"/>
  <c r="CL2" i="1"/>
  <c r="G2" i="1"/>
  <c r="Q35" i="13"/>
  <c r="Q37" i="13" s="1"/>
  <c r="R35" i="13"/>
  <c r="R37" i="13" s="1"/>
  <c r="K35" i="13"/>
  <c r="K38" i="13"/>
  <c r="AK12" i="3"/>
  <c r="S35" i="13"/>
  <c r="S37" i="13" s="1"/>
  <c r="L35" i="13"/>
  <c r="L36" i="13" s="1"/>
  <c r="L16" i="13"/>
  <c r="J35" i="13"/>
  <c r="J37" i="13" s="1"/>
  <c r="CA14" i="1"/>
  <c r="CA20" i="1" s="1"/>
  <c r="CA15" i="1"/>
  <c r="Z35" i="13"/>
  <c r="Z37" i="13" s="1"/>
  <c r="AI19" i="1"/>
  <c r="BV23" i="3"/>
  <c r="F35" i="13"/>
  <c r="F37" i="13" s="1"/>
  <c r="D19" i="13"/>
  <c r="E19" i="13"/>
  <c r="F19" i="13"/>
  <c r="G19" i="13"/>
  <c r="H19" i="13"/>
  <c r="I19" i="13"/>
  <c r="J19" i="13"/>
  <c r="K19" i="13"/>
  <c r="L19" i="13"/>
  <c r="N19" i="13"/>
  <c r="O19" i="13"/>
  <c r="P19" i="13"/>
  <c r="Q19" i="13"/>
  <c r="R19" i="13"/>
  <c r="S19" i="13"/>
  <c r="T19" i="13"/>
  <c r="U19" i="13"/>
  <c r="V19" i="13"/>
  <c r="W19" i="13"/>
  <c r="X19" i="13"/>
  <c r="Y19" i="13"/>
  <c r="Z19" i="13"/>
  <c r="AA19" i="13"/>
  <c r="AB19" i="13"/>
  <c r="AC19" i="13"/>
  <c r="AF19" i="13"/>
  <c r="AG19" i="13"/>
  <c r="AH19" i="13"/>
  <c r="C19" i="13"/>
  <c r="D35" i="13"/>
  <c r="D37" i="13" s="1"/>
  <c r="E35" i="13"/>
  <c r="E37" i="13" s="1"/>
  <c r="G35" i="13"/>
  <c r="G37" i="13" s="1"/>
  <c r="H35" i="13"/>
  <c r="H37" i="13" s="1"/>
  <c r="I35" i="13"/>
  <c r="I37" i="13" s="1"/>
  <c r="M35" i="13"/>
  <c r="N35" i="13"/>
  <c r="O35" i="13"/>
  <c r="O37" i="13" s="1"/>
  <c r="P35" i="13"/>
  <c r="P37" i="13" s="1"/>
  <c r="T35" i="13"/>
  <c r="T37" i="13" s="1"/>
  <c r="U35" i="13"/>
  <c r="U37" i="13" s="1"/>
  <c r="V35" i="13"/>
  <c r="V37" i="13" s="1"/>
  <c r="W35" i="13"/>
  <c r="W37" i="13" s="1"/>
  <c r="X35" i="13"/>
  <c r="X37" i="13" s="1"/>
  <c r="Y35" i="13"/>
  <c r="Y37" i="13" s="1"/>
  <c r="AA35" i="13"/>
  <c r="AA37" i="13" s="1"/>
  <c r="AB35" i="13"/>
  <c r="AB37" i="13" s="1"/>
  <c r="AC35" i="13"/>
  <c r="AC37" i="13" s="1"/>
  <c r="AF35" i="13"/>
  <c r="AF37" i="13" s="1"/>
  <c r="AG35" i="13"/>
  <c r="AG37" i="13" s="1"/>
  <c r="AH35" i="13"/>
  <c r="C35" i="13"/>
  <c r="C37" i="13"/>
  <c r="F16" i="13"/>
  <c r="C16" i="13"/>
  <c r="C38" i="13" s="1"/>
  <c r="D16" i="13"/>
  <c r="D38" i="13" s="1"/>
  <c r="E16" i="13"/>
  <c r="E38" i="13" s="1"/>
  <c r="G16" i="13"/>
  <c r="G17" i="13" s="1"/>
  <c r="H16" i="13"/>
  <c r="H38" i="13" s="1"/>
  <c r="I16" i="13"/>
  <c r="J16" i="13"/>
  <c r="M16" i="13"/>
  <c r="M38" i="13" s="1"/>
  <c r="N16" i="13"/>
  <c r="N17" i="13" s="1"/>
  <c r="O16" i="13"/>
  <c r="P16" i="13"/>
  <c r="Q16" i="13"/>
  <c r="R16" i="13"/>
  <c r="R38" i="13" s="1"/>
  <c r="S16" i="13"/>
  <c r="T16" i="13"/>
  <c r="T38" i="13" s="1"/>
  <c r="U16" i="13"/>
  <c r="U38" i="13" s="1"/>
  <c r="W16" i="13"/>
  <c r="X16" i="13"/>
  <c r="Y16" i="13"/>
  <c r="Z16" i="13"/>
  <c r="AA16" i="13"/>
  <c r="AA38" i="13" s="1"/>
  <c r="AB16" i="13"/>
  <c r="AB38" i="13" s="1"/>
  <c r="AC16" i="13"/>
  <c r="AC38" i="13" s="1"/>
  <c r="DF13" i="1"/>
  <c r="BW15" i="3"/>
  <c r="BO14" i="3"/>
  <c r="W20" i="13"/>
  <c r="AH16" i="13"/>
  <c r="AH17" i="13" s="1"/>
  <c r="AG16" i="13"/>
  <c r="AG38" i="13" s="1"/>
  <c r="AF16" i="13"/>
  <c r="AF38" i="13" s="1"/>
  <c r="BF2" i="1"/>
  <c r="BG11" i="3"/>
  <c r="CP2" i="1"/>
  <c r="CQ2" i="1"/>
  <c r="AA13" i="1"/>
  <c r="DC13" i="1"/>
  <c r="AK13" i="1"/>
  <c r="AU17" i="1"/>
  <c r="AE18" i="1"/>
  <c r="DC2" i="1"/>
  <c r="DB2" i="1"/>
  <c r="BC10" i="3"/>
  <c r="BF10" i="3"/>
  <c r="BN10" i="3"/>
  <c r="BO10" i="3"/>
  <c r="BP10" i="3"/>
  <c r="BQ10" i="3"/>
  <c r="BN11" i="3"/>
  <c r="BO11" i="3"/>
  <c r="BP11" i="3"/>
  <c r="BQ11" i="3"/>
  <c r="BN12" i="3"/>
  <c r="BO12" i="3"/>
  <c r="BP12" i="3"/>
  <c r="BQ12" i="3"/>
  <c r="BN13" i="3"/>
  <c r="BO13" i="3"/>
  <c r="BP13" i="3"/>
  <c r="BQ13" i="3"/>
  <c r="BN14" i="3"/>
  <c r="BP14" i="3"/>
  <c r="BQ14" i="3"/>
  <c r="BN15" i="3"/>
  <c r="BO15" i="3"/>
  <c r="BP15" i="3"/>
  <c r="BQ15" i="3"/>
  <c r="BM15" i="3"/>
  <c r="BL15" i="3"/>
  <c r="BK15" i="3"/>
  <c r="BJ15" i="3"/>
  <c r="BM14" i="3"/>
  <c r="BL14" i="3"/>
  <c r="BK14" i="3"/>
  <c r="BJ14" i="3"/>
  <c r="BM13" i="3"/>
  <c r="BL13" i="3"/>
  <c r="BK13" i="3"/>
  <c r="BJ13" i="3"/>
  <c r="BM12" i="3"/>
  <c r="BL12" i="3"/>
  <c r="BK12" i="3"/>
  <c r="BJ12" i="3"/>
  <c r="BM11" i="3"/>
  <c r="BL11" i="3"/>
  <c r="BK11" i="3"/>
  <c r="BJ11" i="3"/>
  <c r="BM10" i="3"/>
  <c r="BL10" i="3"/>
  <c r="BK10" i="3"/>
  <c r="BJ10" i="3"/>
  <c r="BI15" i="3"/>
  <c r="BH15" i="3"/>
  <c r="BG15" i="3"/>
  <c r="BF15" i="3"/>
  <c r="BI14" i="3"/>
  <c r="BH14" i="3"/>
  <c r="BG14" i="3"/>
  <c r="BF14" i="3"/>
  <c r="BI13" i="3"/>
  <c r="BH13" i="3"/>
  <c r="BG13" i="3"/>
  <c r="BF13" i="3"/>
  <c r="BI12" i="3"/>
  <c r="BH12" i="3"/>
  <c r="BG12" i="3"/>
  <c r="BF12" i="3"/>
  <c r="BI11" i="3"/>
  <c r="BH11" i="3"/>
  <c r="BF11" i="3"/>
  <c r="BI10" i="3"/>
  <c r="BH10" i="3"/>
  <c r="BG10" i="3"/>
  <c r="BA10" i="3"/>
  <c r="BE15" i="3"/>
  <c r="BD15" i="3"/>
  <c r="BC15" i="3"/>
  <c r="BB15" i="3"/>
  <c r="BE14" i="3"/>
  <c r="BD14" i="3"/>
  <c r="BC14" i="3"/>
  <c r="BB14" i="3"/>
  <c r="BE13" i="3"/>
  <c r="BD13" i="3"/>
  <c r="BC13" i="3"/>
  <c r="BB13" i="3"/>
  <c r="BE12" i="3"/>
  <c r="BD12" i="3"/>
  <c r="BC12" i="3"/>
  <c r="BB12" i="3"/>
  <c r="BE11" i="3"/>
  <c r="BD11" i="3"/>
  <c r="BC11" i="3"/>
  <c r="BB11" i="3"/>
  <c r="BE10" i="3"/>
  <c r="BD10" i="3"/>
  <c r="BB10" i="3"/>
  <c r="AP2" i="1"/>
  <c r="R10" i="3"/>
  <c r="U15" i="3"/>
  <c r="T15" i="3"/>
  <c r="S15" i="3"/>
  <c r="R15" i="3"/>
  <c r="U14" i="3"/>
  <c r="T14" i="3"/>
  <c r="S14" i="3"/>
  <c r="R14" i="3"/>
  <c r="U13" i="3"/>
  <c r="T13" i="3"/>
  <c r="S13" i="3"/>
  <c r="R13" i="3"/>
  <c r="U12" i="3"/>
  <c r="T12" i="3"/>
  <c r="S12" i="3"/>
  <c r="R12" i="3"/>
  <c r="U11" i="3"/>
  <c r="T11" i="3"/>
  <c r="S11" i="3"/>
  <c r="R11" i="3"/>
  <c r="U10" i="3"/>
  <c r="T10" i="3"/>
  <c r="S10" i="3"/>
  <c r="CQ18" i="1"/>
  <c r="CP18" i="1"/>
  <c r="CQ17" i="1"/>
  <c r="CP17" i="1"/>
  <c r="CQ16" i="1"/>
  <c r="CP16" i="1"/>
  <c r="CQ15" i="1"/>
  <c r="CP15" i="1"/>
  <c r="CS14" i="1"/>
  <c r="CR14" i="1"/>
  <c r="CQ14" i="1"/>
  <c r="CP14" i="1"/>
  <c r="CS13" i="1"/>
  <c r="CR13" i="1"/>
  <c r="CQ13" i="1"/>
  <c r="CP13" i="1"/>
  <c r="CM18" i="1"/>
  <c r="CL18" i="1"/>
  <c r="CM17" i="1"/>
  <c r="CL17" i="1"/>
  <c r="CM16" i="1"/>
  <c r="CL16" i="1"/>
  <c r="CM15" i="1"/>
  <c r="CL15" i="1"/>
  <c r="CO14" i="1"/>
  <c r="CN14" i="1"/>
  <c r="CM14" i="1"/>
  <c r="CL14" i="1"/>
  <c r="CO13" i="1"/>
  <c r="CN13" i="1"/>
  <c r="CM13" i="1"/>
  <c r="CL13" i="1"/>
  <c r="DU15" i="3"/>
  <c r="DT15" i="3"/>
  <c r="DS15" i="3"/>
  <c r="DR15" i="3"/>
  <c r="DU14" i="3"/>
  <c r="DT14" i="3"/>
  <c r="DS14" i="3"/>
  <c r="DR14" i="3"/>
  <c r="DU13" i="3"/>
  <c r="DT13" i="3"/>
  <c r="DS13" i="3"/>
  <c r="DR13" i="3"/>
  <c r="DU12" i="3"/>
  <c r="DT12" i="3"/>
  <c r="DS12" i="3"/>
  <c r="DR12" i="3"/>
  <c r="DU11" i="3"/>
  <c r="DT11" i="3"/>
  <c r="DS11" i="3"/>
  <c r="DR11" i="3"/>
  <c r="DU10" i="3"/>
  <c r="DT10" i="3"/>
  <c r="DS10" i="3"/>
  <c r="DR10" i="3"/>
  <c r="DQ15" i="3"/>
  <c r="DP15" i="3"/>
  <c r="DO15" i="3"/>
  <c r="DN15" i="3"/>
  <c r="DQ14" i="3"/>
  <c r="DP14" i="3"/>
  <c r="DO14" i="3"/>
  <c r="DN14" i="3"/>
  <c r="DQ13" i="3"/>
  <c r="DP13" i="3"/>
  <c r="DO13" i="3"/>
  <c r="DN13" i="3"/>
  <c r="DQ12" i="3"/>
  <c r="DP12" i="3"/>
  <c r="DO12" i="3"/>
  <c r="DN12" i="3"/>
  <c r="DQ11" i="3"/>
  <c r="DP11" i="3"/>
  <c r="DO11" i="3"/>
  <c r="DN11" i="3"/>
  <c r="DQ10" i="3"/>
  <c r="DP10" i="3"/>
  <c r="DO10" i="3"/>
  <c r="DN10" i="3"/>
  <c r="DM15" i="3"/>
  <c r="DL15" i="3"/>
  <c r="DK15" i="3"/>
  <c r="DJ15" i="3"/>
  <c r="DM14" i="3"/>
  <c r="DL14" i="3"/>
  <c r="DK14" i="3"/>
  <c r="DJ14" i="3"/>
  <c r="DM13" i="3"/>
  <c r="DL13" i="3"/>
  <c r="DK13" i="3"/>
  <c r="DJ13" i="3"/>
  <c r="DM12" i="3"/>
  <c r="DL12" i="3"/>
  <c r="DK12" i="3"/>
  <c r="DJ12" i="3"/>
  <c r="DM11" i="3"/>
  <c r="DL11" i="3"/>
  <c r="DK11" i="3"/>
  <c r="DJ11" i="3"/>
  <c r="DM10" i="3"/>
  <c r="DL10" i="3"/>
  <c r="DK10" i="3"/>
  <c r="DJ10" i="3"/>
  <c r="DI15" i="3"/>
  <c r="DH15" i="3"/>
  <c r="DG15" i="3"/>
  <c r="DF15" i="3"/>
  <c r="DI14" i="3"/>
  <c r="DH14" i="3"/>
  <c r="DG14" i="3"/>
  <c r="DF14" i="3"/>
  <c r="DI13" i="3"/>
  <c r="DH13" i="3"/>
  <c r="DG13" i="3"/>
  <c r="DF13" i="3"/>
  <c r="DI12" i="3"/>
  <c r="DH12" i="3"/>
  <c r="DG12" i="3"/>
  <c r="DF12" i="3"/>
  <c r="DI11" i="3"/>
  <c r="DH11" i="3"/>
  <c r="DG11" i="3"/>
  <c r="DF11" i="3"/>
  <c r="DI10" i="3"/>
  <c r="DH10" i="3"/>
  <c r="DG10" i="3"/>
  <c r="DF10" i="3"/>
  <c r="DE15" i="3"/>
  <c r="DD15" i="3"/>
  <c r="DC15" i="3"/>
  <c r="DB15" i="3"/>
  <c r="DE14" i="3"/>
  <c r="DD14" i="3"/>
  <c r="DC14" i="3"/>
  <c r="DB14" i="3"/>
  <c r="DE13" i="3"/>
  <c r="DD13" i="3"/>
  <c r="DC13" i="3"/>
  <c r="DB13" i="3"/>
  <c r="DE12" i="3"/>
  <c r="DD12" i="3"/>
  <c r="DC12" i="3"/>
  <c r="DB12" i="3"/>
  <c r="DE11" i="3"/>
  <c r="DD11" i="3"/>
  <c r="DC11" i="3"/>
  <c r="DB11" i="3"/>
  <c r="DE10" i="3"/>
  <c r="DD10" i="3"/>
  <c r="DC10" i="3"/>
  <c r="DB10" i="3"/>
  <c r="DA15" i="3"/>
  <c r="CZ15" i="3"/>
  <c r="CY15" i="3"/>
  <c r="CX15" i="3"/>
  <c r="DA14" i="3"/>
  <c r="CZ14" i="3"/>
  <c r="CY14" i="3"/>
  <c r="CX14" i="3"/>
  <c r="DA13" i="3"/>
  <c r="CZ13" i="3"/>
  <c r="CY13" i="3"/>
  <c r="CX13" i="3"/>
  <c r="DA12" i="3"/>
  <c r="CZ12" i="3"/>
  <c r="CY12" i="3"/>
  <c r="CX12" i="3"/>
  <c r="DA11" i="3"/>
  <c r="CZ11" i="3"/>
  <c r="CY11" i="3"/>
  <c r="CX11" i="3"/>
  <c r="DA10" i="3"/>
  <c r="CZ10" i="3"/>
  <c r="CY10" i="3"/>
  <c r="CX10" i="3"/>
  <c r="CW15" i="3"/>
  <c r="CV15" i="3"/>
  <c r="CU15" i="3"/>
  <c r="CT15" i="3"/>
  <c r="CW14" i="3"/>
  <c r="CV14" i="3"/>
  <c r="CU14" i="3"/>
  <c r="CT14" i="3"/>
  <c r="CW13" i="3"/>
  <c r="CV13" i="3"/>
  <c r="CU13" i="3"/>
  <c r="CT13" i="3"/>
  <c r="CW12" i="3"/>
  <c r="CV12" i="3"/>
  <c r="CU12" i="3"/>
  <c r="CT12" i="3"/>
  <c r="CW11" i="3"/>
  <c r="CV11" i="3"/>
  <c r="CU11" i="3"/>
  <c r="CT11" i="3"/>
  <c r="CW10" i="3"/>
  <c r="CV10" i="3"/>
  <c r="CU10" i="3"/>
  <c r="CT10" i="3"/>
  <c r="CS15" i="3"/>
  <c r="CR15" i="3"/>
  <c r="CQ15" i="3"/>
  <c r="CP15" i="3"/>
  <c r="CS14" i="3"/>
  <c r="CR14" i="3"/>
  <c r="CQ14" i="3"/>
  <c r="CP14" i="3"/>
  <c r="CS13" i="3"/>
  <c r="CR13" i="3"/>
  <c r="CQ13" i="3"/>
  <c r="CP13" i="3"/>
  <c r="CS12" i="3"/>
  <c r="CR12" i="3"/>
  <c r="CQ12" i="3"/>
  <c r="CP12" i="3"/>
  <c r="CS11" i="3"/>
  <c r="CR11" i="3"/>
  <c r="CQ11" i="3"/>
  <c r="CP11" i="3"/>
  <c r="CS10" i="3"/>
  <c r="CR10" i="3"/>
  <c r="CQ10" i="3"/>
  <c r="CP10" i="3"/>
  <c r="CO15" i="3"/>
  <c r="CN15" i="3"/>
  <c r="CM15" i="3"/>
  <c r="CL15" i="3"/>
  <c r="CO14" i="3"/>
  <c r="CN14" i="3"/>
  <c r="CM14" i="3"/>
  <c r="CL14" i="3"/>
  <c r="CO13" i="3"/>
  <c r="CN13" i="3"/>
  <c r="CM13" i="3"/>
  <c r="CL13" i="3"/>
  <c r="CO12" i="3"/>
  <c r="CN12" i="3"/>
  <c r="CM12" i="3"/>
  <c r="CL12" i="3"/>
  <c r="CO11" i="3"/>
  <c r="CN11" i="3"/>
  <c r="CM11" i="3"/>
  <c r="CL11" i="3"/>
  <c r="CO10" i="3"/>
  <c r="CN10" i="3"/>
  <c r="CM10" i="3"/>
  <c r="CL10" i="3"/>
  <c r="CK15" i="3"/>
  <c r="CJ15" i="3"/>
  <c r="CI15" i="3"/>
  <c r="CH15" i="3"/>
  <c r="CK14" i="3"/>
  <c r="CJ14" i="3"/>
  <c r="CI14" i="3"/>
  <c r="CH14" i="3"/>
  <c r="CK13" i="3"/>
  <c r="CJ13" i="3"/>
  <c r="CI13" i="3"/>
  <c r="CH13" i="3"/>
  <c r="CK12" i="3"/>
  <c r="CJ12" i="3"/>
  <c r="CI12" i="3"/>
  <c r="CH12" i="3"/>
  <c r="CK11" i="3"/>
  <c r="CJ11" i="3"/>
  <c r="CI11" i="3"/>
  <c r="CH11" i="3"/>
  <c r="CG15" i="3"/>
  <c r="CF15" i="3"/>
  <c r="CE15" i="3"/>
  <c r="CD15" i="3"/>
  <c r="CG14" i="3"/>
  <c r="CF14" i="3"/>
  <c r="CE14" i="3"/>
  <c r="CD14" i="3"/>
  <c r="CG13" i="3"/>
  <c r="CF13" i="3"/>
  <c r="CE13" i="3"/>
  <c r="CD13" i="3"/>
  <c r="CG12" i="3"/>
  <c r="CF12" i="3"/>
  <c r="CE12" i="3"/>
  <c r="CD12" i="3"/>
  <c r="CG11" i="3"/>
  <c r="CF11" i="3"/>
  <c r="CE11" i="3"/>
  <c r="CD11" i="3"/>
  <c r="CG10" i="3"/>
  <c r="CF10" i="3"/>
  <c r="CE10" i="3"/>
  <c r="CD10" i="3"/>
  <c r="CC15" i="3"/>
  <c r="CB15" i="3"/>
  <c r="CA15" i="3"/>
  <c r="BZ15" i="3"/>
  <c r="CC14" i="3"/>
  <c r="CB14" i="3"/>
  <c r="CA14" i="3"/>
  <c r="BZ14" i="3"/>
  <c r="CC13" i="3"/>
  <c r="CB13" i="3"/>
  <c r="CA13" i="3"/>
  <c r="BZ13" i="3"/>
  <c r="CC12" i="3"/>
  <c r="CB12" i="3"/>
  <c r="CA12" i="3"/>
  <c r="BZ12" i="3"/>
  <c r="CC11" i="3"/>
  <c r="CB11" i="3"/>
  <c r="CA11" i="3"/>
  <c r="BZ11" i="3"/>
  <c r="CC10" i="3"/>
  <c r="CB10" i="3"/>
  <c r="CA10" i="3"/>
  <c r="BZ10" i="3"/>
  <c r="BY15" i="3"/>
  <c r="BX15" i="3"/>
  <c r="BV15" i="3"/>
  <c r="BY14" i="3"/>
  <c r="BX14" i="3"/>
  <c r="BW14" i="3"/>
  <c r="BV14" i="3"/>
  <c r="BY13" i="3"/>
  <c r="BX13" i="3"/>
  <c r="BW13" i="3"/>
  <c r="BV13" i="3"/>
  <c r="BY12" i="3"/>
  <c r="BX12" i="3"/>
  <c r="BW12" i="3"/>
  <c r="BV12" i="3"/>
  <c r="BY11" i="3"/>
  <c r="BX11" i="3"/>
  <c r="BW11" i="3"/>
  <c r="BV11" i="3"/>
  <c r="BY10" i="3"/>
  <c r="BX10" i="3"/>
  <c r="BW10" i="3"/>
  <c r="BV10" i="3"/>
  <c r="BU15" i="3"/>
  <c r="BT15" i="3"/>
  <c r="BS15" i="3"/>
  <c r="BR15" i="3"/>
  <c r="BU14" i="3"/>
  <c r="BT14" i="3"/>
  <c r="BS14" i="3"/>
  <c r="BR14" i="3"/>
  <c r="BU13" i="3"/>
  <c r="BT13" i="3"/>
  <c r="BS13" i="3"/>
  <c r="BR13" i="3"/>
  <c r="BU12" i="3"/>
  <c r="BT12" i="3"/>
  <c r="BS12" i="3"/>
  <c r="BR12" i="3"/>
  <c r="BU11" i="3"/>
  <c r="BT11" i="3"/>
  <c r="BS11" i="3"/>
  <c r="BR11" i="3"/>
  <c r="BU10" i="3"/>
  <c r="BT10" i="3"/>
  <c r="BS10" i="3"/>
  <c r="BR10" i="3"/>
  <c r="BA15" i="3"/>
  <c r="AZ15" i="3"/>
  <c r="AY15" i="3"/>
  <c r="AX15" i="3"/>
  <c r="BA14" i="3"/>
  <c r="AZ14" i="3"/>
  <c r="AY14" i="3"/>
  <c r="AX14" i="3"/>
  <c r="BA13" i="3"/>
  <c r="AZ13" i="3"/>
  <c r="AY13" i="3"/>
  <c r="AX13" i="3"/>
  <c r="BA12" i="3"/>
  <c r="AZ12" i="3"/>
  <c r="AY12" i="3"/>
  <c r="AX12" i="3"/>
  <c r="BA11" i="3"/>
  <c r="AZ11" i="3"/>
  <c r="AY11" i="3"/>
  <c r="AX11" i="3"/>
  <c r="AZ10" i="3"/>
  <c r="AY10" i="3"/>
  <c r="AX10" i="3"/>
  <c r="AW15" i="3"/>
  <c r="AV15" i="3"/>
  <c r="AU15" i="3"/>
  <c r="AT15" i="3"/>
  <c r="AW14" i="3"/>
  <c r="AV14" i="3"/>
  <c r="AU14" i="3"/>
  <c r="AT14" i="3"/>
  <c r="AW13" i="3"/>
  <c r="AV13" i="3"/>
  <c r="AU13" i="3"/>
  <c r="AT13" i="3"/>
  <c r="AW12" i="3"/>
  <c r="AV12" i="3"/>
  <c r="AU12" i="3"/>
  <c r="AT12" i="3"/>
  <c r="AW11" i="3"/>
  <c r="AU11" i="3"/>
  <c r="AT11" i="3"/>
  <c r="AW10" i="3"/>
  <c r="AV10" i="3"/>
  <c r="AU10" i="3"/>
  <c r="AT10" i="3"/>
  <c r="AS10" i="3"/>
  <c r="AS15" i="3"/>
  <c r="AR15" i="3"/>
  <c r="AQ15" i="3"/>
  <c r="AP15" i="3"/>
  <c r="AS14" i="3"/>
  <c r="AR14" i="3"/>
  <c r="AQ14" i="3"/>
  <c r="AP14" i="3"/>
  <c r="AS13" i="3"/>
  <c r="AR13" i="3"/>
  <c r="AQ13" i="3"/>
  <c r="AP13" i="3"/>
  <c r="AS12" i="3"/>
  <c r="AR12" i="3"/>
  <c r="AQ12" i="3"/>
  <c r="AP12" i="3"/>
  <c r="AS11" i="3"/>
  <c r="AR11" i="3"/>
  <c r="AQ11" i="3"/>
  <c r="AP11" i="3"/>
  <c r="AR10" i="3"/>
  <c r="AQ10" i="3"/>
  <c r="AP10" i="3"/>
  <c r="AO15" i="3"/>
  <c r="AM15" i="3"/>
  <c r="AN15" i="3"/>
  <c r="AL15" i="3"/>
  <c r="AM14" i="3"/>
  <c r="AN14" i="3"/>
  <c r="AO14" i="3"/>
  <c r="AL14" i="3"/>
  <c r="AM13" i="3"/>
  <c r="AN13" i="3"/>
  <c r="AO13" i="3"/>
  <c r="AL13" i="3"/>
  <c r="AM12" i="3"/>
  <c r="AN12" i="3"/>
  <c r="AO12" i="3"/>
  <c r="AL12" i="3"/>
  <c r="AM11" i="3"/>
  <c r="AN11" i="3"/>
  <c r="AO11" i="3"/>
  <c r="AL11" i="3"/>
  <c r="AO10" i="3"/>
  <c r="AM10" i="3"/>
  <c r="AN10" i="3"/>
  <c r="AL10" i="3"/>
  <c r="AH15" i="3"/>
  <c r="AK15" i="3"/>
  <c r="AC15" i="3"/>
  <c r="AJ15" i="3"/>
  <c r="AI15" i="3"/>
  <c r="AK14" i="3"/>
  <c r="AJ14" i="3"/>
  <c r="AI14" i="3"/>
  <c r="AH14" i="3"/>
  <c r="AK13" i="3"/>
  <c r="AJ13" i="3"/>
  <c r="AI13" i="3"/>
  <c r="AH13" i="3"/>
  <c r="AJ12" i="3"/>
  <c r="AI12" i="3"/>
  <c r="AH12" i="3"/>
  <c r="AK11" i="3"/>
  <c r="AJ11" i="3"/>
  <c r="AI11" i="3"/>
  <c r="AH11" i="3"/>
  <c r="AK10" i="3"/>
  <c r="AJ10" i="3"/>
  <c r="AI10" i="3"/>
  <c r="AH10" i="3"/>
  <c r="AG15" i="3"/>
  <c r="AF15" i="3"/>
  <c r="AE15" i="3"/>
  <c r="AD15" i="3"/>
  <c r="AG14" i="3"/>
  <c r="AF14" i="3"/>
  <c r="AE14" i="3"/>
  <c r="AD14" i="3"/>
  <c r="AG13" i="3"/>
  <c r="AF13" i="3"/>
  <c r="AE13" i="3"/>
  <c r="AD13" i="3"/>
  <c r="AG12" i="3"/>
  <c r="AF12" i="3"/>
  <c r="AE12" i="3"/>
  <c r="AD12" i="3"/>
  <c r="AG11" i="3"/>
  <c r="AF11" i="3"/>
  <c r="AE11" i="3"/>
  <c r="AD11" i="3"/>
  <c r="AG10" i="3"/>
  <c r="AF10" i="3"/>
  <c r="AE10" i="3"/>
  <c r="AD10" i="3"/>
  <c r="AB15" i="3"/>
  <c r="AA15" i="3"/>
  <c r="Z15" i="3"/>
  <c r="AC14" i="3"/>
  <c r="AB14" i="3"/>
  <c r="AA14" i="3"/>
  <c r="Z14" i="3"/>
  <c r="AC13" i="3"/>
  <c r="AB13" i="3"/>
  <c r="AA13" i="3"/>
  <c r="Z13" i="3"/>
  <c r="AC12" i="3"/>
  <c r="AB12" i="3"/>
  <c r="AA12" i="3"/>
  <c r="Z12" i="3"/>
  <c r="AC11" i="3"/>
  <c r="AB11" i="3"/>
  <c r="AA11" i="3"/>
  <c r="Z11" i="3"/>
  <c r="AC10" i="3"/>
  <c r="AB10" i="3"/>
  <c r="AA10" i="3"/>
  <c r="Z10" i="3"/>
  <c r="Y15" i="3"/>
  <c r="X15" i="3"/>
  <c r="W15" i="3"/>
  <c r="V15" i="3"/>
  <c r="Y14" i="3"/>
  <c r="X14" i="3"/>
  <c r="W14" i="3"/>
  <c r="V14" i="3"/>
  <c r="Y13" i="3"/>
  <c r="X13" i="3"/>
  <c r="W13" i="3"/>
  <c r="V13" i="3"/>
  <c r="Y12" i="3"/>
  <c r="X12" i="3"/>
  <c r="W12" i="3"/>
  <c r="V12" i="3"/>
  <c r="Y11" i="3"/>
  <c r="X11" i="3"/>
  <c r="W11" i="3"/>
  <c r="V11" i="3"/>
  <c r="Y10" i="3"/>
  <c r="X10" i="3"/>
  <c r="W10" i="3"/>
  <c r="V10" i="3"/>
  <c r="O10" i="3"/>
  <c r="K10" i="3"/>
  <c r="I10" i="3"/>
  <c r="Q15" i="3"/>
  <c r="P15" i="3"/>
  <c r="O15" i="3"/>
  <c r="N15" i="3"/>
  <c r="Q14" i="3"/>
  <c r="P14" i="3"/>
  <c r="O14" i="3"/>
  <c r="N14" i="3"/>
  <c r="Q13" i="3"/>
  <c r="P13" i="3"/>
  <c r="O13" i="3"/>
  <c r="N13" i="3"/>
  <c r="Q12" i="3"/>
  <c r="P12" i="3"/>
  <c r="O12" i="3"/>
  <c r="N12" i="3"/>
  <c r="Q11" i="3"/>
  <c r="P11" i="3"/>
  <c r="O11" i="3"/>
  <c r="N11" i="3"/>
  <c r="Q10" i="3"/>
  <c r="P10" i="3"/>
  <c r="N10" i="3"/>
  <c r="M15" i="3"/>
  <c r="L15" i="3"/>
  <c r="K15" i="3"/>
  <c r="J15" i="3"/>
  <c r="M14" i="3"/>
  <c r="L14" i="3"/>
  <c r="K14" i="3"/>
  <c r="J14" i="3"/>
  <c r="M13" i="3"/>
  <c r="L13" i="3"/>
  <c r="K13" i="3"/>
  <c r="J13" i="3"/>
  <c r="M12" i="3"/>
  <c r="L12" i="3"/>
  <c r="K12" i="3"/>
  <c r="J12" i="3"/>
  <c r="M11" i="3"/>
  <c r="L11" i="3"/>
  <c r="K11" i="3"/>
  <c r="J11" i="3"/>
  <c r="M10" i="3"/>
  <c r="L10" i="3"/>
  <c r="J10" i="3"/>
  <c r="I15" i="3"/>
  <c r="H15" i="3"/>
  <c r="G15" i="3"/>
  <c r="F15" i="3"/>
  <c r="I14" i="3"/>
  <c r="H14" i="3"/>
  <c r="G14" i="3"/>
  <c r="F14" i="3"/>
  <c r="I13" i="3"/>
  <c r="H13" i="3"/>
  <c r="G13" i="3"/>
  <c r="F13" i="3"/>
  <c r="I12" i="3"/>
  <c r="H12" i="3"/>
  <c r="G12" i="3"/>
  <c r="F12" i="3"/>
  <c r="I11" i="3"/>
  <c r="H11" i="3"/>
  <c r="G11" i="3"/>
  <c r="F11" i="3"/>
  <c r="H10" i="3"/>
  <c r="G10" i="3"/>
  <c r="F10" i="3"/>
  <c r="D15" i="3"/>
  <c r="E15" i="3"/>
  <c r="D14" i="3"/>
  <c r="E14" i="3"/>
  <c r="D13" i="3"/>
  <c r="E13" i="3"/>
  <c r="D12" i="3"/>
  <c r="E12" i="3"/>
  <c r="C15" i="3"/>
  <c r="C14" i="3"/>
  <c r="C13" i="3"/>
  <c r="C12" i="3"/>
  <c r="C10" i="3"/>
  <c r="DS2" i="1"/>
  <c r="DR2" i="1"/>
  <c r="DO2" i="1"/>
  <c r="DN2" i="1"/>
  <c r="DK2" i="1"/>
  <c r="DJ2" i="1"/>
  <c r="DG2" i="1"/>
  <c r="DF2" i="1"/>
  <c r="CY2" i="1"/>
  <c r="CX2" i="1"/>
  <c r="CU2" i="1"/>
  <c r="CT2" i="1"/>
  <c r="CM2" i="1"/>
  <c r="CI2" i="1"/>
  <c r="CH2" i="1"/>
  <c r="CE2" i="1"/>
  <c r="CD2" i="1"/>
  <c r="CA2" i="1"/>
  <c r="BZ2" i="1"/>
  <c r="BW2" i="1"/>
  <c r="BV2" i="1"/>
  <c r="BS2" i="1"/>
  <c r="BR2" i="1"/>
  <c r="BO2" i="1"/>
  <c r="BN2" i="1"/>
  <c r="BK2" i="1"/>
  <c r="BJ2" i="1"/>
  <c r="BG2" i="1"/>
  <c r="BC2" i="1"/>
  <c r="BB2" i="1"/>
  <c r="AY2" i="1"/>
  <c r="AX2" i="1"/>
  <c r="AU2" i="1"/>
  <c r="AT2" i="1"/>
  <c r="AQ2" i="1"/>
  <c r="AM2" i="1"/>
  <c r="AL2" i="1"/>
  <c r="AI2" i="1"/>
  <c r="AH2" i="1"/>
  <c r="AE2" i="1"/>
  <c r="AD2" i="1"/>
  <c r="AA2" i="1"/>
  <c r="Z2" i="1"/>
  <c r="W2" i="1"/>
  <c r="V2" i="1"/>
  <c r="S2" i="1"/>
  <c r="R2" i="1"/>
  <c r="O2" i="1"/>
  <c r="N2" i="1"/>
  <c r="K2" i="1"/>
  <c r="J2" i="1"/>
  <c r="F2" i="1"/>
  <c r="B2" i="1"/>
  <c r="DS18" i="1"/>
  <c r="DR18" i="1"/>
  <c r="DS17" i="1"/>
  <c r="DR17" i="1"/>
  <c r="DS16" i="1"/>
  <c r="DR16" i="1"/>
  <c r="DS15" i="1"/>
  <c r="DR15" i="1"/>
  <c r="DU14" i="1"/>
  <c r="DT14" i="1"/>
  <c r="DS14" i="1"/>
  <c r="DR14" i="1"/>
  <c r="DU13" i="1"/>
  <c r="DT13" i="1"/>
  <c r="DS13" i="1"/>
  <c r="DR13" i="1"/>
  <c r="DO18" i="1"/>
  <c r="DN18" i="1"/>
  <c r="DO17" i="1"/>
  <c r="DN17" i="1"/>
  <c r="DO16" i="1"/>
  <c r="DN16" i="1"/>
  <c r="DO15" i="1"/>
  <c r="DN15" i="1"/>
  <c r="DQ14" i="1"/>
  <c r="DP14" i="1"/>
  <c r="DO14" i="1"/>
  <c r="DN14" i="1"/>
  <c r="DQ13" i="1"/>
  <c r="DP13" i="1"/>
  <c r="DO13" i="1"/>
  <c r="DN13" i="1"/>
  <c r="DK18" i="1"/>
  <c r="DJ18" i="1"/>
  <c r="DK17" i="1"/>
  <c r="DJ17" i="1"/>
  <c r="DK16" i="1"/>
  <c r="DJ16" i="1"/>
  <c r="DK15" i="1"/>
  <c r="DJ15" i="1"/>
  <c r="DM14" i="1"/>
  <c r="DL14" i="1"/>
  <c r="DK14" i="1"/>
  <c r="DJ14" i="1"/>
  <c r="DM13" i="1"/>
  <c r="DL13" i="1"/>
  <c r="DK13" i="1"/>
  <c r="DJ13" i="1"/>
  <c r="DG18" i="1"/>
  <c r="DF18" i="1"/>
  <c r="DG17" i="1"/>
  <c r="DF17" i="1"/>
  <c r="DG16" i="1"/>
  <c r="DF16" i="1"/>
  <c r="DG15" i="1"/>
  <c r="DF15" i="1"/>
  <c r="DI14" i="1"/>
  <c r="DH14" i="1"/>
  <c r="DG14" i="1"/>
  <c r="DF14" i="1"/>
  <c r="DI13" i="1"/>
  <c r="DH13" i="1"/>
  <c r="DG13" i="1"/>
  <c r="DC18" i="1"/>
  <c r="DB18" i="1"/>
  <c r="DC17" i="1"/>
  <c r="DB17" i="1"/>
  <c r="DC16" i="1"/>
  <c r="DB16" i="1"/>
  <c r="DC15" i="1"/>
  <c r="DB15" i="1"/>
  <c r="DE14" i="1"/>
  <c r="DD14" i="1"/>
  <c r="DC14" i="1"/>
  <c r="DB14" i="1"/>
  <c r="DE13" i="1"/>
  <c r="DD13" i="1"/>
  <c r="DB13" i="1"/>
  <c r="CY18" i="1"/>
  <c r="CX18" i="1"/>
  <c r="CY17" i="1"/>
  <c r="CX17" i="1"/>
  <c r="CY16" i="1"/>
  <c r="CX16" i="1"/>
  <c r="CY15" i="1"/>
  <c r="CX15" i="1"/>
  <c r="DA14" i="1"/>
  <c r="CZ14" i="1"/>
  <c r="CY14" i="1"/>
  <c r="CX14" i="1"/>
  <c r="DA13" i="1"/>
  <c r="CZ13" i="1"/>
  <c r="CY13" i="1"/>
  <c r="CX13" i="1"/>
  <c r="CU18" i="1"/>
  <c r="CT18" i="1"/>
  <c r="CU17" i="1"/>
  <c r="CT17" i="1"/>
  <c r="CU16" i="1"/>
  <c r="CT16" i="1"/>
  <c r="CU15" i="1"/>
  <c r="CT15" i="1"/>
  <c r="CW14" i="1"/>
  <c r="CV14" i="1"/>
  <c r="CU14" i="1"/>
  <c r="CT14" i="1"/>
  <c r="CW13" i="1"/>
  <c r="CV13" i="1"/>
  <c r="CU13" i="1"/>
  <c r="CT13" i="1"/>
  <c r="CI18" i="1"/>
  <c r="CH18" i="1"/>
  <c r="CI17" i="1"/>
  <c r="CH17" i="1"/>
  <c r="CI16" i="1"/>
  <c r="CH16" i="1"/>
  <c r="CI15" i="1"/>
  <c r="CH15" i="1"/>
  <c r="CK14" i="1"/>
  <c r="CJ14" i="1"/>
  <c r="CI14" i="1"/>
  <c r="CH14" i="1"/>
  <c r="CK13" i="1"/>
  <c r="CJ13" i="1"/>
  <c r="CI13" i="1"/>
  <c r="CH13" i="1"/>
  <c r="CE18" i="1"/>
  <c r="CD18" i="1"/>
  <c r="CE17" i="1"/>
  <c r="CD17" i="1"/>
  <c r="CE16" i="1"/>
  <c r="CD16" i="1"/>
  <c r="CE15" i="1"/>
  <c r="CD15" i="1"/>
  <c r="CG14" i="1"/>
  <c r="CF14" i="1"/>
  <c r="CE14" i="1"/>
  <c r="CD14" i="1"/>
  <c r="CG13" i="1"/>
  <c r="CF13" i="1"/>
  <c r="CE13" i="1"/>
  <c r="CD13" i="1"/>
  <c r="CA18" i="1"/>
  <c r="BZ18" i="1"/>
  <c r="CA17" i="1"/>
  <c r="BZ17" i="1"/>
  <c r="CA16" i="1"/>
  <c r="BZ16" i="1"/>
  <c r="BZ15" i="1"/>
  <c r="CC14" i="1"/>
  <c r="CB14" i="1"/>
  <c r="BZ14" i="1"/>
  <c r="CC13" i="1"/>
  <c r="CB13" i="1"/>
  <c r="BZ13" i="1"/>
  <c r="BW18" i="1"/>
  <c r="BV18" i="1"/>
  <c r="BW17" i="1"/>
  <c r="BV17" i="1"/>
  <c r="BW16" i="1"/>
  <c r="BV16" i="1"/>
  <c r="BW15" i="1"/>
  <c r="BV15" i="1"/>
  <c r="BY14" i="1"/>
  <c r="BX14" i="1"/>
  <c r="BW14" i="1"/>
  <c r="BV14" i="1"/>
  <c r="BY13" i="1"/>
  <c r="BX13" i="1"/>
  <c r="BW13" i="1"/>
  <c r="BW19" i="1" s="1"/>
  <c r="BV13" i="1"/>
  <c r="BY1" i="1"/>
  <c r="BS18" i="1"/>
  <c r="BR18" i="1"/>
  <c r="BS17" i="1"/>
  <c r="BR17" i="1"/>
  <c r="BS16" i="1"/>
  <c r="BR16" i="1"/>
  <c r="BS15" i="1"/>
  <c r="BR15" i="1"/>
  <c r="BU14" i="1"/>
  <c r="BT14" i="1"/>
  <c r="BS14" i="1"/>
  <c r="BR14" i="1"/>
  <c r="BU13" i="1"/>
  <c r="BT13" i="1"/>
  <c r="BS13" i="1"/>
  <c r="BR13" i="1"/>
  <c r="BO18" i="1"/>
  <c r="BN18" i="1"/>
  <c r="BO17" i="1"/>
  <c r="BN17" i="1"/>
  <c r="BO16" i="1"/>
  <c r="BN16" i="1"/>
  <c r="BO15" i="1"/>
  <c r="BN15" i="1"/>
  <c r="BQ14" i="1"/>
  <c r="BP14" i="1"/>
  <c r="BO14" i="1"/>
  <c r="BN14" i="1"/>
  <c r="BQ13" i="1"/>
  <c r="BP13" i="1"/>
  <c r="BO13" i="1"/>
  <c r="BN13" i="1"/>
  <c r="BK18" i="1"/>
  <c r="BJ18" i="1"/>
  <c r="BK17" i="1"/>
  <c r="BJ17" i="1"/>
  <c r="BK16" i="1"/>
  <c r="BJ16" i="1"/>
  <c r="BK15" i="1"/>
  <c r="BJ15" i="1"/>
  <c r="BM14" i="1"/>
  <c r="BL14" i="1"/>
  <c r="BK14" i="1"/>
  <c r="BJ14" i="1"/>
  <c r="BM13" i="1"/>
  <c r="BL13" i="1"/>
  <c r="BK13" i="1"/>
  <c r="BJ13" i="1"/>
  <c r="BG18" i="1"/>
  <c r="BF18" i="1"/>
  <c r="BG17" i="1"/>
  <c r="BF17" i="1"/>
  <c r="BG16" i="1"/>
  <c r="BF16" i="1"/>
  <c r="BG15" i="1"/>
  <c r="BF15" i="1"/>
  <c r="BI14" i="1"/>
  <c r="BH14" i="1"/>
  <c r="BG14" i="1"/>
  <c r="BF14" i="1"/>
  <c r="BI13" i="1"/>
  <c r="BC18" i="1"/>
  <c r="BB18" i="1"/>
  <c r="BC17" i="1"/>
  <c r="BB17" i="1"/>
  <c r="BC16" i="1"/>
  <c r="BB16" i="1"/>
  <c r="BC15" i="1"/>
  <c r="BB15" i="1"/>
  <c r="BE14" i="1"/>
  <c r="BD14" i="1"/>
  <c r="BC14" i="1"/>
  <c r="BB14" i="1"/>
  <c r="BB13" i="1"/>
  <c r="AY18" i="1"/>
  <c r="AX18" i="1"/>
  <c r="AY17" i="1"/>
  <c r="AX17" i="1"/>
  <c r="AY16" i="1"/>
  <c r="AX16" i="1"/>
  <c r="AY15" i="1"/>
  <c r="AX15" i="1"/>
  <c r="BA14" i="1"/>
  <c r="AZ14" i="1"/>
  <c r="AY14" i="1"/>
  <c r="AX14" i="1"/>
  <c r="BA13" i="1"/>
  <c r="AZ13" i="1"/>
  <c r="AY13" i="1"/>
  <c r="AX13" i="1"/>
  <c r="AU18" i="1"/>
  <c r="AT18" i="1"/>
  <c r="AT17" i="1"/>
  <c r="AU16" i="1"/>
  <c r="AT16" i="1"/>
  <c r="AU15" i="1"/>
  <c r="AT15" i="1"/>
  <c r="AW14" i="1"/>
  <c r="AV14" i="1"/>
  <c r="AU14" i="1"/>
  <c r="AT14" i="1"/>
  <c r="AW13" i="1"/>
  <c r="AV13" i="1"/>
  <c r="AU13" i="1"/>
  <c r="AT13" i="1"/>
  <c r="AQ18" i="1"/>
  <c r="AP18" i="1"/>
  <c r="AQ17" i="1"/>
  <c r="AP17" i="1"/>
  <c r="AQ16" i="1"/>
  <c r="AP16" i="1"/>
  <c r="AQ15" i="1"/>
  <c r="AP15" i="1"/>
  <c r="AS14" i="1"/>
  <c r="AR14" i="1"/>
  <c r="AQ14" i="1"/>
  <c r="AP14" i="1"/>
  <c r="AS13" i="1"/>
  <c r="AR13" i="1"/>
  <c r="AQ13" i="1"/>
  <c r="AP13" i="1"/>
  <c r="AM18" i="1"/>
  <c r="AL18" i="1"/>
  <c r="AM17" i="1"/>
  <c r="AL17" i="1"/>
  <c r="AM16" i="1"/>
  <c r="AL16" i="1"/>
  <c r="AM15" i="1"/>
  <c r="AL15" i="1"/>
  <c r="AO14" i="1"/>
  <c r="AN14" i="1"/>
  <c r="AM14" i="1"/>
  <c r="AL14" i="1"/>
  <c r="AO13" i="1"/>
  <c r="AN13" i="1"/>
  <c r="AM13" i="1"/>
  <c r="AI18" i="1"/>
  <c r="AH18" i="1"/>
  <c r="AI17" i="1"/>
  <c r="AH17" i="1"/>
  <c r="AI16" i="1"/>
  <c r="AH16" i="1"/>
  <c r="AI15" i="1"/>
  <c r="AH15" i="1"/>
  <c r="AK14" i="1"/>
  <c r="AJ14" i="1"/>
  <c r="AI14" i="1"/>
  <c r="AH14" i="1"/>
  <c r="AJ13" i="1"/>
  <c r="AI13" i="1"/>
  <c r="AH13" i="1"/>
  <c r="AD18" i="1"/>
  <c r="AE17" i="1"/>
  <c r="AD17" i="1"/>
  <c r="AE16" i="1"/>
  <c r="AD16" i="1"/>
  <c r="AE15" i="1"/>
  <c r="AD15" i="1"/>
  <c r="AG14" i="1"/>
  <c r="AF14" i="1"/>
  <c r="AE14" i="1"/>
  <c r="AD14" i="1"/>
  <c r="AG13" i="1"/>
  <c r="AF13" i="1"/>
  <c r="AE13" i="1"/>
  <c r="AE20" i="1" s="1"/>
  <c r="AD13" i="1"/>
  <c r="AA18" i="1"/>
  <c r="Z18" i="1"/>
  <c r="AA17" i="1"/>
  <c r="Z17" i="1"/>
  <c r="AA16" i="1"/>
  <c r="Z16" i="1"/>
  <c r="AA15" i="1"/>
  <c r="Z15" i="1"/>
  <c r="AC14" i="1"/>
  <c r="AB14" i="1"/>
  <c r="AA14" i="1"/>
  <c r="Z14" i="1"/>
  <c r="AC13" i="1"/>
  <c r="AB13" i="1"/>
  <c r="Z13" i="1"/>
  <c r="W18" i="1"/>
  <c r="V18" i="1"/>
  <c r="W17" i="1"/>
  <c r="V17" i="1"/>
  <c r="W16" i="1"/>
  <c r="V16" i="1"/>
  <c r="W15" i="1"/>
  <c r="V15" i="1"/>
  <c r="Y14" i="1"/>
  <c r="X14" i="1"/>
  <c r="W14" i="1"/>
  <c r="V14" i="1"/>
  <c r="Y13" i="1"/>
  <c r="X13" i="1"/>
  <c r="W13" i="1"/>
  <c r="V13" i="1"/>
  <c r="S18" i="1"/>
  <c r="R18" i="1"/>
  <c r="S17" i="1"/>
  <c r="R17" i="1"/>
  <c r="S16" i="1"/>
  <c r="R16" i="1"/>
  <c r="S15" i="1"/>
  <c r="R15" i="1"/>
  <c r="U14" i="1"/>
  <c r="T14" i="1"/>
  <c r="S14" i="1"/>
  <c r="R14" i="1"/>
  <c r="T13" i="1"/>
  <c r="S19" i="1"/>
  <c r="R13" i="1"/>
  <c r="O18" i="1"/>
  <c r="N18" i="1"/>
  <c r="O17" i="1"/>
  <c r="N17" i="1"/>
  <c r="O16" i="1"/>
  <c r="N16" i="1"/>
  <c r="O15" i="1"/>
  <c r="N15" i="1"/>
  <c r="Q14" i="1"/>
  <c r="P14" i="1"/>
  <c r="O14" i="1"/>
  <c r="N14" i="1"/>
  <c r="Q13" i="1"/>
  <c r="P13" i="1"/>
  <c r="O13" i="1"/>
  <c r="O19" i="1"/>
  <c r="N13" i="1"/>
  <c r="K18" i="1"/>
  <c r="J18" i="1"/>
  <c r="K17" i="1"/>
  <c r="J17" i="1"/>
  <c r="K16" i="1"/>
  <c r="J16" i="1"/>
  <c r="K15" i="1"/>
  <c r="J15" i="1"/>
  <c r="M14" i="1"/>
  <c r="L14" i="1"/>
  <c r="K14" i="1"/>
  <c r="J14" i="1"/>
  <c r="M13" i="1"/>
  <c r="L13" i="1"/>
  <c r="K13" i="1"/>
  <c r="J13" i="1"/>
  <c r="C13" i="1"/>
  <c r="C11" i="3"/>
  <c r="D11" i="3"/>
  <c r="E11" i="3"/>
  <c r="D10" i="3"/>
  <c r="E10" i="3"/>
  <c r="B15" i="3"/>
  <c r="B14" i="3"/>
  <c r="B13" i="3"/>
  <c r="B12" i="3"/>
  <c r="B11" i="3"/>
  <c r="B10" i="3"/>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BZ26" i="1"/>
  <c r="CA26" i="1"/>
  <c r="CB26" i="1"/>
  <c r="CC26" i="1"/>
  <c r="CD26" i="1"/>
  <c r="CE26" i="1"/>
  <c r="CF26" i="1"/>
  <c r="CG26" i="1"/>
  <c r="CH26" i="1"/>
  <c r="CI26" i="1"/>
  <c r="CJ26" i="1"/>
  <c r="CK26" i="1"/>
  <c r="CL26" i="1"/>
  <c r="CM26" i="1"/>
  <c r="CN26" i="1"/>
  <c r="CO26" i="1"/>
  <c r="CP26" i="1"/>
  <c r="CQ26" i="1"/>
  <c r="CR26" i="1"/>
  <c r="CS26" i="1"/>
  <c r="CT26" i="1"/>
  <c r="CU26" i="1"/>
  <c r="CV26" i="1"/>
  <c r="CW26" i="1"/>
  <c r="CX26" i="1"/>
  <c r="CY26" i="1"/>
  <c r="CZ26" i="1"/>
  <c r="DA26" i="1"/>
  <c r="DB26" i="1"/>
  <c r="DC26" i="1"/>
  <c r="DD26" i="1"/>
  <c r="DE26" i="1"/>
  <c r="DF26" i="1"/>
  <c r="DG26" i="1"/>
  <c r="DH26" i="1"/>
  <c r="DI26" i="1"/>
  <c r="DJ26" i="1"/>
  <c r="DK26" i="1"/>
  <c r="DL26" i="1"/>
  <c r="DM26" i="1"/>
  <c r="DN26" i="1"/>
  <c r="DO26" i="1"/>
  <c r="DP26" i="1"/>
  <c r="DQ26" i="1"/>
  <c r="DR26" i="1"/>
  <c r="DS26" i="1"/>
  <c r="DT26" i="1"/>
  <c r="DU26"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BZ25" i="1"/>
  <c r="CA25" i="1"/>
  <c r="CB25" i="1"/>
  <c r="CC25" i="1"/>
  <c r="CD25" i="1"/>
  <c r="CE25" i="1"/>
  <c r="CF25" i="1"/>
  <c r="CG25" i="1"/>
  <c r="CH25" i="1"/>
  <c r="CI25" i="1"/>
  <c r="CJ25" i="1"/>
  <c r="CK25" i="1"/>
  <c r="CL25" i="1"/>
  <c r="CM25" i="1"/>
  <c r="CN25" i="1"/>
  <c r="CO25" i="1"/>
  <c r="CP25" i="1"/>
  <c r="CQ25" i="1"/>
  <c r="CR25" i="1"/>
  <c r="CS25" i="1"/>
  <c r="CT25" i="1"/>
  <c r="CU25" i="1"/>
  <c r="CV25" i="1"/>
  <c r="CW25" i="1"/>
  <c r="CX25" i="1"/>
  <c r="CY25" i="1"/>
  <c r="CZ25" i="1"/>
  <c r="DA25" i="1"/>
  <c r="DB25" i="1"/>
  <c r="DC25" i="1"/>
  <c r="DD25" i="1"/>
  <c r="DE25" i="1"/>
  <c r="DF25" i="1"/>
  <c r="DG25" i="1"/>
  <c r="DH25" i="1"/>
  <c r="DI25" i="1"/>
  <c r="DJ25" i="1"/>
  <c r="DK25" i="1"/>
  <c r="DL25" i="1"/>
  <c r="DM25" i="1"/>
  <c r="DN25" i="1"/>
  <c r="DO25" i="1"/>
  <c r="DP25" i="1"/>
  <c r="DQ25" i="1"/>
  <c r="DR25" i="1"/>
  <c r="DS25" i="1"/>
  <c r="DT25" i="1"/>
  <c r="DU25"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CE24" i="1"/>
  <c r="CF24" i="1"/>
  <c r="CG24" i="1"/>
  <c r="CH24" i="1"/>
  <c r="CI24" i="1"/>
  <c r="CJ24" i="1"/>
  <c r="CK24" i="1"/>
  <c r="CL24" i="1"/>
  <c r="CM24" i="1"/>
  <c r="CN24" i="1"/>
  <c r="CO24" i="1"/>
  <c r="CP24" i="1"/>
  <c r="CQ24" i="1"/>
  <c r="CR24" i="1"/>
  <c r="CS24" i="1"/>
  <c r="CT24" i="1"/>
  <c r="CU24" i="1"/>
  <c r="CV24" i="1"/>
  <c r="CW24" i="1"/>
  <c r="CX24" i="1"/>
  <c r="CY24" i="1"/>
  <c r="CZ24" i="1"/>
  <c r="DA24" i="1"/>
  <c r="DB24" i="1"/>
  <c r="DC24" i="1"/>
  <c r="DD24" i="1"/>
  <c r="DE24" i="1"/>
  <c r="DF24" i="1"/>
  <c r="DG24" i="1"/>
  <c r="DH24" i="1"/>
  <c r="DI24" i="1"/>
  <c r="DJ24" i="1"/>
  <c r="DK24" i="1"/>
  <c r="DL24" i="1"/>
  <c r="DM24" i="1"/>
  <c r="DN24" i="1"/>
  <c r="DO24" i="1"/>
  <c r="DP24" i="1"/>
  <c r="DQ24" i="1"/>
  <c r="DR24" i="1"/>
  <c r="DS24" i="1"/>
  <c r="DT24" i="1"/>
  <c r="DU24"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D23" i="1"/>
  <c r="CE23" i="1"/>
  <c r="CF23" i="1"/>
  <c r="CG23" i="1"/>
  <c r="CH23" i="1"/>
  <c r="CI23" i="1"/>
  <c r="CJ23" i="1"/>
  <c r="CK23" i="1"/>
  <c r="CL23" i="1"/>
  <c r="CM23" i="1"/>
  <c r="CN23" i="1"/>
  <c r="CO23" i="1"/>
  <c r="CP23" i="1"/>
  <c r="CQ23" i="1"/>
  <c r="CR23" i="1"/>
  <c r="CS23" i="1"/>
  <c r="CT23" i="1"/>
  <c r="CU23" i="1"/>
  <c r="CV23" i="1"/>
  <c r="CW23" i="1"/>
  <c r="CX23" i="1"/>
  <c r="CY23" i="1"/>
  <c r="CZ23" i="1"/>
  <c r="DA23" i="1"/>
  <c r="DB23" i="1"/>
  <c r="DC23" i="1"/>
  <c r="DD23" i="1"/>
  <c r="DE23" i="1"/>
  <c r="DF23" i="1"/>
  <c r="DG23" i="1"/>
  <c r="DH23" i="1"/>
  <c r="DI23" i="1"/>
  <c r="DJ23" i="1"/>
  <c r="DK23" i="1"/>
  <c r="DL23" i="1"/>
  <c r="DM23" i="1"/>
  <c r="DN23" i="1"/>
  <c r="DO23" i="1"/>
  <c r="DP23" i="1"/>
  <c r="DQ23" i="1"/>
  <c r="DR23" i="1"/>
  <c r="DS23" i="1"/>
  <c r="DT23" i="1"/>
  <c r="DU23" i="1"/>
  <c r="F26" i="1"/>
  <c r="F25" i="1"/>
  <c r="F24" i="1"/>
  <c r="F23" i="1"/>
  <c r="C2" i="1"/>
  <c r="G18" i="1"/>
  <c r="G17" i="1"/>
  <c r="G16" i="1"/>
  <c r="G15" i="1"/>
  <c r="G14" i="1"/>
  <c r="H14" i="1"/>
  <c r="I14" i="1"/>
  <c r="G13" i="1"/>
  <c r="H13" i="1"/>
  <c r="I13" i="1"/>
  <c r="F18" i="1"/>
  <c r="F17" i="1"/>
  <c r="F16" i="1"/>
  <c r="F15" i="1"/>
  <c r="F14" i="1"/>
  <c r="F13" i="1"/>
  <c r="C18" i="1"/>
  <c r="C17" i="1"/>
  <c r="C16" i="1"/>
  <c r="C15" i="1"/>
  <c r="C14" i="1"/>
  <c r="D14" i="1"/>
  <c r="E14" i="1"/>
  <c r="D13" i="1"/>
  <c r="E13" i="1"/>
  <c r="B18" i="1"/>
  <c r="B17" i="1"/>
  <c r="B16" i="1"/>
  <c r="B15" i="1"/>
  <c r="B14" i="1"/>
  <c r="B13" i="1"/>
  <c r="AE47" i="13"/>
  <c r="E40" i="22"/>
  <c r="D40" i="22"/>
  <c r="C40" i="22"/>
  <c r="B40" i="22"/>
  <c r="E39" i="22"/>
  <c r="D39" i="22"/>
  <c r="C39" i="22"/>
  <c r="B39" i="22"/>
  <c r="E38" i="22"/>
  <c r="D38" i="22"/>
  <c r="C38" i="22"/>
  <c r="B38" i="22"/>
  <c r="E37" i="22"/>
  <c r="D37" i="22"/>
  <c r="C37" i="22"/>
  <c r="B37" i="22"/>
  <c r="E36" i="22"/>
  <c r="D36" i="22"/>
  <c r="C36" i="22"/>
  <c r="B36" i="22"/>
  <c r="E35" i="22"/>
  <c r="D35" i="22"/>
  <c r="C35" i="22"/>
  <c r="B35" i="22"/>
  <c r="E18" i="22"/>
  <c r="D18" i="22"/>
  <c r="C18" i="22"/>
  <c r="B18" i="22"/>
  <c r="E17" i="22"/>
  <c r="D17" i="22"/>
  <c r="C17" i="22"/>
  <c r="B17" i="22"/>
  <c r="R36" i="13"/>
  <c r="S36" i="13"/>
  <c r="E36" i="13"/>
  <c r="N36" i="13"/>
  <c r="K36" i="13"/>
  <c r="Z36" i="13"/>
  <c r="W38" i="13"/>
  <c r="Z38" i="13"/>
  <c r="Y38" i="13"/>
  <c r="X38" i="13"/>
  <c r="S38" i="13"/>
  <c r="P38" i="13"/>
  <c r="O38" i="13"/>
  <c r="N38" i="13"/>
  <c r="L17" i="13"/>
  <c r="L38" i="13"/>
  <c r="V38" i="13"/>
  <c r="K17" i="13"/>
  <c r="J38" i="13"/>
  <c r="G38" i="13"/>
  <c r="U17" i="13"/>
  <c r="F36" i="13"/>
  <c r="AH36" i="13"/>
  <c r="M17" i="13"/>
  <c r="AF17" i="13"/>
  <c r="Y17" i="13"/>
  <c r="X17" i="13"/>
  <c r="AC36" i="13"/>
  <c r="F17" i="13"/>
  <c r="AB17" i="13"/>
  <c r="AA17" i="13"/>
  <c r="V17" i="13"/>
  <c r="T17" i="13"/>
  <c r="J17" i="13"/>
  <c r="AB36" i="13"/>
  <c r="I17" i="13"/>
  <c r="H17" i="13"/>
  <c r="AC17" i="13"/>
  <c r="J36" i="13"/>
  <c r="O17" i="13"/>
  <c r="Q36" i="13"/>
  <c r="D36" i="13"/>
  <c r="A37" i="13"/>
  <c r="A38" i="13" s="1"/>
  <c r="AF36" i="13"/>
  <c r="AG36" i="13"/>
  <c r="AA36" i="13"/>
  <c r="X36" i="13"/>
  <c r="G36" i="13"/>
  <c r="U36" i="13"/>
  <c r="W36" i="13"/>
  <c r="P36" i="13"/>
  <c r="V36" i="13"/>
  <c r="Y36" i="13"/>
  <c r="H36" i="13"/>
  <c r="T36" i="13"/>
  <c r="W17" i="13"/>
  <c r="S17" i="13"/>
  <c r="P17" i="13"/>
  <c r="Z17" i="13"/>
  <c r="M36" i="13"/>
  <c r="F38" i="13"/>
  <c r="E17" i="13"/>
  <c r="D17" i="13"/>
  <c r="R17" i="13"/>
  <c r="Q17" i="13"/>
  <c r="O36" i="13"/>
  <c r="I36" i="13"/>
  <c r="I38" i="13"/>
  <c r="Q38" i="13" l="1"/>
  <c r="AG17"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JFKF</author>
    <author>作者</author>
  </authors>
  <commentList>
    <comment ref="F1" authorId="0" shapeId="0" xr:uid="{00000000-0006-0000-0300-000001000000}">
      <text>
        <r>
          <rPr>
            <b/>
            <sz val="9"/>
            <color indexed="81"/>
            <rFont val="Tahoma"/>
            <family val="2"/>
          </rPr>
          <t>JFKF:</t>
        </r>
        <r>
          <rPr>
            <sz val="9"/>
            <color indexed="81"/>
            <rFont val="Tahoma"/>
            <family val="2"/>
          </rPr>
          <t xml:space="preserve">
3</t>
        </r>
        <r>
          <rPr>
            <sz val="9"/>
            <color indexed="81"/>
            <rFont val="宋体"/>
            <family val="3"/>
            <charset val="134"/>
          </rPr>
          <t>号</t>
        </r>
        <r>
          <rPr>
            <sz val="9"/>
            <color indexed="81"/>
            <rFont val="Tahoma"/>
            <family val="2"/>
          </rPr>
          <t>101</t>
        </r>
        <r>
          <rPr>
            <sz val="9"/>
            <color indexed="81"/>
            <rFont val="宋体"/>
            <family val="3"/>
            <charset val="134"/>
          </rPr>
          <t>和</t>
        </r>
        <r>
          <rPr>
            <sz val="9"/>
            <color indexed="81"/>
            <rFont val="Tahoma"/>
            <family val="2"/>
          </rPr>
          <t>84</t>
        </r>
        <r>
          <rPr>
            <sz val="9"/>
            <color indexed="81"/>
            <rFont val="宋体"/>
            <family val="3"/>
            <charset val="134"/>
          </rPr>
          <t>主机宕机，数据坏块，导致</t>
        </r>
        <r>
          <rPr>
            <sz val="9"/>
            <color indexed="81"/>
            <rFont val="Tahoma"/>
            <family val="2"/>
          </rPr>
          <t>2</t>
        </r>
        <r>
          <rPr>
            <sz val="9"/>
            <color indexed="81"/>
            <rFont val="宋体"/>
            <family val="3"/>
            <charset val="134"/>
          </rPr>
          <t>号部分数据丢失</t>
        </r>
      </text>
    </comment>
    <comment ref="R1" authorId="0" shapeId="0" xr:uid="{00000000-0006-0000-0300-000002000000}">
      <text>
        <r>
          <rPr>
            <b/>
            <sz val="9"/>
            <color indexed="81"/>
            <rFont val="Tahoma"/>
            <family val="2"/>
          </rPr>
          <t>JFKF:</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月</t>
        </r>
        <r>
          <rPr>
            <sz val="9"/>
            <color indexed="81"/>
            <rFont val="Tahoma"/>
            <family val="2"/>
          </rPr>
          <t>4</t>
        </r>
        <r>
          <rPr>
            <sz val="9"/>
            <color indexed="81"/>
            <rFont val="宋体"/>
            <family val="3"/>
            <charset val="134"/>
          </rPr>
          <t>号晚至</t>
        </r>
        <r>
          <rPr>
            <sz val="9"/>
            <color indexed="81"/>
            <rFont val="Tahoma"/>
            <family val="2"/>
          </rPr>
          <t>5</t>
        </r>
        <r>
          <rPr>
            <sz val="9"/>
            <color indexed="81"/>
            <rFont val="宋体"/>
            <family val="3"/>
            <charset val="134"/>
          </rPr>
          <t>号凌晨，诺西</t>
        </r>
        <r>
          <rPr>
            <sz val="9"/>
            <color indexed="81"/>
            <rFont val="Tahoma"/>
            <family val="2"/>
          </rPr>
          <t>LTE v2.2.0</t>
        </r>
        <r>
          <rPr>
            <sz val="9"/>
            <color indexed="81"/>
            <rFont val="宋体"/>
            <family val="3"/>
            <charset val="134"/>
          </rPr>
          <t>大版本升级，合成程序处理数据挤压，造成接入数据量减少，流量减小</t>
        </r>
      </text>
    </comment>
    <comment ref="A21" authorId="1" shapeId="0" xr:uid="{00000000-0006-0000-0300-000003000000}">
      <text>
        <r>
          <rPr>
            <sz val="9"/>
            <color indexed="81"/>
            <rFont val="宋体"/>
            <family val="3"/>
            <charset val="134"/>
          </rPr>
          <t>稽核说明：
1.当天波动稽核=(当天的数据-昨天的数据)/当天的数据</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00000000-0006-0000-0400-000001000000}">
      <text>
        <r>
          <rPr>
            <sz val="9"/>
            <color indexed="81"/>
            <rFont val="宋体"/>
            <family val="3"/>
            <charset val="134"/>
          </rPr>
          <t xml:space="preserve">稽核：
</t>
        </r>
        <r>
          <rPr>
            <sz val="9"/>
            <color indexed="81"/>
            <rFont val="Tahoma"/>
            <family val="2"/>
          </rPr>
          <t>1.</t>
        </r>
        <r>
          <rPr>
            <sz val="9"/>
            <color indexed="81"/>
            <rFont val="宋体"/>
            <family val="3"/>
            <charset val="134"/>
          </rPr>
          <t>纵表</t>
        </r>
        <r>
          <rPr>
            <sz val="9"/>
            <color indexed="81"/>
            <rFont val="Tahoma"/>
            <family val="2"/>
          </rPr>
          <t>(tas_cont_vertic_yyyymmdd,tas_site_vertic_yyyymmdd,tas_app_vertic_yyyymmdd)</t>
        </r>
        <r>
          <rPr>
            <sz val="9"/>
            <color indexed="81"/>
            <rFont val="宋体"/>
            <family val="3"/>
            <charset val="134"/>
          </rPr>
          <t>的用户数，流量与</t>
        </r>
        <r>
          <rPr>
            <sz val="9"/>
            <color indexed="81"/>
            <rFont val="Tahoma"/>
            <family val="2"/>
          </rPr>
          <t>DW</t>
        </r>
        <r>
          <rPr>
            <sz val="9"/>
            <color indexed="81"/>
            <rFont val="宋体"/>
            <family val="3"/>
            <charset val="134"/>
          </rPr>
          <t xml:space="preserve">层表相一致
</t>
        </r>
        <r>
          <rPr>
            <sz val="9"/>
            <color indexed="81"/>
            <rFont val="Tahoma"/>
            <family val="2"/>
          </rPr>
          <t>2.</t>
        </r>
        <r>
          <rPr>
            <sz val="9"/>
            <color indexed="81"/>
            <rFont val="宋体"/>
            <family val="3"/>
            <charset val="134"/>
          </rPr>
          <t>横表</t>
        </r>
        <r>
          <rPr>
            <sz val="9"/>
            <color indexed="81"/>
            <rFont val="Tahoma"/>
            <family val="2"/>
          </rPr>
          <t>(tas_site_horizon_yyyymmdd,tas_cont_horizon_yyyymmdd,tas_app_horizon_yyyymmdd)</t>
        </r>
        <r>
          <rPr>
            <sz val="9"/>
            <color indexed="81"/>
            <rFont val="宋体"/>
            <family val="3"/>
            <charset val="134"/>
          </rPr>
          <t>的流量与</t>
        </r>
        <r>
          <rPr>
            <sz val="9"/>
            <color indexed="81"/>
            <rFont val="Tahoma"/>
            <family val="2"/>
          </rPr>
          <t>DW</t>
        </r>
        <r>
          <rPr>
            <sz val="9"/>
            <color indexed="81"/>
            <rFont val="宋体"/>
            <family val="3"/>
            <charset val="134"/>
          </rPr>
          <t>层表相一致</t>
        </r>
        <r>
          <rPr>
            <sz val="9"/>
            <color indexed="81"/>
            <rFont val="Tahoma"/>
            <family val="2"/>
          </rPr>
          <t>(</t>
        </r>
        <r>
          <rPr>
            <sz val="9"/>
            <color indexed="81"/>
            <rFont val="宋体"/>
            <family val="3"/>
            <charset val="134"/>
          </rPr>
          <t>接入类型，网络类型</t>
        </r>
        <r>
          <rPr>
            <sz val="9"/>
            <color indexed="81"/>
            <rFont val="Tahoma"/>
            <family val="2"/>
          </rPr>
          <t xml:space="preserve">)
</t>
        </r>
      </text>
    </comment>
    <comment ref="A33" authorId="0" shapeId="0" xr:uid="{00000000-0006-0000-0400-000002000000}">
      <text>
        <r>
          <rPr>
            <sz val="9"/>
            <color indexed="81"/>
            <rFont val="宋体"/>
            <family val="3"/>
            <charset val="134"/>
          </rPr>
          <t xml:space="preserve">稽核：
</t>
        </r>
        <r>
          <rPr>
            <sz val="9"/>
            <color indexed="81"/>
            <rFont val="Tahoma"/>
            <family val="2"/>
          </rPr>
          <t>1.</t>
        </r>
        <r>
          <rPr>
            <sz val="9"/>
            <color indexed="81"/>
            <rFont val="宋体"/>
            <family val="3"/>
            <charset val="134"/>
          </rPr>
          <t>纵表</t>
        </r>
        <r>
          <rPr>
            <sz val="9"/>
            <color indexed="81"/>
            <rFont val="Tahoma"/>
            <family val="2"/>
          </rPr>
          <t>(tas_cont_vertic_yyyymmdd,tas_site_vertic_yyyymmdd,tas_app_vertic_yyyymmdd)</t>
        </r>
        <r>
          <rPr>
            <sz val="9"/>
            <color indexed="81"/>
            <rFont val="宋体"/>
            <family val="3"/>
            <charset val="134"/>
          </rPr>
          <t>的用户数，流量与</t>
        </r>
        <r>
          <rPr>
            <sz val="9"/>
            <color indexed="81"/>
            <rFont val="Tahoma"/>
            <family val="2"/>
          </rPr>
          <t>DW</t>
        </r>
        <r>
          <rPr>
            <sz val="9"/>
            <color indexed="81"/>
            <rFont val="宋体"/>
            <family val="3"/>
            <charset val="134"/>
          </rPr>
          <t xml:space="preserve">层表相一致
</t>
        </r>
        <r>
          <rPr>
            <sz val="9"/>
            <color indexed="81"/>
            <rFont val="Tahoma"/>
            <family val="2"/>
          </rPr>
          <t>2.</t>
        </r>
        <r>
          <rPr>
            <sz val="9"/>
            <color indexed="81"/>
            <rFont val="宋体"/>
            <family val="3"/>
            <charset val="134"/>
          </rPr>
          <t>横表</t>
        </r>
        <r>
          <rPr>
            <sz val="9"/>
            <color indexed="81"/>
            <rFont val="Tahoma"/>
            <family val="2"/>
          </rPr>
          <t>(tas_site_horizon_yyyymmdd,tas_cont_horizon_yyyymmdd,tas_app_horizon_yyyymmdd)</t>
        </r>
        <r>
          <rPr>
            <sz val="9"/>
            <color indexed="81"/>
            <rFont val="宋体"/>
            <family val="3"/>
            <charset val="134"/>
          </rPr>
          <t>的流量与</t>
        </r>
        <r>
          <rPr>
            <sz val="9"/>
            <color indexed="81"/>
            <rFont val="Tahoma"/>
            <family val="2"/>
          </rPr>
          <t>DW</t>
        </r>
        <r>
          <rPr>
            <sz val="9"/>
            <color indexed="81"/>
            <rFont val="宋体"/>
            <family val="3"/>
            <charset val="134"/>
          </rPr>
          <t>层表相一致</t>
        </r>
        <r>
          <rPr>
            <sz val="9"/>
            <color indexed="81"/>
            <rFont val="Tahoma"/>
            <family val="2"/>
          </rPr>
          <t>(</t>
        </r>
        <r>
          <rPr>
            <sz val="9"/>
            <color indexed="81"/>
            <rFont val="宋体"/>
            <family val="3"/>
            <charset val="134"/>
          </rPr>
          <t>接入类型，网络类型</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00000000-0006-0000-0500-000001000000}">
      <text>
        <r>
          <rPr>
            <sz val="9"/>
            <color indexed="81"/>
            <rFont val="宋体"/>
            <family val="3"/>
            <charset val="134"/>
          </rPr>
          <t>稽核说明：
1.同一颜色的数据应该保持一致
2.dw_cal_gprs_mmt_cont_mid_yyyymmdd的数据是http和wap数据之和（除用户数外）
3.当天累计数据=当天的数据 + 昨天的累计数据</t>
        </r>
      </text>
    </comment>
    <comment ref="A8" authorId="0" shapeId="0" xr:uid="{00000000-0006-0000-0500-000002000000}">
      <text>
        <r>
          <rPr>
            <sz val="9"/>
            <color indexed="81"/>
            <rFont val="宋体"/>
            <family val="3"/>
            <charset val="134"/>
          </rPr>
          <t>稽核说明：
1.同一颜色的数据应该保持一致
2.dw_cal_gprs_mmt_cont_mid_yyyymmdd的数据是http和wap数据之和（除用户数外）
3.当天累计数据=当天的数据 + 昨天的累计数据</t>
        </r>
      </text>
    </comment>
    <comment ref="A27" authorId="0" shapeId="0" xr:uid="{00000000-0006-0000-0500-000003000000}">
      <text>
        <r>
          <rPr>
            <sz val="9"/>
            <color indexed="81"/>
            <rFont val="宋体"/>
            <family val="3"/>
            <charset val="134"/>
          </rPr>
          <t xml:space="preserve">稽核：
</t>
        </r>
        <r>
          <rPr>
            <sz val="9"/>
            <color indexed="81"/>
            <rFont val="Tahoma"/>
            <family val="2"/>
          </rPr>
          <t>1.</t>
        </r>
        <r>
          <rPr>
            <sz val="9"/>
            <color indexed="81"/>
            <rFont val="宋体"/>
            <family val="3"/>
            <charset val="134"/>
          </rPr>
          <t>纵表</t>
        </r>
        <r>
          <rPr>
            <sz val="9"/>
            <color indexed="81"/>
            <rFont val="Tahoma"/>
            <family val="2"/>
          </rPr>
          <t>(tas_cont_vertic_yyyymmdd,tas_site_vertic_yyyymmdd,tas_app_vertic_yyyymmdd)</t>
        </r>
        <r>
          <rPr>
            <sz val="9"/>
            <color indexed="81"/>
            <rFont val="宋体"/>
            <family val="3"/>
            <charset val="134"/>
          </rPr>
          <t>的用户数，流量与</t>
        </r>
        <r>
          <rPr>
            <sz val="9"/>
            <color indexed="81"/>
            <rFont val="Tahoma"/>
            <family val="2"/>
          </rPr>
          <t>DW</t>
        </r>
        <r>
          <rPr>
            <sz val="9"/>
            <color indexed="81"/>
            <rFont val="宋体"/>
            <family val="3"/>
            <charset val="134"/>
          </rPr>
          <t xml:space="preserve">层表相一致
</t>
        </r>
        <r>
          <rPr>
            <sz val="9"/>
            <color indexed="81"/>
            <rFont val="Tahoma"/>
            <family val="2"/>
          </rPr>
          <t>2.</t>
        </r>
        <r>
          <rPr>
            <sz val="9"/>
            <color indexed="81"/>
            <rFont val="宋体"/>
            <family val="3"/>
            <charset val="134"/>
          </rPr>
          <t>横表</t>
        </r>
        <r>
          <rPr>
            <sz val="9"/>
            <color indexed="81"/>
            <rFont val="Tahoma"/>
            <family val="2"/>
          </rPr>
          <t>(tas_site_horizon_yyyymmdd,tas_cont_horizon_yyyymmdd,tas_app_horizon_yyyymmdd)</t>
        </r>
        <r>
          <rPr>
            <sz val="9"/>
            <color indexed="81"/>
            <rFont val="宋体"/>
            <family val="3"/>
            <charset val="134"/>
          </rPr>
          <t>的流量与</t>
        </r>
        <r>
          <rPr>
            <sz val="9"/>
            <color indexed="81"/>
            <rFont val="Tahoma"/>
            <family val="2"/>
          </rPr>
          <t>DW</t>
        </r>
        <r>
          <rPr>
            <sz val="9"/>
            <color indexed="81"/>
            <rFont val="宋体"/>
            <family val="3"/>
            <charset val="134"/>
          </rPr>
          <t>层表相一致</t>
        </r>
        <r>
          <rPr>
            <sz val="9"/>
            <color indexed="81"/>
            <rFont val="Tahoma"/>
            <family val="2"/>
          </rPr>
          <t>(</t>
        </r>
        <r>
          <rPr>
            <sz val="9"/>
            <color indexed="81"/>
            <rFont val="宋体"/>
            <family val="3"/>
            <charset val="134"/>
          </rPr>
          <t>接入类型，网络类型</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JFKF</author>
  </authors>
  <commentList>
    <comment ref="C4" authorId="0" shapeId="0" xr:uid="{00000000-0006-0000-0700-000001000000}">
      <text>
        <r>
          <rPr>
            <b/>
            <sz val="9"/>
            <color indexed="81"/>
            <rFont val="Tahoma"/>
            <family val="2"/>
          </rPr>
          <t>JFKF:</t>
        </r>
        <r>
          <rPr>
            <sz val="9"/>
            <color indexed="81"/>
            <rFont val="Tahoma"/>
            <family val="2"/>
          </rPr>
          <t xml:space="preserve">
otasdn79 
otasdn81 
otasdn33 
otasdn20 
otasdn71 
otasdn48 
otasdn13 
otasdn5  
otasdn27 
otasdn85 
otasdn2  
otasdn42 
otasdn26 
otasdn74 
otasdn3  
otasdn99 
otasdn101
otasdn52 
otasdn28 
otasdn51 
otasdn70 
otasdn102
otasdn29 
otasdn23 
otasdn94 
otasdn54 
otasdn31 
otasdn107
otasdn103
otasdn82 
otasdn16 
otasdn98 
</t>
        </r>
      </text>
    </comment>
    <comment ref="E25" authorId="0" shapeId="0" xr:uid="{00000000-0006-0000-0700-000002000000}">
      <text>
        <r>
          <rPr>
            <b/>
            <sz val="9"/>
            <color indexed="81"/>
            <rFont val="Tahoma"/>
            <family val="2"/>
          </rPr>
          <t>JFKF:</t>
        </r>
        <r>
          <rPr>
            <sz val="9"/>
            <color indexed="81"/>
            <rFont val="Tahoma"/>
            <family val="2"/>
          </rPr>
          <t xml:space="preserve">
</t>
        </r>
        <r>
          <rPr>
            <sz val="9"/>
            <color indexed="81"/>
            <rFont val="宋体"/>
            <family val="3"/>
            <charset val="134"/>
          </rPr>
          <t>因没有配置</t>
        </r>
        <r>
          <rPr>
            <sz val="9"/>
            <color indexed="81"/>
            <rFont val="Tahoma"/>
            <family val="2"/>
          </rPr>
          <t>kdump</t>
        </r>
        <r>
          <rPr>
            <sz val="9"/>
            <color indexed="81"/>
            <rFont val="宋体"/>
            <family val="3"/>
            <charset val="134"/>
          </rPr>
          <t>，无法更深入分析宕机时的状态</t>
        </r>
      </text>
    </comment>
  </commentList>
</comments>
</file>

<file path=xl/sharedStrings.xml><?xml version="1.0" encoding="utf-8"?>
<sst xmlns="http://schemas.openxmlformats.org/spreadsheetml/2006/main" count="1580" uniqueCount="807">
  <si>
    <t>表名</t>
    <phoneticPr fontId="1" type="noConversion"/>
  </si>
  <si>
    <t>用户数</t>
    <phoneticPr fontId="1" type="noConversion"/>
  </si>
  <si>
    <t>流量</t>
    <phoneticPr fontId="1" type="noConversion"/>
  </si>
  <si>
    <t>上行流量</t>
    <phoneticPr fontId="1" type="noConversion"/>
  </si>
  <si>
    <t>下行流量</t>
    <phoneticPr fontId="1" type="noConversion"/>
  </si>
  <si>
    <t>DFS 使用%</t>
  </si>
  <si>
    <t>DFS 剩余%</t>
  </si>
  <si>
    <t>数据日期</t>
    <phoneticPr fontId="1" type="noConversion"/>
  </si>
  <si>
    <t>用户数</t>
    <phoneticPr fontId="1" type="noConversion"/>
  </si>
  <si>
    <t>上行流量</t>
    <phoneticPr fontId="1" type="noConversion"/>
  </si>
  <si>
    <t>平衡3：dw_cal_gprs_mmt_bh_yyyymmdd</t>
    <phoneticPr fontId="1" type="noConversion"/>
  </si>
  <si>
    <t>平衡5：dw_cal_gprs_mmt_cont_yyyymmdd</t>
    <phoneticPr fontId="1" type="noConversion"/>
  </si>
  <si>
    <t>平衡6：dw_cal_gprs_mmt_bh_yyyymmdd</t>
    <phoneticPr fontId="1" type="noConversion"/>
  </si>
  <si>
    <t>话单类型</t>
    <phoneticPr fontId="1" type="noConversion"/>
  </si>
  <si>
    <t>大小(G)</t>
  </si>
  <si>
    <t>表名</t>
    <phoneticPr fontId="1" type="noConversion"/>
  </si>
  <si>
    <t>表名</t>
    <phoneticPr fontId="1" type="noConversion"/>
  </si>
  <si>
    <t>用户数</t>
    <phoneticPr fontId="1" type="noConversion"/>
  </si>
  <si>
    <t>流量</t>
    <phoneticPr fontId="1" type="noConversion"/>
  </si>
  <si>
    <t>上行流量</t>
    <phoneticPr fontId="1" type="noConversion"/>
  </si>
  <si>
    <t>下行流量</t>
    <phoneticPr fontId="1" type="noConversion"/>
  </si>
  <si>
    <t>dw_cal_gprs_mmt_bh_dt_yyyymmdd</t>
    <phoneticPr fontId="1" type="noConversion"/>
  </si>
  <si>
    <t>波动稽核</t>
    <phoneticPr fontId="1" type="noConversion"/>
  </si>
  <si>
    <t>行为平衡</t>
    <phoneticPr fontId="17" type="noConversion"/>
  </si>
  <si>
    <t>内容平衡</t>
    <phoneticPr fontId="17" type="noConversion"/>
  </si>
  <si>
    <t>tas_cont_horizon_yyyymm(接入类型)</t>
  </si>
  <si>
    <t>tas_cont_horizon_yyyymm(网络类型)</t>
  </si>
  <si>
    <t>tas_app_horizon_yyyymm(接入类型)</t>
  </si>
  <si>
    <t>tas_app_horizon_yyyymm(网络类型)</t>
  </si>
  <si>
    <t>平衡1：dw_cal_gprs_mmt_cont_yyyymm</t>
  </si>
  <si>
    <t>平衡3：dw_cal_gprs_mmt_bh_yyyymm</t>
  </si>
  <si>
    <t>平衡5：dw_cal_gprs_mmt_cont_yyyymm</t>
  </si>
  <si>
    <t>平衡6：dw_cal_gprs_mmt_bh_yyyymm</t>
  </si>
  <si>
    <t>dw_cal_gprs_mmt_cont_yyyymm</t>
    <phoneticPr fontId="17" type="noConversion"/>
  </si>
  <si>
    <t>平衡1：dw_cal_gprs_mmt_cont_yyyymmdd</t>
    <phoneticPr fontId="1" type="noConversion"/>
  </si>
  <si>
    <t>dw_cal_gprs_mmt_cont_dt_yyyymmdd</t>
    <phoneticPr fontId="17" type="noConversion"/>
  </si>
  <si>
    <t>tas_app_vertic_yyyymm</t>
    <phoneticPr fontId="17" type="noConversion"/>
  </si>
  <si>
    <t>用户数</t>
    <phoneticPr fontId="1" type="noConversion"/>
  </si>
  <si>
    <t>流量</t>
    <phoneticPr fontId="1" type="noConversion"/>
  </si>
  <si>
    <t>上行流量</t>
    <phoneticPr fontId="1" type="noConversion"/>
  </si>
  <si>
    <t>下行流量</t>
    <phoneticPr fontId="1" type="noConversion"/>
  </si>
  <si>
    <t>ST层校验（月）</t>
    <phoneticPr fontId="17" type="noConversion"/>
  </si>
  <si>
    <t>ODS-DWD-DW层校验（月）</t>
    <phoneticPr fontId="17" type="noConversion"/>
  </si>
  <si>
    <t>用户数</t>
    <phoneticPr fontId="1" type="noConversion"/>
  </si>
  <si>
    <t>流量</t>
    <phoneticPr fontId="1" type="noConversion"/>
  </si>
  <si>
    <t>上行流量</t>
    <phoneticPr fontId="1" type="noConversion"/>
  </si>
  <si>
    <t>下行流量</t>
    <phoneticPr fontId="1" type="noConversion"/>
  </si>
  <si>
    <t>上月最后一天</t>
    <phoneticPr fontId="17" type="noConversion"/>
  </si>
  <si>
    <t>dw_cal_gprs_user_yyyymm</t>
    <phoneticPr fontId="1" type="noConversion"/>
  </si>
  <si>
    <t>dw_cal_gprs_cont_yyyymm</t>
    <phoneticPr fontId="1" type="noConversion"/>
  </si>
  <si>
    <t>dw_cal_gprs_site_yyyymm</t>
    <phoneticPr fontId="1" type="noConversion"/>
  </si>
  <si>
    <t>平衡：dw_cal_gprs_busi_yyyymm</t>
    <phoneticPr fontId="1" type="noConversion"/>
  </si>
  <si>
    <t>平衡：dw_cal_gprs_user_yyyymm</t>
    <phoneticPr fontId="1" type="noConversion"/>
  </si>
  <si>
    <t>平衡：dw_cal_gprs_cont_yyyymm</t>
    <phoneticPr fontId="1" type="noConversion"/>
  </si>
  <si>
    <t>平衡：dw_cal_gprs_site_yyyymm</t>
    <phoneticPr fontId="1" type="noConversion"/>
  </si>
  <si>
    <t xml:space="preserve">mms  </t>
  </si>
  <si>
    <t xml:space="preserve">p2p  </t>
  </si>
  <si>
    <t xml:space="preserve">rtsp </t>
  </si>
  <si>
    <t xml:space="preserve">voip </t>
  </si>
  <si>
    <t xml:space="preserve">comm </t>
    <phoneticPr fontId="1" type="noConversion"/>
  </si>
  <si>
    <t>tas_cont_vertic_yyyymm</t>
    <phoneticPr fontId="17" type="noConversion"/>
  </si>
  <si>
    <t>tas_cont_horizon_yyyymmdd(接入类型)</t>
    <phoneticPr fontId="1" type="noConversion"/>
  </si>
  <si>
    <t>tas_cont_horizon_yyyymmdd(网络类型)</t>
    <phoneticPr fontId="1" type="noConversion"/>
  </si>
  <si>
    <t>dw_cal_gprs_mmt_cont_yyyymmdd</t>
    <phoneticPr fontId="1" type="noConversion"/>
  </si>
  <si>
    <t>dw_cal_gprs_mmt_cont_dt_yyyymmdd</t>
    <phoneticPr fontId="1" type="noConversion"/>
  </si>
  <si>
    <t xml:space="preserve">lte_ftp  </t>
    <phoneticPr fontId="1" type="noConversion"/>
  </si>
  <si>
    <t xml:space="preserve">lte_voip </t>
    <phoneticPr fontId="1" type="noConversion"/>
  </si>
  <si>
    <t>dw_cal_gprs_mmt_bh_yyyymmdd</t>
    <phoneticPr fontId="1" type="noConversion"/>
  </si>
  <si>
    <t>平衡8：cont_dt</t>
    <phoneticPr fontId="1" type="noConversion"/>
  </si>
  <si>
    <t>cont流量(TB)</t>
    <phoneticPr fontId="1" type="noConversion"/>
  </si>
  <si>
    <t>bh流量(TB)</t>
    <phoneticPr fontId="1" type="noConversion"/>
  </si>
  <si>
    <t>通用业务话单 PS_G</t>
  </si>
  <si>
    <t>DNS业务话单 PS_DNS</t>
  </si>
  <si>
    <t>邮件业务话单 PS_EMAIL</t>
  </si>
  <si>
    <t>FTP业务话单 PS_FTP</t>
  </si>
  <si>
    <t>HTTP业务话单 PS_HTTP</t>
  </si>
  <si>
    <t>彩信业务话单 PS_MMS</t>
  </si>
  <si>
    <t>P2P业务话单 PS_P2P</t>
  </si>
  <si>
    <t>RTSP业务话单 PS_RTSP</t>
  </si>
  <si>
    <t>VOIP业务话单 PS_VOIP</t>
  </si>
  <si>
    <t>GN口话单量</t>
    <phoneticPr fontId="1" type="noConversion"/>
  </si>
  <si>
    <t>lte_general</t>
    <phoneticPr fontId="1" type="noConversion"/>
  </si>
  <si>
    <t xml:space="preserve">lte_mms  </t>
    <phoneticPr fontId="1" type="noConversion"/>
  </si>
  <si>
    <t>LTE口话单量</t>
    <phoneticPr fontId="1" type="noConversion"/>
  </si>
  <si>
    <t>Node</t>
    <phoneticPr fontId="1" type="noConversion"/>
  </si>
  <si>
    <t>Active Nodes</t>
    <phoneticPr fontId="1" type="noConversion"/>
  </si>
  <si>
    <t>MySQL</t>
  </si>
  <si>
    <r>
      <rPr>
        <sz val="10"/>
        <color indexed="10"/>
        <rFont val="宋体"/>
        <family val="3"/>
        <charset val="134"/>
      </rPr>
      <t>执行周期</t>
    </r>
    <r>
      <rPr>
        <sz val="10"/>
        <color indexed="8"/>
        <rFont val="宋体"/>
        <family val="3"/>
        <charset val="134"/>
      </rPr>
      <t xml:space="preserve">：每天早上8：00稽核
</t>
    </r>
    <r>
      <rPr>
        <b/>
        <sz val="10"/>
        <color indexed="8"/>
        <rFont val="宋体"/>
        <family val="3"/>
        <charset val="134"/>
      </rPr>
      <t>老集群监控：http://10.97.192.25:50070/</t>
    </r>
    <r>
      <rPr>
        <sz val="10"/>
        <color indexed="8"/>
        <rFont val="宋体"/>
        <family val="3"/>
        <charset val="134"/>
      </rPr>
      <t xml:space="preserve">
任务监控：http://10.97.192.25:8088/
</t>
    </r>
    <phoneticPr fontId="1" type="noConversion"/>
  </si>
  <si>
    <t>老集群</t>
    <phoneticPr fontId="29" type="noConversion"/>
  </si>
  <si>
    <t>交接人</t>
    <phoneticPr fontId="1" type="noConversion"/>
  </si>
  <si>
    <t>交接内容</t>
    <phoneticPr fontId="1" type="noConversion"/>
  </si>
  <si>
    <t>接收人</t>
    <phoneticPr fontId="1" type="noConversion"/>
  </si>
  <si>
    <t>接收确认</t>
    <phoneticPr fontId="1" type="noConversion"/>
  </si>
  <si>
    <t>1日</t>
    <phoneticPr fontId="1" type="noConversion"/>
  </si>
  <si>
    <t>lte_http（解析后）</t>
    <phoneticPr fontId="1" type="noConversion"/>
  </si>
  <si>
    <t>http（解析后）</t>
    <phoneticPr fontId="1" type="noConversion"/>
  </si>
  <si>
    <t>bh流量(TB)</t>
  </si>
  <si>
    <t>cont流量(TB)</t>
  </si>
  <si>
    <r>
      <rPr>
        <b/>
        <sz val="11"/>
        <rFont val="宋体"/>
        <family val="3"/>
        <charset val="134"/>
        <scheme val="minor"/>
      </rPr>
      <t>#####小时稽核脚本（10.97.192.113主机上执行）
临时应以处理方法：（试用20-22日数据稽核）</t>
    </r>
    <r>
      <rPr>
        <sz val="11"/>
        <color theme="1"/>
        <rFont val="宋体"/>
        <family val="3"/>
        <charset val="134"/>
        <scheme val="minor"/>
      </rPr>
      <t xml:space="preserve">
hive -e "
select cast(seq_id AS BIGINT)AS seq_id, source_table, 0 AS user_count, sum(flow)/ 1024 / 1024 AS flow, sum(up_flow)/ 1024 / 1024 AS up_flow, sum(down_flow)/ 1024 / 1024 AS down_flow, sum(td_flow)/ 1024 / 1024 AS td_flow, sum(gsm_flow)/ 1024 / 1024 AS gsm_glow, sum(use_count)AS use_count, count(hour_id)AS hour_id FROM (select seq_id,check_date,source_table,flow,up_flow,down_flow,td_flow,gsm_flow,use_count,month_id,day_id,hour_id from check_bh_cont_mid_hour_yyyymmdd a WHERE month_id = '201601' AND day_id = '</t>
    </r>
    <r>
      <rPr>
        <b/>
        <sz val="11"/>
        <color rgb="FFFF0000"/>
        <rFont val="宋体"/>
        <family val="3"/>
        <charset val="134"/>
        <scheme val="minor"/>
      </rPr>
      <t>20160126</t>
    </r>
    <r>
      <rPr>
        <sz val="11"/>
        <color theme="1"/>
        <rFont val="宋体"/>
        <family val="3"/>
        <charset val="134"/>
        <scheme val="minor"/>
      </rPr>
      <t>' group by seq_id,check_date,source_table,flow,up_flow,down_flow,td_flow,gsm_flow,use_count,month_id,day_id,hour_id) a WHERE month_id = '201601' AND day_id = '</t>
    </r>
    <r>
      <rPr>
        <b/>
        <sz val="11"/>
        <color rgb="FFFF0000"/>
        <rFont val="宋体"/>
        <family val="3"/>
        <charset val="134"/>
        <scheme val="minor"/>
      </rPr>
      <t>20160126</t>
    </r>
    <r>
      <rPr>
        <sz val="11"/>
        <color theme="1"/>
        <rFont val="宋体"/>
        <family val="3"/>
        <charset val="134"/>
        <scheme val="minor"/>
      </rPr>
      <t xml:space="preserve">' GROUP BY seq_id, source_table ORDER BY seq_id" &gt;~/ods_dwd.log
less ods_dwd.log | awk   '{OFS="|";print $1,$2,$3,$4,$5,$6,$7,$8,$9,$10,$11,$12}'
</t>
    </r>
    <r>
      <rPr>
        <b/>
        <sz val="11"/>
        <rFont val="宋体"/>
        <family val="3"/>
        <charset val="134"/>
        <scheme val="minor"/>
      </rPr>
      <t>####日表稽核脚本（113主机上执行）：</t>
    </r>
    <r>
      <rPr>
        <sz val="11"/>
        <color theme="1"/>
        <rFont val="宋体"/>
        <family val="3"/>
        <charset val="134"/>
        <scheme val="minor"/>
      </rPr>
      <t xml:space="preserve">
hive -e "select seq_id,check_date,source_table,user_count,up_flow+down_flow as flow,up_flow,down_flow
from check_gather_bh_cont_tas_yyyymmdd
where month_id='201608'
and day_id='20160816'
order by seq_id" &gt;~/day.log
less ~/day.log | awk   '{OFS="|";print $1,$2,$3,$4,$5,$6,$7,$8,$9,$10,$11,$12}'</t>
    </r>
    <r>
      <rPr>
        <sz val="11"/>
        <rFont val="宋体"/>
        <family val="3"/>
        <charset val="134"/>
        <scheme val="minor"/>
      </rPr>
      <t xml:space="preserve">
</t>
    </r>
    <r>
      <rPr>
        <b/>
        <sz val="11"/>
        <rFont val="宋体"/>
        <family val="3"/>
        <charset val="134"/>
        <scheme val="minor"/>
      </rPr>
      <t>####st层稽核（103主机上执行）</t>
    </r>
    <r>
      <rPr>
        <sz val="11"/>
        <color theme="1"/>
        <rFont val="宋体"/>
        <family val="3"/>
        <charset val="134"/>
        <scheme val="minor"/>
      </rPr>
      <t xml:space="preserve">
hive -e "select seq_id,check_date,source_table,user_count,up_flow+down_flow as flow,up_flow,down_flow
from check_tas_dw_st_yyyymmdd
where month_id='201602'
and day_id='</t>
    </r>
    <r>
      <rPr>
        <b/>
        <sz val="11"/>
        <color rgb="FFFF0000"/>
        <rFont val="宋体"/>
        <family val="3"/>
        <charset val="134"/>
        <scheme val="minor"/>
      </rPr>
      <t>20160228</t>
    </r>
    <r>
      <rPr>
        <sz val="11"/>
        <color theme="1"/>
        <rFont val="宋体"/>
        <family val="3"/>
        <charset val="134"/>
        <scheme val="minor"/>
      </rPr>
      <t xml:space="preserve">'
order by seq_id" &gt;~/st.log
less st.log | awk   '{OFS="|";print $1,$2,$3,$4,$5,$6,$7}'
</t>
    </r>
    <r>
      <rPr>
        <b/>
        <sz val="11"/>
        <color theme="1"/>
        <rFont val="宋体"/>
        <family val="3"/>
        <charset val="134"/>
        <scheme val="minor"/>
      </rPr>
      <t>####日累计稽核（103主机上执行）</t>
    </r>
    <r>
      <rPr>
        <sz val="11"/>
        <color theme="1"/>
        <rFont val="宋体"/>
        <family val="3"/>
        <charset val="134"/>
        <scheme val="minor"/>
      </rPr>
      <t xml:space="preserve">
hive -e  "select cast(seq_id as bigint) as seq_id,check_date,source_table,user_count,flow,up_flow,down_flow,td_flow,gsm_flow,use_count,month_id,day_id  from check_dw_dt_yyyymmdd  where month_id='</t>
    </r>
    <r>
      <rPr>
        <b/>
        <sz val="11"/>
        <color rgb="FFFF0000"/>
        <rFont val="宋体"/>
        <family val="3"/>
        <charset val="134"/>
        <scheme val="minor"/>
      </rPr>
      <t>201602</t>
    </r>
    <r>
      <rPr>
        <sz val="11"/>
        <color theme="1"/>
        <rFont val="宋体"/>
        <family val="3"/>
        <charset val="134"/>
        <scheme val="minor"/>
      </rPr>
      <t>' and day_id='</t>
    </r>
    <r>
      <rPr>
        <b/>
        <sz val="11"/>
        <color rgb="FFFF0000"/>
        <rFont val="宋体"/>
        <family val="3"/>
        <charset val="134"/>
        <scheme val="minor"/>
      </rPr>
      <t>20160227</t>
    </r>
    <r>
      <rPr>
        <sz val="11"/>
        <color theme="1"/>
        <rFont val="宋体"/>
        <family val="3"/>
        <charset val="134"/>
        <scheme val="minor"/>
      </rPr>
      <t>' " &gt;~/dw_dt.log
less dw_dt.log | awk   '{OFS="|";print $1,$2,$3,$4,$5,$6,$7,$8,$9,$10,$11,$12}'</t>
    </r>
    <phoneticPr fontId="15" type="noConversion"/>
  </si>
  <si>
    <t>时间</t>
    <phoneticPr fontId="15" type="noConversion"/>
  </si>
  <si>
    <t>孙超楠</t>
    <phoneticPr fontId="15" type="noConversion"/>
  </si>
  <si>
    <t>刘颖</t>
    <phoneticPr fontId="15" type="noConversion"/>
  </si>
  <si>
    <t>晓洁</t>
    <phoneticPr fontId="15" type="noConversion"/>
  </si>
  <si>
    <t>8：30走</t>
    <phoneticPr fontId="15" type="noConversion"/>
  </si>
  <si>
    <t>凌晨1：30走</t>
    <phoneticPr fontId="15" type="noConversion"/>
  </si>
  <si>
    <t>23：00到1：00</t>
    <phoneticPr fontId="15" type="noConversion"/>
  </si>
  <si>
    <t>加班时间</t>
    <phoneticPr fontId="15" type="noConversion"/>
  </si>
  <si>
    <t>加班原因</t>
    <phoneticPr fontId="15" type="noConversion"/>
  </si>
  <si>
    <t>短信告警发现系统出问题，下班回家晚上过来的</t>
    <phoneticPr fontId="15" type="noConversion"/>
  </si>
  <si>
    <t>系统故障，补数据</t>
    <phoneticPr fontId="15" type="noConversion"/>
  </si>
  <si>
    <t>23：30走</t>
    <phoneticPr fontId="15" type="noConversion"/>
  </si>
  <si>
    <t>孙超楠</t>
    <phoneticPr fontId="15" type="noConversion"/>
  </si>
  <si>
    <r>
      <t>早上7：</t>
    </r>
    <r>
      <rPr>
        <sz val="11"/>
        <color theme="1"/>
        <rFont val="宋体"/>
        <family val="3"/>
        <charset val="134"/>
        <scheme val="minor"/>
      </rPr>
      <t>00上班</t>
    </r>
    <phoneticPr fontId="15" type="noConversion"/>
  </si>
  <si>
    <r>
      <t>早上8：</t>
    </r>
    <r>
      <rPr>
        <sz val="11"/>
        <color theme="1"/>
        <rFont val="宋体"/>
        <family val="3"/>
        <charset val="134"/>
        <scheme val="minor"/>
      </rPr>
      <t>00上班</t>
    </r>
    <phoneticPr fontId="15" type="noConversion"/>
  </si>
  <si>
    <r>
      <t>早上7：</t>
    </r>
    <r>
      <rPr>
        <sz val="11"/>
        <color theme="1"/>
        <rFont val="宋体"/>
        <family val="3"/>
        <charset val="134"/>
        <scheme val="minor"/>
      </rPr>
      <t>00上班，晚上9：30走</t>
    </r>
    <phoneticPr fontId="15" type="noConversion"/>
  </si>
  <si>
    <t>早上7：20上班，晚上22：00走</t>
    <phoneticPr fontId="15" type="noConversion"/>
  </si>
  <si>
    <t>早上7：20上班，晚上23：30走</t>
    <phoneticPr fontId="15" type="noConversion"/>
  </si>
  <si>
    <t>早上7：00上班，下午22：00下班</t>
    <phoneticPr fontId="15" type="noConversion"/>
  </si>
  <si>
    <t>早上7：30上班，下午20：00下班</t>
    <phoneticPr fontId="15" type="noConversion"/>
  </si>
  <si>
    <t>早上7：00上班，下午21：30下班</t>
    <phoneticPr fontId="15" type="noConversion"/>
  </si>
  <si>
    <t>早上7：00上班，下20：30下班</t>
    <phoneticPr fontId="15" type="noConversion"/>
  </si>
  <si>
    <t>晚上21：00走</t>
    <phoneticPr fontId="15" type="noConversion"/>
  </si>
  <si>
    <t>平衡11：dw_cal_gprs_cont_dt_yyyymmdd</t>
    <phoneticPr fontId="1" type="noConversion"/>
  </si>
  <si>
    <t>平衡12：dw_cal_gprs_site_dt_yyyymmdd</t>
    <phoneticPr fontId="1" type="noConversion"/>
  </si>
  <si>
    <t>王晓洁</t>
    <phoneticPr fontId="15" type="noConversion"/>
  </si>
  <si>
    <t>早上7：30上班，晚上23：10走</t>
    <phoneticPr fontId="15" type="noConversion"/>
  </si>
  <si>
    <t>问题已解决</t>
    <phoneticPr fontId="15" type="noConversion"/>
  </si>
  <si>
    <t>晚上20：00走</t>
    <phoneticPr fontId="15" type="noConversion"/>
  </si>
  <si>
    <t>补数据</t>
    <phoneticPr fontId="15" type="noConversion"/>
  </si>
  <si>
    <t>10.97.192.109</t>
    <phoneticPr fontId="15" type="noConversion"/>
  </si>
  <si>
    <t>平衡7：bh_dt</t>
    <phoneticPr fontId="1" type="noConversion"/>
  </si>
  <si>
    <t>dw_cal_gprs_mmt_bh_dt_yyyymmdd</t>
    <phoneticPr fontId="1" type="noConversion"/>
  </si>
  <si>
    <t>磁盘容量(PB)</t>
    <phoneticPr fontId="6" type="noConversion"/>
  </si>
  <si>
    <t>类型</t>
    <phoneticPr fontId="15" type="noConversion"/>
  </si>
  <si>
    <t>故障日期</t>
    <phoneticPr fontId="15" type="noConversion"/>
  </si>
  <si>
    <t>问题描述</t>
    <phoneticPr fontId="15" type="noConversion"/>
  </si>
  <si>
    <t>解决方法</t>
    <phoneticPr fontId="15" type="noConversion"/>
  </si>
  <si>
    <t>现状</t>
    <phoneticPr fontId="15" type="noConversion"/>
  </si>
  <si>
    <t>故障服务器ip</t>
    <phoneticPr fontId="15" type="noConversion"/>
  </si>
  <si>
    <t>服务挂死、异常等</t>
    <phoneticPr fontId="15" type="noConversion"/>
  </si>
  <si>
    <t>硬件</t>
    <phoneticPr fontId="15" type="noConversion"/>
  </si>
  <si>
    <r>
      <t>c</t>
    </r>
    <r>
      <rPr>
        <sz val="11"/>
        <color theme="1"/>
        <rFont val="宋体"/>
        <family val="3"/>
        <charset val="134"/>
        <scheme val="minor"/>
      </rPr>
      <t>pu、硬盘等</t>
    </r>
    <phoneticPr fontId="15" type="noConversion"/>
  </si>
  <si>
    <t>集群运行问题</t>
    <phoneticPr fontId="15" type="noConversion"/>
  </si>
  <si>
    <t>硬件问题</t>
    <phoneticPr fontId="15" type="noConversion"/>
  </si>
  <si>
    <t>该服务器异常宕机引起，早上9点多重启DataNode、NodeManager 服务；
重启23g_sca2.3以及4g_sca2.3解析部署</t>
    <phoneticPr fontId="15" type="noConversion"/>
  </si>
  <si>
    <t>问题得到解决，解析正常进行，
后续持续观察</t>
    <phoneticPr fontId="15" type="noConversion"/>
  </si>
  <si>
    <t>10.97.192.124</t>
    <phoneticPr fontId="15" type="noConversion"/>
  </si>
  <si>
    <t>ping失败，DataNode、NodeManager 服务停止；
无法正常解析数据</t>
    <phoneticPr fontId="15" type="noConversion"/>
  </si>
  <si>
    <t>10.97.192.128(otasdn79)等共32台机器被拉入Lost Nodes</t>
    <phoneticPr fontId="15" type="noConversion"/>
  </si>
  <si>
    <t>15点左右，ping失败，128机器上的DataNode和NodeManager服务异常停止,其它机器是在17：30开始异常</t>
    <phoneticPr fontId="15" type="noConversion"/>
  </si>
  <si>
    <t>全部恢复正常，后续持续观察</t>
    <phoneticPr fontId="15" type="noConversion"/>
  </si>
  <si>
    <t>当天20点左右，重启所有故障机器服务完毕</t>
    <phoneticPr fontId="15" type="noConversion"/>
  </si>
  <si>
    <t>9：25左右，49机器NodeManager 服务异常停止</t>
    <phoneticPr fontId="29" type="noConversion"/>
  </si>
  <si>
    <t>10.97.192.49</t>
    <phoneticPr fontId="29" type="noConversion"/>
  </si>
  <si>
    <t>可能是hadoop的一个bug引起的，15：25左右恢复正常，后续继续跟踪观察有无
datanode服务假死的状况</t>
    <phoneticPr fontId="15" type="noConversion"/>
  </si>
  <si>
    <t>10点之前重启该服务</t>
    <phoneticPr fontId="29" type="noConversion"/>
  </si>
  <si>
    <t>10点之前重启该服务，恢复正常,后续持续观察</t>
    <phoneticPr fontId="29" type="noConversion"/>
  </si>
  <si>
    <t>15：20左右二期集群故障机器被拉入被拉入Dead Nodes，DataNode假死，间歇性的丢失数据块。</t>
    <phoneticPr fontId="15" type="noConversion"/>
  </si>
  <si>
    <t>自己短时间内恢复</t>
    <phoneticPr fontId="15" type="noConversion"/>
  </si>
  <si>
    <t>10.97.86.59，10.97.86.32等
共3台机器</t>
    <phoneticPr fontId="15" type="noConversion"/>
  </si>
  <si>
    <t>10.97.192.163</t>
    <phoneticPr fontId="15" type="noConversion"/>
  </si>
  <si>
    <t>14：05左右，163机器ping失败</t>
    <phoneticPr fontId="15" type="noConversion"/>
  </si>
  <si>
    <t>立即重启</t>
    <phoneticPr fontId="15" type="noConversion"/>
  </si>
  <si>
    <t>恢复正常，后续持续观察</t>
    <phoneticPr fontId="15" type="noConversion"/>
  </si>
  <si>
    <t>11月9号上午147机器DataNode、NodeManager 服务进程异常</t>
    <phoneticPr fontId="15" type="noConversion"/>
  </si>
  <si>
    <t>曙光工程师于20170116日下午更换主板</t>
    <phoneticPr fontId="15" type="noConversion"/>
  </si>
  <si>
    <t>10.97.192.109</t>
    <phoneticPr fontId="15" type="noConversion"/>
  </si>
  <si>
    <t>下午14：40左右109机器的sentry服务停止</t>
    <phoneticPr fontId="15" type="noConversion"/>
  </si>
  <si>
    <t>立刻重启109上的sentry服务停止</t>
    <phoneticPr fontId="15" type="noConversion"/>
  </si>
  <si>
    <t>恢复正常，后续持续观察</t>
    <phoneticPr fontId="15" type="noConversion"/>
  </si>
  <si>
    <t>192.168.192.145</t>
    <phoneticPr fontId="15" type="noConversion"/>
  </si>
  <si>
    <t>上午MySQL 集群短信告警</t>
    <phoneticPr fontId="15" type="noConversion"/>
  </si>
  <si>
    <t>恢复正常，后续持续观察</t>
    <phoneticPr fontId="15" type="noConversion"/>
  </si>
  <si>
    <t>根据文档上MySQL告警短信问题处理已处理</t>
    <phoneticPr fontId="15" type="noConversion"/>
  </si>
  <si>
    <t>下午17点左右MySQL 集群短信告警</t>
    <phoneticPr fontId="15" type="noConversion"/>
  </si>
  <si>
    <t>otasdn102和otasdn100这两台服务器磁盘使用过高，导致nodemanager服务经常拉黑，在28日9点左右，将nodemanager服务停止</t>
    <phoneticPr fontId="15" type="noConversion"/>
  </si>
  <si>
    <r>
      <t xml:space="preserve">10.97.192.159
</t>
    </r>
    <r>
      <rPr>
        <sz val="11"/>
        <color theme="1"/>
        <rFont val="宋体"/>
        <family val="3"/>
        <charset val="134"/>
        <scheme val="minor"/>
      </rPr>
      <t>10.97.192.161</t>
    </r>
    <phoneticPr fontId="15" type="noConversion"/>
  </si>
  <si>
    <t>31号下午15点45左右，重启nodemanager服务</t>
    <phoneticPr fontId="15" type="noConversion"/>
  </si>
  <si>
    <t>恢复正常，后续持续观察</t>
    <phoneticPr fontId="15" type="noConversion"/>
  </si>
  <si>
    <t>晚上21点左右MySQL 集群短信告警</t>
    <phoneticPr fontId="15" type="noConversion"/>
  </si>
  <si>
    <t>在2月1号早上9点，根据文档上MySQL告警短信问题处理已处理</t>
    <phoneticPr fontId="15" type="noConversion"/>
  </si>
  <si>
    <t>10.97.192.31</t>
    <phoneticPr fontId="15" type="noConversion"/>
  </si>
  <si>
    <t xml:space="preserve">dns  </t>
    <phoneticPr fontId="1" type="noConversion"/>
  </si>
  <si>
    <t>10.97.192.49</t>
    <phoneticPr fontId="15" type="noConversion"/>
  </si>
  <si>
    <t xml:space="preserve">晚上22点30分左右该主机宕机，ping失败，部署的两个进程停止 </t>
    <phoneticPr fontId="15" type="noConversion"/>
  </si>
  <si>
    <t>中午12点左右该主机宕机，部署的三个进程停止，内存故障，已联系曙光工程师</t>
    <phoneticPr fontId="15" type="noConversion"/>
  </si>
  <si>
    <t>经曙光已确认是内存问题，13号下午17点左右更换31机器内存。</t>
    <phoneticPr fontId="15" type="noConversion"/>
  </si>
  <si>
    <t>经曙光已确认是因为温度过高导致机器宕机，13号下午17点左右调了风扇的转速</t>
    <phoneticPr fontId="15" type="noConversion"/>
  </si>
  <si>
    <t>192.168.192.145</t>
    <phoneticPr fontId="15" type="noConversion"/>
  </si>
  <si>
    <t>10.97.192.85</t>
    <phoneticPr fontId="15" type="noConversion"/>
  </si>
  <si>
    <t>大概凌晨00：05左右，该主机ping失败，部署的两个进程停止</t>
    <phoneticPr fontId="15" type="noConversion"/>
  </si>
  <si>
    <t>Hbase集群logdn1-logdn6的RegionServer在21号凌晨左右停止</t>
    <phoneticPr fontId="15" type="noConversion"/>
  </si>
  <si>
    <t>Hbase集群logdn1-logdn6</t>
    <phoneticPr fontId="15" type="noConversion"/>
  </si>
  <si>
    <t>21号下午17点左右，要树立经联系重启logdn1-logdn6的RegionServer进程</t>
    <phoneticPr fontId="15" type="noConversion"/>
  </si>
  <si>
    <t>10.97.192.93</t>
    <phoneticPr fontId="15" type="noConversion"/>
  </si>
  <si>
    <t>下午18：00左右重启103上三个相关的hive服务。</t>
    <phoneticPr fontId="15" type="noConversion"/>
  </si>
  <si>
    <t>恢复正常，后续持续观察</t>
    <phoneticPr fontId="15" type="noConversion"/>
  </si>
  <si>
    <t>经曙光工程师核查是内存条松动导致，于23号下午17点左右，拨插内存条，重新启动</t>
    <phoneticPr fontId="15" type="noConversion"/>
  </si>
  <si>
    <t>经曙光工程师核查是CPU温度过高导致，于23号下午16：20左右重启该机器</t>
    <phoneticPr fontId="15" type="noConversion"/>
  </si>
  <si>
    <t>10.97.192.30
10.97.192.60
10.97.192.132</t>
    <phoneticPr fontId="15" type="noConversion"/>
  </si>
  <si>
    <t>恢复正常,后续持续观察</t>
    <phoneticPr fontId="15" type="noConversion"/>
  </si>
  <si>
    <t>后续持续观察</t>
    <phoneticPr fontId="15" type="noConversion"/>
  </si>
  <si>
    <t>10.97.192.147</t>
    <phoneticPr fontId="15" type="noConversion"/>
  </si>
  <si>
    <t>10.97.192.147</t>
    <phoneticPr fontId="15" type="noConversion"/>
  </si>
  <si>
    <t>23号下午曙光巡检机器的时候，发现10.97.192.147机器存在内存故障</t>
    <phoneticPr fontId="15" type="noConversion"/>
  </si>
  <si>
    <t>这3台机器在23号下午16：50左右，有黄灯告警</t>
    <phoneticPr fontId="15" type="noConversion"/>
  </si>
  <si>
    <t>经曙光工程师检查没有错误，未发现硬件异常，可能是误告，暂不休</t>
    <phoneticPr fontId="15" type="noConversion"/>
  </si>
  <si>
    <t>经曙光工程师检查没有错误，未发现硬件异常，可能是误告，暂不修</t>
    <phoneticPr fontId="15" type="noConversion"/>
  </si>
  <si>
    <t>硬件</t>
    <phoneticPr fontId="15" type="noConversion"/>
  </si>
  <si>
    <r>
      <t>1</t>
    </r>
    <r>
      <rPr>
        <sz val="11"/>
        <color theme="1"/>
        <rFont val="宋体"/>
        <family val="3"/>
        <charset val="134"/>
        <scheme val="minor"/>
      </rPr>
      <t>0.97.192.51
10.97.192.133</t>
    </r>
    <phoneticPr fontId="15" type="noConversion"/>
  </si>
  <si>
    <t>曙光工程师在3月2号下午17：20左右巡检的时候发现这两台机器内存检验错误</t>
    <phoneticPr fontId="15" type="noConversion"/>
  </si>
  <si>
    <t>工程师收集了相关日志，暂不处理</t>
    <phoneticPr fontId="15" type="noConversion"/>
  </si>
  <si>
    <t>集群运行</t>
    <phoneticPr fontId="15" type="noConversion"/>
  </si>
  <si>
    <t>集群运行</t>
    <phoneticPr fontId="15" type="noConversion"/>
  </si>
  <si>
    <t>10.97.192.103</t>
    <phoneticPr fontId="15" type="noConversion"/>
  </si>
  <si>
    <t>10.97.192.103</t>
    <phoneticPr fontId="15" type="noConversion"/>
  </si>
  <si>
    <t>3号下午16：40左右重启103上的hive、metastore服务</t>
    <phoneticPr fontId="15" type="noConversion"/>
  </si>
  <si>
    <t>下午16：00左右任务批量报错，cpu压力过大，导致hive异常</t>
    <phoneticPr fontId="29" type="noConversion"/>
  </si>
  <si>
    <t>3月2号下午17：30更换内存</t>
    <phoneticPr fontId="15" type="noConversion"/>
  </si>
  <si>
    <t>问题已解决</t>
    <phoneticPr fontId="15" type="noConversion"/>
  </si>
  <si>
    <t>10.97.192.162</t>
    <phoneticPr fontId="15" type="noConversion"/>
  </si>
  <si>
    <t>下午16：30分左右103主机，登陆后命令查询反应缓慢，17：30左右任务批量报错</t>
    <phoneticPr fontId="15" type="noConversion"/>
  </si>
  <si>
    <t>22号16点左右该主机宕机，ping失败，redis进程停止</t>
    <phoneticPr fontId="15" type="noConversion"/>
  </si>
  <si>
    <t>16号凌晨4：10左右该主机宕机，ping失败DataNode和NodeManager服务停止</t>
    <phoneticPr fontId="15" type="noConversion"/>
  </si>
  <si>
    <t>问题已解决</t>
    <phoneticPr fontId="15" type="noConversion"/>
  </si>
  <si>
    <t>持续观察中</t>
    <phoneticPr fontId="15" type="noConversion"/>
  </si>
  <si>
    <t>问题已解决</t>
    <phoneticPr fontId="15" type="noConversion"/>
  </si>
  <si>
    <t>经红帽工程师分析由于资源压力导致的宕机，在16号下午19：10左右更改了两个内核参数，让内存更快的回收内存，减少内存不足的情况，后续持续观察</t>
    <phoneticPr fontId="15" type="noConversion"/>
  </si>
  <si>
    <t>10.97.192.109</t>
    <phoneticPr fontId="15" type="noConversion"/>
  </si>
  <si>
    <t>20号上午9：45左右sentry服务停止</t>
    <phoneticPr fontId="15" type="noConversion"/>
  </si>
  <si>
    <t>9：47左右重启sentry服务</t>
    <phoneticPr fontId="15" type="noConversion"/>
  </si>
  <si>
    <r>
      <t>25</t>
    </r>
    <r>
      <rPr>
        <sz val="10.5"/>
        <color theme="1"/>
        <rFont val="宋体"/>
        <family val="3"/>
        <charset val="134"/>
      </rPr>
      <t>号早上</t>
    </r>
    <r>
      <rPr>
        <sz val="10.5"/>
        <color theme="1"/>
        <rFont val="Calibri"/>
        <family val="2"/>
      </rPr>
      <t>4</t>
    </r>
    <r>
      <rPr>
        <sz val="10.5"/>
        <color theme="1"/>
        <rFont val="宋体"/>
        <family val="3"/>
        <charset val="134"/>
      </rPr>
      <t>点左右</t>
    </r>
    <r>
      <rPr>
        <sz val="10.5"/>
        <color theme="1"/>
        <rFont val="Calibri"/>
        <family val="2"/>
      </rPr>
      <t>10.97.192.100</t>
    </r>
    <r>
      <rPr>
        <sz val="10.5"/>
        <color theme="1"/>
        <rFont val="宋体"/>
        <family val="3"/>
        <charset val="134"/>
      </rPr>
      <t>主机上的</t>
    </r>
    <r>
      <rPr>
        <sz val="10.5"/>
        <color theme="1"/>
        <rFont val="Calibri"/>
        <family val="2"/>
      </rPr>
      <t>DataNode</t>
    </r>
    <r>
      <rPr>
        <sz val="10.5"/>
        <color theme="1"/>
        <rFont val="宋体"/>
        <family val="3"/>
        <charset val="134"/>
      </rPr>
      <t>和</t>
    </r>
    <r>
      <rPr>
        <sz val="10.5"/>
        <color theme="1"/>
        <rFont val="Calibri"/>
        <family val="2"/>
      </rPr>
      <t xml:space="preserve">NodeManager </t>
    </r>
    <r>
      <rPr>
        <sz val="10.5"/>
        <color theme="1"/>
        <rFont val="宋体"/>
        <family val="3"/>
        <charset val="134"/>
      </rPr>
      <t>服务异常停止</t>
    </r>
    <phoneticPr fontId="29" type="noConversion"/>
  </si>
  <si>
    <t>早上9点重启100机器上的DataNode、NodeManager 服务</t>
    <phoneticPr fontId="29" type="noConversion"/>
  </si>
  <si>
    <t>页面无法正常登陆</t>
    <phoneticPr fontId="29" type="noConversion"/>
  </si>
  <si>
    <r>
      <t>重启2</t>
    </r>
    <r>
      <rPr>
        <sz val="11"/>
        <color theme="1"/>
        <rFont val="宋体"/>
        <family val="3"/>
        <charset val="134"/>
        <scheme val="minor"/>
      </rPr>
      <t>3主机上的tomcat服务后恢复正常。（ocetl用户）</t>
    </r>
    <phoneticPr fontId="29" type="noConversion"/>
  </si>
  <si>
    <t>10.97.192.100</t>
    <phoneticPr fontId="29" type="noConversion"/>
  </si>
  <si>
    <t>10.97.86.23</t>
    <phoneticPr fontId="29" type="noConversion"/>
  </si>
  <si>
    <t>早上08：36自启了DataNode、NodeManager 服务。并配置了kdump。</t>
    <phoneticPr fontId="29" type="noConversion"/>
  </si>
  <si>
    <r>
      <t>1</t>
    </r>
    <r>
      <rPr>
        <sz val="11"/>
        <color theme="1"/>
        <rFont val="宋体"/>
        <family val="3"/>
        <charset val="134"/>
        <scheme val="minor"/>
      </rPr>
      <t>0.97.192.66</t>
    </r>
    <phoneticPr fontId="15" type="noConversion"/>
  </si>
  <si>
    <t>1号上午10：05左右该主机宕机，ping失败DataNode和NodeManager服务停止</t>
    <phoneticPr fontId="15" type="noConversion"/>
  </si>
  <si>
    <t>执行日期</t>
    <phoneticPr fontId="1" type="noConversion"/>
  </si>
  <si>
    <t xml:space="preserve">合计（GB） </t>
    <phoneticPr fontId="1" type="noConversion"/>
  </si>
  <si>
    <t>波动</t>
    <phoneticPr fontId="1" type="noConversion"/>
  </si>
  <si>
    <t>话单描述</t>
    <phoneticPr fontId="1" type="noConversion"/>
  </si>
  <si>
    <t>合计（GB）</t>
    <phoneticPr fontId="1" type="noConversion"/>
  </si>
  <si>
    <t>波动</t>
    <phoneticPr fontId="1" type="noConversion"/>
  </si>
  <si>
    <t>109机器在6号中午12:15左右sentry服务停止</t>
    <phoneticPr fontId="29" type="noConversion"/>
  </si>
  <si>
    <t>6号12:30左右重启sentry服务</t>
    <phoneticPr fontId="15" type="noConversion"/>
  </si>
  <si>
    <t>10.97.192.100</t>
    <phoneticPr fontId="15" type="noConversion"/>
  </si>
  <si>
    <r>
      <t>27</t>
    </r>
    <r>
      <rPr>
        <sz val="10.5"/>
        <color theme="1"/>
        <rFont val="宋体"/>
        <family val="3"/>
        <charset val="134"/>
      </rPr>
      <t>号早上</t>
    </r>
    <r>
      <rPr>
        <sz val="10.5"/>
        <color theme="1"/>
        <rFont val="Calibri"/>
        <family val="2"/>
      </rPr>
      <t>08</t>
    </r>
    <r>
      <rPr>
        <sz val="10.5"/>
        <color theme="1"/>
        <rFont val="宋体"/>
        <family val="3"/>
        <charset val="134"/>
      </rPr>
      <t>：</t>
    </r>
    <r>
      <rPr>
        <sz val="10.5"/>
        <color theme="1"/>
        <rFont val="Calibri"/>
        <family val="2"/>
      </rPr>
      <t>30</t>
    </r>
    <r>
      <rPr>
        <sz val="10.5"/>
        <color theme="1"/>
        <rFont val="宋体"/>
        <family val="3"/>
        <charset val="134"/>
      </rPr>
      <t>左右</t>
    </r>
    <r>
      <rPr>
        <sz val="10.5"/>
        <color theme="1"/>
        <rFont val="Calibri"/>
        <family val="2"/>
      </rPr>
      <t>10.97.192.100</t>
    </r>
    <r>
      <rPr>
        <sz val="10.5"/>
        <color theme="1"/>
        <rFont val="宋体"/>
        <family val="3"/>
        <charset val="134"/>
      </rPr>
      <t>主机上的</t>
    </r>
    <r>
      <rPr>
        <sz val="10.5"/>
        <color theme="1"/>
        <rFont val="Calibri"/>
        <family val="2"/>
      </rPr>
      <t>DataNode</t>
    </r>
    <r>
      <rPr>
        <sz val="10.5"/>
        <color theme="1"/>
        <rFont val="宋体"/>
        <family val="3"/>
        <charset val="134"/>
      </rPr>
      <t>和</t>
    </r>
    <r>
      <rPr>
        <sz val="10.5"/>
        <color theme="1"/>
        <rFont val="Calibri"/>
        <family val="2"/>
      </rPr>
      <t xml:space="preserve">NodeManager </t>
    </r>
    <r>
      <rPr>
        <sz val="10.5"/>
        <color theme="1"/>
        <rFont val="宋体"/>
        <family val="3"/>
        <charset val="134"/>
      </rPr>
      <t>服务异常停止</t>
    </r>
    <phoneticPr fontId="29" type="noConversion"/>
  </si>
  <si>
    <t>6号凌晨3：40左右该主机上的DataNode和NodeManager 服务异常停止</t>
    <phoneticPr fontId="15" type="noConversion"/>
  </si>
  <si>
    <t>6号早上9:00重启启了DataNode、NodeManager 服务。</t>
    <phoneticPr fontId="29" type="noConversion"/>
  </si>
  <si>
    <t>6号下午14：38左右移动公司重启机器，14：50重启了DataNode、NodeManager 服务。</t>
    <phoneticPr fontId="15" type="noConversion"/>
  </si>
  <si>
    <t>7号18：40左右，100主机上的DataNode和NodeManager 服务异常停止</t>
    <phoneticPr fontId="15" type="noConversion"/>
  </si>
  <si>
    <t>9号上午9：50左右113前台查询页面大不开，无法进行sql查询功能</t>
    <phoneticPr fontId="29" type="noConversion"/>
  </si>
  <si>
    <t>10.97.192.113</t>
    <phoneticPr fontId="15" type="noConversion"/>
  </si>
  <si>
    <t>9号下午17：00左右重启</t>
    <phoneticPr fontId="15" type="noConversion"/>
  </si>
  <si>
    <t>14号下午13：00左右113前台查询页面大不开，无法进行sql查询功能</t>
    <phoneticPr fontId="29" type="noConversion"/>
  </si>
  <si>
    <t>9号10：00左右重启113上的tomcat进程和hive</t>
    <phoneticPr fontId="29" type="noConversion"/>
  </si>
  <si>
    <t>14号13：10左右重启113上的tomcat进程和hive</t>
    <phoneticPr fontId="29" type="noConversion"/>
  </si>
  <si>
    <t>10.97.192.144</t>
    <phoneticPr fontId="15" type="noConversion"/>
  </si>
  <si>
    <t>上午05:30左右，该主机宕机，ping失败</t>
    <phoneticPr fontId="15" type="noConversion"/>
  </si>
  <si>
    <t>10.97.192.160</t>
    <phoneticPr fontId="15" type="noConversion"/>
  </si>
  <si>
    <t>9号下午13：35左右，10.97.192.158服务器ping失败，DataNode和NodeManager 服务异常停止</t>
    <phoneticPr fontId="29" type="noConversion"/>
  </si>
  <si>
    <t>10.97.192.158</t>
    <phoneticPr fontId="15" type="noConversion"/>
  </si>
  <si>
    <r>
      <t>1</t>
    </r>
    <r>
      <rPr>
        <sz val="11"/>
        <color theme="1"/>
        <rFont val="宋体"/>
        <family val="3"/>
        <charset val="134"/>
        <scheme val="minor"/>
      </rPr>
      <t>4</t>
    </r>
    <r>
      <rPr>
        <sz val="11"/>
        <color theme="1"/>
        <rFont val="宋体"/>
        <family val="3"/>
        <charset val="134"/>
        <scheme val="minor"/>
      </rPr>
      <t>号下午曙光工程师重启机器</t>
    </r>
    <phoneticPr fontId="15" type="noConversion"/>
  </si>
  <si>
    <t>问题已解决</t>
    <phoneticPr fontId="15" type="noConversion"/>
  </si>
  <si>
    <t>问题已解决</t>
    <phoneticPr fontId="15" type="noConversion"/>
  </si>
  <si>
    <t>18号上午10：55左右10.97.192.144曙光工程师修好</t>
    <phoneticPr fontId="15" type="noConversion"/>
  </si>
  <si>
    <t>10.97.86.13</t>
    <phoneticPr fontId="15" type="noConversion"/>
  </si>
  <si>
    <t>17号11：42左右曙光工程师重启机器
18号上午10：25左右重启DataNode和NodeManager 服务</t>
    <phoneticPr fontId="15" type="noConversion"/>
  </si>
  <si>
    <t>9号下午13：35左右，10.97.86.13服务器，DataNode服务异常停止；11号上午11：05左右，NodeManger服务停止</t>
    <phoneticPr fontId="29" type="noConversion"/>
  </si>
  <si>
    <t xml:space="preserve">18号data04硬盘更换，19号下午17：00左右DataNode和NodeManger重启后恢复正常
</t>
    <phoneticPr fontId="15" type="noConversion"/>
  </si>
  <si>
    <t>即时通信业务话单 PS_IM</t>
    <phoneticPr fontId="1" type="noConversion"/>
  </si>
  <si>
    <t>1号下午17:10左右，该主机宕机，ping失败，DataNode和NodeManager 服务异常停止</t>
    <phoneticPr fontId="15" type="noConversion"/>
  </si>
  <si>
    <t>2号上午09：00左右113前台查询页面大不开，无法进行sql查询功能</t>
    <phoneticPr fontId="29" type="noConversion"/>
  </si>
  <si>
    <t>2号上午09：10左右重启113上的tomcat进程</t>
    <phoneticPr fontId="29" type="noConversion"/>
  </si>
  <si>
    <t>重启113上的tomcat进程</t>
    <phoneticPr fontId="29" type="noConversion"/>
  </si>
  <si>
    <t>10.97.192.146</t>
    <phoneticPr fontId="15" type="noConversion"/>
  </si>
  <si>
    <t>5号下午17:45左右，该主机宕机，ping失败，DataNode和NodeManager 服务异常停止</t>
    <phoneticPr fontId="15" type="noConversion"/>
  </si>
  <si>
    <t>10.97.192.137</t>
    <phoneticPr fontId="15" type="noConversion"/>
  </si>
  <si>
    <t>10.97.192.128
10.97.192.130
10.97.192.42
10.97.192.78
10.97.192.134
10.97.192.161
10.97.192.59
10.97.192.114
10.97.192.154
10.97.192.38
10.97.192.87</t>
    <phoneticPr fontId="15" type="noConversion"/>
  </si>
  <si>
    <r>
      <t>曙光工程师在8号下午</t>
    </r>
    <r>
      <rPr>
        <sz val="11"/>
        <color theme="1"/>
        <rFont val="宋体"/>
        <family val="3"/>
        <charset val="134"/>
        <scheme val="minor"/>
      </rPr>
      <t>15：20左右重启了所有机器，恢复正常</t>
    </r>
    <phoneticPr fontId="15" type="noConversion"/>
  </si>
  <si>
    <t>问题已解决</t>
    <phoneticPr fontId="15" type="noConversion"/>
  </si>
  <si>
    <t>9号上午14：10左右重启113上的tomcat进程</t>
    <phoneticPr fontId="29" type="noConversion"/>
  </si>
  <si>
    <t>曙光工程师在8号下午15：20左右重启了该机器，恢复正常</t>
    <phoneticPr fontId="15" type="noConversion"/>
  </si>
  <si>
    <t>5号10：00左右曙光工程师重启后恢复正常</t>
    <phoneticPr fontId="15" type="noConversion"/>
  </si>
  <si>
    <t>问题已解决</t>
    <phoneticPr fontId="15" type="noConversion"/>
  </si>
  <si>
    <t>10.97.192.107</t>
    <phoneticPr fontId="15" type="noConversion"/>
  </si>
  <si>
    <t>重启107上的hiveserver2和metastore服务进程</t>
  </si>
  <si>
    <t>10号下午15：00左右发现107前台查询页面打不开，无法进行sql查询功能</t>
    <phoneticPr fontId="29" type="noConversion"/>
  </si>
  <si>
    <t>9号下午14：00左右发现113前台查询页面打不开，无法进行sql查询功能</t>
    <phoneticPr fontId="29" type="noConversion"/>
  </si>
  <si>
    <t>10.97.86.29</t>
    <phoneticPr fontId="15" type="noConversion"/>
  </si>
  <si>
    <t>8号下午09:10左右开始~~到10:05，128等共11台主机宕机，ping失败，DataNode和NodeManager 服务异常停止。38和42机器的journalnode也停止</t>
    <phoneticPr fontId="15" type="noConversion"/>
  </si>
  <si>
    <t>该主机的DataNode服务异常停止，查询原因为：data05硬盘故障，报输入输出错误，已报修。</t>
    <phoneticPr fontId="15" type="noConversion"/>
  </si>
  <si>
    <t>tas_app_horizon_yyyymmdd(接入类型)</t>
    <phoneticPr fontId="1" type="noConversion"/>
  </si>
  <si>
    <t>重启103上的sentry、hiveserver2和metastore服务进程</t>
    <phoneticPr fontId="15" type="noConversion"/>
  </si>
  <si>
    <t>18号18点左右新集群105调度任务大批量报错</t>
    <phoneticPr fontId="15" type="noConversion"/>
  </si>
  <si>
    <t>10.97.192.103</t>
    <phoneticPr fontId="15" type="noConversion"/>
  </si>
  <si>
    <t>10.97.192.23</t>
    <phoneticPr fontId="15" type="noConversion"/>
  </si>
  <si>
    <t>重启23上的tomcat进程恢复</t>
    <phoneticPr fontId="15" type="noConversion"/>
  </si>
  <si>
    <t>19号下午17：00左右tas前台 页面异常 登不上</t>
    <phoneticPr fontId="15" type="noConversion"/>
  </si>
  <si>
    <t>26号下午17：00左右发现113前台查询页面打不开，无法进行sql查询功能</t>
    <phoneticPr fontId="29" type="noConversion"/>
  </si>
  <si>
    <t>待解决</t>
    <phoneticPr fontId="15" type="noConversion"/>
  </si>
  <si>
    <t>29号下午13：00左右发现113前台查询页面打不开，无法进行sql查询功能</t>
    <phoneticPr fontId="29" type="noConversion"/>
  </si>
  <si>
    <t>28号上午09：00左右发现113前台查询页面打不开，无法进行sql查询功能</t>
    <phoneticPr fontId="29" type="noConversion"/>
  </si>
  <si>
    <t>28号上午09：10左右重启113上的tomcat进程</t>
    <phoneticPr fontId="29" type="noConversion"/>
  </si>
  <si>
    <t>10号上午9：00左右发现113前台查询页面打不开，无法进行sql查询功能</t>
    <phoneticPr fontId="29" type="noConversion"/>
  </si>
  <si>
    <t>10号上午9：10左右重启113上的tomcat进程</t>
    <phoneticPr fontId="29" type="noConversion"/>
  </si>
  <si>
    <t>29号下午13：10左右重启113上的tomcat进程</t>
    <phoneticPr fontId="29" type="noConversion"/>
  </si>
  <si>
    <t>17号下午17：10左右重启113上的tomcat进程</t>
    <phoneticPr fontId="29" type="noConversion"/>
  </si>
  <si>
    <t>晚上19：00左右113机器hive异常，任务报错</t>
    <phoneticPr fontId="29" type="noConversion"/>
  </si>
  <si>
    <t>晚上19：20左右重启113上的hive</t>
    <phoneticPr fontId="15" type="noConversion"/>
  </si>
  <si>
    <t>14：00左右发现113前台查询页面打不开，无法进行sql查询功能</t>
    <phoneticPr fontId="29" type="noConversion"/>
  </si>
  <si>
    <t>17：00左右发现113前台查询页面打不开，无法进行sql查询功能</t>
    <phoneticPr fontId="29" type="noConversion"/>
  </si>
  <si>
    <t>上午9：00左右发现113前台查询页面打不开，无法进行sql查询功能</t>
    <phoneticPr fontId="29" type="noConversion"/>
  </si>
  <si>
    <t>上午9：10左右重启113上的tomcat进程</t>
    <phoneticPr fontId="29" type="noConversion"/>
  </si>
  <si>
    <t>12号晚上23:00左右103机器hive异常，新集群105调度任务大批量报错，老集群同步过来的任务数据无分区，不可读取</t>
    <phoneticPr fontId="15" type="noConversion"/>
  </si>
  <si>
    <t>13号上午9：00左右重启103上的sentry、hiveserver2和metastore服务进程</t>
    <phoneticPr fontId="15" type="noConversion"/>
  </si>
  <si>
    <t>7号晚上21:30左右103机器hive异常，新集群105调度任务大批量报错</t>
    <phoneticPr fontId="15" type="noConversion"/>
  </si>
  <si>
    <t>8号上午7点左右重启103上的sentry、hiveserver2和metastore服务进程</t>
    <phoneticPr fontId="15" type="noConversion"/>
  </si>
  <si>
    <t>硬件故障</t>
    <phoneticPr fontId="15" type="noConversion"/>
  </si>
  <si>
    <t>集群故障</t>
    <phoneticPr fontId="15" type="noConversion"/>
  </si>
  <si>
    <t>6月</t>
    <phoneticPr fontId="15" type="noConversion"/>
  </si>
  <si>
    <t>ping不通IP、服务器宕机、磁盘故障</t>
    <phoneticPr fontId="15" type="noConversion"/>
  </si>
  <si>
    <t>1，由于硬件故障而导致对集群造成影响的，或者我们对hadoop服务器进行了处理
2，非硬件故障而引起的各类服务器异常</t>
    <phoneticPr fontId="15" type="noConversion"/>
  </si>
  <si>
    <t>10.97.192.53</t>
    <phoneticPr fontId="15" type="noConversion"/>
  </si>
  <si>
    <t>下午18:05左右，该主机宕机，ping失败，DataNode和NodeManager 服务异常停止</t>
    <phoneticPr fontId="15" type="noConversion"/>
  </si>
  <si>
    <t>20点重启hive、metastore、tomcat</t>
    <phoneticPr fontId="15" type="noConversion"/>
  </si>
  <si>
    <t>下午17：30左右hive异常，任务僵死，部分数据跑空</t>
    <phoneticPr fontId="15" type="noConversion"/>
  </si>
  <si>
    <t>email</t>
    <phoneticPr fontId="1" type="noConversion"/>
  </si>
  <si>
    <t xml:space="preserve">ftp  </t>
    <phoneticPr fontId="1" type="noConversion"/>
  </si>
  <si>
    <t xml:space="preserve">lte_dns  </t>
    <phoneticPr fontId="1" type="noConversion"/>
  </si>
  <si>
    <t>lte_email</t>
    <phoneticPr fontId="1" type="noConversion"/>
  </si>
  <si>
    <t xml:space="preserve">lte_im   </t>
    <phoneticPr fontId="1" type="noConversion"/>
  </si>
  <si>
    <t xml:space="preserve">lte_p2p  </t>
    <phoneticPr fontId="1" type="noConversion"/>
  </si>
  <si>
    <t xml:space="preserve">lte_rtsp </t>
    <phoneticPr fontId="1" type="noConversion"/>
  </si>
  <si>
    <t>30号上午9：00左右重启103上的sentry、hiveserver2和metastore服务进程</t>
    <phoneticPr fontId="15" type="noConversion"/>
  </si>
  <si>
    <t>23号11：10左右，移动人员重启53机器，28号11：30左右重启服务</t>
    <phoneticPr fontId="15" type="noConversion"/>
  </si>
  <si>
    <t>29号晚上23:30左右103机器hive异常，新集群105调度任务大批量报错，老集群同步过来的任务数据无分区，不可读取</t>
    <phoneticPr fontId="15" type="noConversion"/>
  </si>
  <si>
    <t>192.168.192.73</t>
    <phoneticPr fontId="15" type="noConversion"/>
  </si>
  <si>
    <t>5号凌晨3：35左右，该主机NodeManager服务异常停止</t>
    <phoneticPr fontId="15" type="noConversion"/>
  </si>
  <si>
    <t>192.168.192.75</t>
    <phoneticPr fontId="15" type="noConversion"/>
  </si>
  <si>
    <t>192.168.192.165</t>
  </si>
  <si>
    <t>6号早上7：40左右，该主机NodeManager服务异常停止</t>
    <phoneticPr fontId="15" type="noConversion"/>
  </si>
  <si>
    <t>192.168.192.132</t>
    <phoneticPr fontId="15" type="noConversion"/>
  </si>
  <si>
    <t>192.168.192.84</t>
    <phoneticPr fontId="15" type="noConversion"/>
  </si>
  <si>
    <t>5号下午重启NodeManager服务</t>
    <phoneticPr fontId="15" type="noConversion"/>
  </si>
  <si>
    <t>192.168.192.39</t>
    <phoneticPr fontId="15" type="noConversion"/>
  </si>
  <si>
    <t>192.168.192.67</t>
    <phoneticPr fontId="15" type="noConversion"/>
  </si>
  <si>
    <t>192.168.192.48</t>
    <phoneticPr fontId="15" type="noConversion"/>
  </si>
  <si>
    <t>6号中午12：05左右，该主机NodeManager服务异常停止</t>
    <phoneticPr fontId="15" type="noConversion"/>
  </si>
  <si>
    <t>6号晚上20：05左右，该主机NodeManager服务异常停止</t>
    <phoneticPr fontId="15" type="noConversion"/>
  </si>
  <si>
    <t>集群故障</t>
    <phoneticPr fontId="15" type="noConversion"/>
  </si>
  <si>
    <t>192.168.192.67</t>
    <phoneticPr fontId="15" type="noConversion"/>
  </si>
  <si>
    <t>192.168.192.84</t>
  </si>
  <si>
    <r>
      <t>192.168.192.</t>
    </r>
    <r>
      <rPr>
        <sz val="11"/>
        <color theme="1"/>
        <rFont val="宋体"/>
        <family val="3"/>
        <charset val="134"/>
        <scheme val="minor"/>
      </rPr>
      <t>132</t>
    </r>
    <phoneticPr fontId="15" type="noConversion"/>
  </si>
  <si>
    <t>192.168.192.165</t>
    <phoneticPr fontId="15" type="noConversion"/>
  </si>
  <si>
    <t>7号中午12：00左右，该主机NodeManager服务异常停止</t>
    <phoneticPr fontId="15" type="noConversion"/>
  </si>
  <si>
    <t>7号凌晨左右，该主机NodeManager服务异常停止</t>
    <phoneticPr fontId="15" type="noConversion"/>
  </si>
  <si>
    <t>重启NodeManager服务</t>
    <phoneticPr fontId="15" type="noConversion"/>
  </si>
  <si>
    <t>192.168.192.56</t>
    <phoneticPr fontId="15" type="noConversion"/>
  </si>
  <si>
    <t>192.168.192.60</t>
    <phoneticPr fontId="15" type="noConversion"/>
  </si>
  <si>
    <t>早上9点左右，该主机NodeManager服务异常停止</t>
  </si>
  <si>
    <t>根据文档上MySQL告警短信问题处理已处理</t>
    <phoneticPr fontId="15" type="noConversion"/>
  </si>
  <si>
    <t>192.168.192.48</t>
    <phoneticPr fontId="15" type="noConversion"/>
  </si>
  <si>
    <t>192.168.192.36</t>
    <phoneticPr fontId="15" type="noConversion"/>
  </si>
  <si>
    <t>192.168.192.71</t>
    <phoneticPr fontId="15" type="noConversion"/>
  </si>
  <si>
    <t>192.168.192.68</t>
    <phoneticPr fontId="15" type="noConversion"/>
  </si>
  <si>
    <t>192.168.192.131</t>
    <phoneticPr fontId="15" type="noConversion"/>
  </si>
  <si>
    <t>192.168.192.44</t>
    <phoneticPr fontId="15" type="noConversion"/>
  </si>
  <si>
    <t>早上8点左右，该主机NodeManager服务异常停止</t>
    <phoneticPr fontId="15" type="noConversion"/>
  </si>
  <si>
    <t>9号20点左右，该主机NodeManager服务异常停止</t>
    <phoneticPr fontId="15" type="noConversion"/>
  </si>
  <si>
    <t>9号21点左右，该主机NodeManager服务异常停止</t>
  </si>
  <si>
    <t>9号22点左右，该主机NodeManager服务异常停止</t>
  </si>
  <si>
    <t>9号23点左右，该主机NodeManager服务异常停止</t>
  </si>
  <si>
    <t>9号24点左右，该主机NodeManager服务异常停止</t>
  </si>
  <si>
    <t>10.97.86.10</t>
    <phoneticPr fontId="15" type="noConversion"/>
  </si>
  <si>
    <t>11号23点左右，该主机JobHistoryServer服务异常停止</t>
    <phoneticPr fontId="15" type="noConversion"/>
  </si>
  <si>
    <t>12号上午9点左右重启该主机JobHistoryServer服务</t>
    <phoneticPr fontId="15" type="noConversion"/>
  </si>
  <si>
    <t xml:space="preserve">10.97.192.81 </t>
    <phoneticPr fontId="15" type="noConversion"/>
  </si>
  <si>
    <t>16号上午8：00左右，该主机宕机，ping失败，DataNode和NodeManager 服务异常停止</t>
    <phoneticPr fontId="15" type="noConversion"/>
  </si>
  <si>
    <t>13号凌晨3点左右，该主机宕机，ping失败，DataNode和NodeManager 服务异常停止</t>
    <phoneticPr fontId="15" type="noConversion"/>
  </si>
  <si>
    <t>10.97.192.147</t>
    <phoneticPr fontId="15" type="noConversion"/>
  </si>
  <si>
    <t>15号中午12：45左右，该主机宕机，ping失败，DataNode和NodeManager 服务异常停止</t>
    <phoneticPr fontId="15" type="noConversion"/>
  </si>
  <si>
    <t xml:space="preserve">10.97.192.153 </t>
    <phoneticPr fontId="15" type="noConversion"/>
  </si>
  <si>
    <t>硬件故障</t>
    <phoneticPr fontId="15" type="noConversion"/>
  </si>
  <si>
    <t>硬件故障</t>
    <phoneticPr fontId="15" type="noConversion"/>
  </si>
  <si>
    <t>7月</t>
    <phoneticPr fontId="15" type="noConversion"/>
  </si>
  <si>
    <t>凌晨4：50点左右MySQL 集群短信告警</t>
    <phoneticPr fontId="15" type="noConversion"/>
  </si>
  <si>
    <t>上午8：10左右，MySQL 集群短信告警</t>
    <phoneticPr fontId="15" type="noConversion"/>
  </si>
  <si>
    <r>
      <t>18号中午12点左右，移动相关人员重启153</t>
    </r>
    <r>
      <rPr>
        <sz val="11"/>
        <color theme="1"/>
        <rFont val="宋体"/>
        <family val="3"/>
        <charset val="134"/>
        <scheme val="minor"/>
      </rPr>
      <t>机器，启动相关服务后恢复正常</t>
    </r>
    <phoneticPr fontId="15" type="noConversion"/>
  </si>
  <si>
    <t>tas_app_horizon_yyyymmdd(网络类型)</t>
    <phoneticPr fontId="1" type="noConversion"/>
  </si>
  <si>
    <t>5号上午10：05左右，该主机NodeManager服务异常停止</t>
    <phoneticPr fontId="15" type="noConversion"/>
  </si>
  <si>
    <t>5号晚上23：10左右，该主机NodeManager服务异常停止</t>
    <phoneticPr fontId="15" type="noConversion"/>
  </si>
  <si>
    <t>6号晚上19：00左右，该主机NodeManager服务异常停止</t>
    <phoneticPr fontId="15" type="noConversion"/>
  </si>
  <si>
    <t>tomcat，前台页面的问题不用发出邮件</t>
    <phoneticPr fontId="15" type="noConversion"/>
  </si>
  <si>
    <t>10.97.86.42</t>
    <phoneticPr fontId="15" type="noConversion"/>
  </si>
  <si>
    <t>下午17：05左右，该主机DataNode服务异常停止</t>
    <phoneticPr fontId="15" type="noConversion"/>
  </si>
  <si>
    <t>早上7：45左右，MySQL 集群短信告警</t>
    <phoneticPr fontId="15" type="noConversion"/>
  </si>
  <si>
    <t>10.97.192.101</t>
    <phoneticPr fontId="15" type="noConversion"/>
  </si>
  <si>
    <t>10.97.192.84</t>
    <phoneticPr fontId="15" type="noConversion"/>
  </si>
  <si>
    <r>
      <rPr>
        <b/>
        <sz val="11"/>
        <color rgb="FFFF0000"/>
        <rFont val="宋体"/>
        <family val="3"/>
        <charset val="134"/>
        <scheme val="minor"/>
      </rPr>
      <t>硬件故障：</t>
    </r>
    <r>
      <rPr>
        <sz val="11"/>
        <color rgb="FFFF0000"/>
        <rFont val="宋体"/>
        <family val="3"/>
        <charset val="134"/>
        <scheme val="minor"/>
      </rPr>
      <t xml:space="preserve"> ping不通IP、服务器宕机、磁盘故障 
</t>
    </r>
    <r>
      <rPr>
        <b/>
        <sz val="11"/>
        <color rgb="FFFF0000"/>
        <rFont val="宋体"/>
        <family val="3"/>
        <charset val="134"/>
        <scheme val="minor"/>
      </rPr>
      <t>集群故障：</t>
    </r>
    <r>
      <rPr>
        <sz val="11"/>
        <color rgb="FFFF0000"/>
        <rFont val="宋体"/>
        <family val="3"/>
        <charset val="134"/>
        <scheme val="minor"/>
      </rPr>
      <t xml:space="preserve"> "1，由于硬件故障而导致对集群造成影响的，或者我们对hadoop服务器进行了处理
2，非硬件故障而引起的各类服务器异常" tomcat，前台页面的问题不用发出邮件</t>
    </r>
    <phoneticPr fontId="15" type="noConversion"/>
  </si>
  <si>
    <t>16号上午10：05左右，该主机宕机，ping失败，DataNode和NodeManager 服务异常停止</t>
    <phoneticPr fontId="15" type="noConversion"/>
  </si>
  <si>
    <t>3号凌晨3：24左右，该主机宕机，ping失败，DataNode和NodeManager 服务异常停止</t>
    <phoneticPr fontId="15" type="noConversion"/>
  </si>
  <si>
    <t>13号移动相关人员重启81机器，启动相关服务后恢复正常</t>
    <phoneticPr fontId="15" type="noConversion"/>
  </si>
  <si>
    <t>经查询是内存溢出而导致的系统卡死，从而宕机。3号下午18：50左右移动相关人员重启该主机，恢复正常</t>
    <phoneticPr fontId="15" type="noConversion"/>
  </si>
  <si>
    <t>10.97.192.155</t>
    <phoneticPr fontId="15" type="noConversion"/>
  </si>
  <si>
    <t>10.97.192.40</t>
    <phoneticPr fontId="15" type="noConversion"/>
  </si>
  <si>
    <t>10.97.192.71</t>
    <phoneticPr fontId="15" type="noConversion"/>
  </si>
  <si>
    <t>10.97.192.165</t>
    <phoneticPr fontId="15" type="noConversion"/>
  </si>
  <si>
    <t>3号凌晨3：28左右，该主机宕机，ping失败，DataNode和NodeManager 服务异常停止</t>
    <phoneticPr fontId="15" type="noConversion"/>
  </si>
  <si>
    <t>21：40分左右，ping失败，DataNode和NodeManager 服务异常停止</t>
    <phoneticPr fontId="15" type="noConversion"/>
  </si>
  <si>
    <t>凌晨1：30分左右，ping失败，DataNode和NodeManager 服务异常停止</t>
    <phoneticPr fontId="15" type="noConversion"/>
  </si>
  <si>
    <t>凌晨4：00分左右，ping失败，DataNode和NodeManager 服务异常停止</t>
    <phoneticPr fontId="15" type="noConversion"/>
  </si>
  <si>
    <t>10：35分左右，DataNode和NodeManager 服务异常停止</t>
    <phoneticPr fontId="15" type="noConversion"/>
  </si>
  <si>
    <r>
      <t>18号中午12点左右，移动相关人员重启147</t>
    </r>
    <r>
      <rPr>
        <sz val="11"/>
        <color theme="1"/>
        <rFont val="宋体"/>
        <family val="3"/>
        <charset val="134"/>
        <scheme val="minor"/>
      </rPr>
      <t>机器，启动相关服务后恢复正常</t>
    </r>
    <phoneticPr fontId="15" type="noConversion"/>
  </si>
  <si>
    <t>6号中午11点左右，相关人员重启机器，启动相关服务后恢复正常（初步判断是机房硬件温度过高导致机器宕机）</t>
    <phoneticPr fontId="15" type="noConversion"/>
  </si>
  <si>
    <t>重启DataNode、NodeManager服务，已恢复正常</t>
    <phoneticPr fontId="15" type="noConversion"/>
  </si>
  <si>
    <t>平衡9：dw_cal_gprs_busi_dt_yyyymmdd</t>
    <phoneticPr fontId="1" type="noConversion"/>
  </si>
  <si>
    <t>dw_cal_gprs_busi_yyyymm</t>
    <phoneticPr fontId="1" type="noConversion"/>
  </si>
  <si>
    <t>10.97.192.129</t>
    <phoneticPr fontId="15" type="noConversion"/>
  </si>
  <si>
    <t>10号下午14：00左右，ping失败，DataNode和NodeManager 服务异常停止</t>
    <phoneticPr fontId="15" type="noConversion"/>
  </si>
  <si>
    <r>
      <t>1</t>
    </r>
    <r>
      <rPr>
        <sz val="11"/>
        <color theme="1"/>
        <rFont val="宋体"/>
        <family val="3"/>
        <charset val="134"/>
        <scheme val="minor"/>
      </rPr>
      <t>0号晚上20：15左右</t>
    </r>
    <r>
      <rPr>
        <sz val="11"/>
        <color theme="1"/>
        <rFont val="宋体"/>
        <family val="3"/>
        <charset val="134"/>
        <scheme val="minor"/>
      </rPr>
      <t>，相关人员重启机器，启动相关服务后恢复正常</t>
    </r>
    <phoneticPr fontId="15" type="noConversion"/>
  </si>
  <si>
    <r>
      <t>10.97</t>
    </r>
    <r>
      <rPr>
        <sz val="11"/>
        <color theme="1"/>
        <rFont val="宋体"/>
        <family val="3"/>
        <charset val="134"/>
        <scheme val="minor"/>
      </rPr>
      <t>.86.29</t>
    </r>
    <phoneticPr fontId="15" type="noConversion"/>
  </si>
  <si>
    <r>
      <t>1</t>
    </r>
    <r>
      <rPr>
        <sz val="11"/>
        <color theme="1"/>
        <rFont val="宋体"/>
        <family val="3"/>
        <charset val="134"/>
        <scheme val="minor"/>
      </rPr>
      <t>1号凌晨2点左右，ping失败，DataNode和NodeManager 服务异常停止</t>
    </r>
    <phoneticPr fontId="15" type="noConversion"/>
  </si>
  <si>
    <r>
      <t>1</t>
    </r>
    <r>
      <rPr>
        <sz val="11"/>
        <color theme="1"/>
        <rFont val="宋体"/>
        <family val="3"/>
        <charset val="134"/>
        <scheme val="minor"/>
      </rPr>
      <t>5号下午15：00左右，华为厂商负责人重启了该机器</t>
    </r>
    <phoneticPr fontId="15" type="noConversion"/>
  </si>
  <si>
    <t>10号晚上23：00左右，该主机NodeManager 服务异常停止</t>
    <phoneticPr fontId="15" type="noConversion"/>
  </si>
  <si>
    <t>10.97.86.32</t>
    <phoneticPr fontId="15" type="noConversion"/>
  </si>
  <si>
    <t>12号下午15点左右，重启了该服务</t>
    <phoneticPr fontId="15" type="noConversion"/>
  </si>
  <si>
    <t>10.97.86.20</t>
    <phoneticPr fontId="15" type="noConversion"/>
  </si>
  <si>
    <t>14号下午16：30左右，DataNode服务异常停止</t>
    <phoneticPr fontId="15" type="noConversion"/>
  </si>
  <si>
    <t>data04磁盘故障，于8月17日，更换后，服务 正常启用</t>
    <phoneticPr fontId="15" type="noConversion"/>
  </si>
  <si>
    <t>问题已解决</t>
    <phoneticPr fontId="15" type="noConversion"/>
  </si>
  <si>
    <t>16号晚上20：30左右，datanode/nodemanager/zookeeper异常停止</t>
    <phoneticPr fontId="15" type="noConversion"/>
  </si>
  <si>
    <t>data02磁盘故障，于18号下午更换了data02磁盘，恢复正常</t>
    <phoneticPr fontId="15" type="noConversion"/>
  </si>
  <si>
    <t>18号下午重启服务后恢复正常</t>
    <phoneticPr fontId="15" type="noConversion"/>
  </si>
  <si>
    <t>晚上20：50左右，MySQL 集群短信告警</t>
    <phoneticPr fontId="15" type="noConversion"/>
  </si>
  <si>
    <t>重启slave</t>
    <phoneticPr fontId="15" type="noConversion"/>
  </si>
  <si>
    <t>重启slave</t>
    <phoneticPr fontId="15" type="noConversion"/>
  </si>
  <si>
    <t>问题已解决</t>
    <phoneticPr fontId="15" type="noConversion"/>
  </si>
  <si>
    <t>10.97.192.145</t>
    <phoneticPr fontId="15" type="noConversion"/>
  </si>
  <si>
    <t>26号凌晨00：51左右，MySQL 集群短信告警</t>
    <phoneticPr fontId="15" type="noConversion"/>
  </si>
  <si>
    <r>
      <t>1</t>
    </r>
    <r>
      <rPr>
        <sz val="11"/>
        <color theme="1"/>
        <rFont val="宋体"/>
        <family val="3"/>
        <charset val="134"/>
        <scheme val="minor"/>
      </rPr>
      <t>0.97.192.48</t>
    </r>
    <phoneticPr fontId="15" type="noConversion"/>
  </si>
  <si>
    <t>10.97.192.58</t>
    <phoneticPr fontId="15" type="noConversion"/>
  </si>
  <si>
    <t>2号上午8：40左右，ping失败，DataNode和NodeManager 服务异常停止</t>
    <phoneticPr fontId="15" type="noConversion"/>
  </si>
  <si>
    <t>3号上午7：20左右，ping失败，DataNode和NodeManager 服务异常停止</t>
    <phoneticPr fontId="15" type="noConversion"/>
  </si>
  <si>
    <t>10.97.192.82</t>
    <phoneticPr fontId="15" type="noConversion"/>
  </si>
  <si>
    <t>10.97.192.63</t>
    <phoneticPr fontId="15" type="noConversion"/>
  </si>
  <si>
    <t>10.97.192.91</t>
    <phoneticPr fontId="15" type="noConversion"/>
  </si>
  <si>
    <t>3号下午19：36左右，ping失败，DataNode和NodeManager 服务异常停止</t>
    <phoneticPr fontId="15" type="noConversion"/>
  </si>
  <si>
    <t>经曙光已确认是因为温度过高导致机器宕机，4号下午14点左右调了风扇的转速后重启</t>
    <phoneticPr fontId="15" type="noConversion"/>
  </si>
  <si>
    <t>10.97.192.26</t>
    <phoneticPr fontId="15" type="noConversion"/>
  </si>
  <si>
    <t>3号下午19：43左右，ping失败，DataNode和NodeManager 服务异常停止</t>
    <phoneticPr fontId="15" type="noConversion"/>
  </si>
  <si>
    <t>8号上午10：40左右，26服务器ping失败，上面部署的服务停止</t>
    <phoneticPr fontId="15" type="noConversion"/>
  </si>
  <si>
    <t>经曙光已确认是因为温度过高导致机器宕机，4号下午14点左右调了风扇的转速后重启</t>
    <phoneticPr fontId="15" type="noConversion"/>
  </si>
  <si>
    <t>经曙光已确认是因为电源故障，下午4点左右，用48主机的电源，替换作为26主机电源</t>
    <phoneticPr fontId="15" type="noConversion"/>
  </si>
  <si>
    <t>10.97.192.48</t>
    <phoneticPr fontId="15" type="noConversion"/>
  </si>
  <si>
    <t>3号下午19：41左右，ping失败，DataNode和NodeManager 服务异常停止</t>
    <phoneticPr fontId="15" type="noConversion"/>
  </si>
  <si>
    <t>8号下午15：30左右，ping失败，DataNode和NodeManager 服务异常停止</t>
    <phoneticPr fontId="15" type="noConversion"/>
  </si>
  <si>
    <t>10号早上4：30左右，ping失败，DataNode和NodeManager 服务异常停止</t>
    <phoneticPr fontId="15" type="noConversion"/>
  </si>
  <si>
    <t>10.97.192.46</t>
    <phoneticPr fontId="15" type="noConversion"/>
  </si>
  <si>
    <t>10.97.192.131</t>
    <phoneticPr fontId="15" type="noConversion"/>
  </si>
  <si>
    <t>10号早上7：00左右，ping失败，DataNode和NodeManager 服务异常停止</t>
    <phoneticPr fontId="15" type="noConversion"/>
  </si>
  <si>
    <t>6号中午11点左右，相关人员重启机器，启动相关服务后恢复正常（初步判断是机房硬件温度过高导致机器宕机）</t>
    <phoneticPr fontId="15" type="noConversion"/>
  </si>
  <si>
    <r>
      <t>经曙光已确认是因为温度过高导致机器宕机，1</t>
    </r>
    <r>
      <rPr>
        <sz val="11"/>
        <color theme="1"/>
        <rFont val="宋体"/>
        <family val="3"/>
        <charset val="134"/>
        <scheme val="minor"/>
      </rPr>
      <t>2</t>
    </r>
    <r>
      <rPr>
        <sz val="11"/>
        <color theme="1"/>
        <rFont val="宋体"/>
        <family val="3"/>
        <charset val="134"/>
        <scheme val="minor"/>
      </rPr>
      <t>号上午</t>
    </r>
    <r>
      <rPr>
        <sz val="11"/>
        <color theme="1"/>
        <rFont val="宋体"/>
        <family val="3"/>
        <charset val="134"/>
        <scheme val="minor"/>
      </rPr>
      <t>9</t>
    </r>
    <r>
      <rPr>
        <sz val="11"/>
        <color theme="1"/>
        <rFont val="宋体"/>
        <family val="3"/>
        <charset val="134"/>
        <scheme val="minor"/>
      </rPr>
      <t>点左右调了风扇的转速后重启</t>
    </r>
    <phoneticPr fontId="15" type="noConversion"/>
  </si>
  <si>
    <t>15号下午18：20左右，MySQL 集群短信告警</t>
    <phoneticPr fontId="15" type="noConversion"/>
  </si>
  <si>
    <t>10.97.192.56</t>
    <phoneticPr fontId="15" type="noConversion"/>
  </si>
  <si>
    <t>17号早上7：00左右，ping失败，DataNode和NodeManager 服务异常停止</t>
    <phoneticPr fontId="15" type="noConversion"/>
  </si>
  <si>
    <t>问题待解决</t>
    <phoneticPr fontId="15" type="noConversion"/>
  </si>
  <si>
    <t>10.97.192.135</t>
    <phoneticPr fontId="15" type="noConversion"/>
  </si>
  <si>
    <t>dateNode服务异常，暂时停止该服务器上的DataNode和NodeManager 服务</t>
    <phoneticPr fontId="15" type="noConversion"/>
  </si>
  <si>
    <t>经曙光已确认是因为温度过高导致机器宕机，19号下午12点左右调了风扇的转速后重启</t>
    <phoneticPr fontId="15" type="noConversion"/>
  </si>
  <si>
    <t>10.97.192.85</t>
    <phoneticPr fontId="15" type="noConversion"/>
  </si>
  <si>
    <t>22号晚上20：30左右，ping失败，DataNode和NodeManager 服务异常停止</t>
    <phoneticPr fontId="15" type="noConversion"/>
  </si>
  <si>
    <t>10.97.192.113</t>
    <phoneticPr fontId="15" type="noConversion"/>
  </si>
  <si>
    <t>24凌晨左右，metastore服务异常停止，导致hive链接超时，任务报错或跑空。10：30左右SSH无法连接</t>
    <phoneticPr fontId="15" type="noConversion"/>
  </si>
  <si>
    <t>经曙光已确认是因为温度过高导致机器宕机，24号下午18点左右调了风扇的转速后重启</t>
    <phoneticPr fontId="15" type="noConversion"/>
  </si>
  <si>
    <t>重启服务</t>
    <phoneticPr fontId="15" type="noConversion"/>
  </si>
  <si>
    <t>25凌晨左右，metastore和tomcat服务异常停止，导致hive链接超时，任务报错或跑空</t>
    <phoneticPr fontId="15" type="noConversion"/>
  </si>
  <si>
    <t>10.97.192.94</t>
    <phoneticPr fontId="15" type="noConversion"/>
  </si>
  <si>
    <t>25号下午13：50左右，94机器22端口异常，服务停止</t>
    <phoneticPr fontId="15" type="noConversion"/>
  </si>
  <si>
    <t>14点左右重启机器并重启服务</t>
    <phoneticPr fontId="15" type="noConversion"/>
  </si>
  <si>
    <t>8号因为26主机异常，曙光工程师拔掉48电源，供26服务器使用，12号更换电源重启恢复</t>
    <phoneticPr fontId="15" type="noConversion"/>
  </si>
  <si>
    <t>192.168.192.120</t>
    <phoneticPr fontId="15" type="noConversion"/>
  </si>
  <si>
    <t>10.97.192.164</t>
    <phoneticPr fontId="15" type="noConversion"/>
  </si>
  <si>
    <t>11号凌晨左右，ping失败，DataNode和NodeManager 服务异常停止</t>
    <phoneticPr fontId="15" type="noConversion"/>
  </si>
  <si>
    <t>经曙光已确认是因为温度过高导致机器宕机，11号晚上20：40左右调了风扇的转速后重启</t>
    <phoneticPr fontId="15" type="noConversion"/>
  </si>
  <si>
    <t>3号凌晨2：30左右，MySQL 集群短信告警，120服务器自动重启</t>
    <phoneticPr fontId="15" type="noConversion"/>
  </si>
  <si>
    <t>3号上午11：13左右重启了相关服务，恢复正常</t>
    <phoneticPr fontId="15" type="noConversion"/>
  </si>
  <si>
    <t>14号下午15：50左右，MySQL 集群短信告警</t>
    <phoneticPr fontId="15" type="noConversion"/>
  </si>
  <si>
    <t>16：30左右重启slave，恢复正常</t>
    <phoneticPr fontId="15" type="noConversion"/>
  </si>
  <si>
    <t>10.97.192.174</t>
    <phoneticPr fontId="15" type="noConversion"/>
  </si>
  <si>
    <t>下午19：25左右，MySQL 集群短信告警Mysql slave replication delay，主备数据传输延迟</t>
    <phoneticPr fontId="15" type="noConversion"/>
  </si>
  <si>
    <t>27号下午15：25左右，自动恢复</t>
    <phoneticPr fontId="15" type="noConversion"/>
  </si>
  <si>
    <t>10.97.192.157</t>
    <phoneticPr fontId="15" type="noConversion"/>
  </si>
  <si>
    <t>3号11：30左右，DataNode服务异常停止</t>
    <phoneticPr fontId="15" type="noConversion"/>
  </si>
  <si>
    <t>data03磁盘损坏，报输入输出错误，更换data03磁盘</t>
    <phoneticPr fontId="15" type="noConversion"/>
  </si>
  <si>
    <t>10.97.192.158</t>
    <phoneticPr fontId="15" type="noConversion"/>
  </si>
  <si>
    <t>26号凌晨4点、10：40左右服务器自动重启两次</t>
    <phoneticPr fontId="15" type="noConversion"/>
  </si>
  <si>
    <t>10.97.86.62</t>
  </si>
  <si>
    <t>10.97.86.64</t>
  </si>
  <si>
    <t>10.97.86.65</t>
  </si>
  <si>
    <t>10.97.86.66</t>
  </si>
  <si>
    <t>10.97.86.68</t>
  </si>
  <si>
    <t>10.97.86.69</t>
  </si>
  <si>
    <t>12号该主机服务异常宕机</t>
    <phoneticPr fontId="15" type="noConversion"/>
  </si>
  <si>
    <t>13号重启该机器服务</t>
    <phoneticPr fontId="15" type="noConversion"/>
  </si>
  <si>
    <t>早上6：00左右，MySQL 集群短信告警</t>
    <phoneticPr fontId="15" type="noConversion"/>
  </si>
  <si>
    <t>8号上午9：00左右重启slave，恢复正常</t>
    <phoneticPr fontId="15" type="noConversion"/>
  </si>
  <si>
    <t>曙光工程师对该机器进行放电处理，目前正在运行，后续持续观察</t>
    <phoneticPr fontId="15" type="noConversion"/>
  </si>
  <si>
    <t>10.97.192.79</t>
    <phoneticPr fontId="15" type="noConversion"/>
  </si>
  <si>
    <t>28号下午17点左右，DataNode和NodeManager 服务异常停止</t>
    <phoneticPr fontId="15" type="noConversion"/>
  </si>
  <si>
    <t>该服务器在下午17点左右自启，19点左右重启DataNode和NodeManager 服务后恢复正常</t>
    <phoneticPr fontId="15" type="noConversion"/>
  </si>
  <si>
    <r>
      <t>29</t>
    </r>
    <r>
      <rPr>
        <sz val="10.5"/>
        <color theme="1"/>
        <rFont val="宋体"/>
        <family val="3"/>
        <charset val="134"/>
      </rPr>
      <t>号下午</t>
    </r>
    <r>
      <rPr>
        <sz val="10.5"/>
        <color theme="1"/>
        <rFont val="Calibri"/>
        <family val="2"/>
      </rPr>
      <t>18</t>
    </r>
    <r>
      <rPr>
        <sz val="10.5"/>
        <color theme="1"/>
        <rFont val="宋体"/>
        <family val="3"/>
        <charset val="134"/>
      </rPr>
      <t>点左右，</t>
    </r>
    <r>
      <rPr>
        <sz val="10.5"/>
        <color theme="1"/>
        <rFont val="Calibri"/>
        <family val="2"/>
      </rPr>
      <t xml:space="preserve">MySQL </t>
    </r>
    <r>
      <rPr>
        <sz val="10.5"/>
        <color theme="1"/>
        <rFont val="宋体"/>
        <family val="3"/>
        <charset val="134"/>
      </rPr>
      <t>集群</t>
    </r>
    <r>
      <rPr>
        <sz val="10.5"/>
        <color theme="1"/>
        <rFont val="宋体"/>
        <family val="3"/>
        <charset val="134"/>
        <scheme val="minor"/>
      </rPr>
      <t>告警短信</t>
    </r>
    <r>
      <rPr>
        <sz val="10.5"/>
        <color theme="1"/>
        <rFont val="宋体"/>
        <family val="2"/>
        <scheme val="minor"/>
      </rPr>
      <t>192.168.192.145</t>
    </r>
    <phoneticPr fontId="15" type="noConversion"/>
  </si>
  <si>
    <r>
      <t>29</t>
    </r>
    <r>
      <rPr>
        <sz val="10.5"/>
        <color theme="1"/>
        <rFont val="宋体"/>
        <family val="3"/>
        <charset val="134"/>
      </rPr>
      <t>号下午</t>
    </r>
    <r>
      <rPr>
        <sz val="10.5"/>
        <color theme="1"/>
        <rFont val="Calibri"/>
        <family val="2"/>
      </rPr>
      <t>18</t>
    </r>
    <r>
      <rPr>
        <sz val="10.5"/>
        <color theme="1"/>
        <rFont val="宋体"/>
        <family val="3"/>
        <charset val="134"/>
      </rPr>
      <t>：</t>
    </r>
    <r>
      <rPr>
        <sz val="10.5"/>
        <color theme="1"/>
        <rFont val="Calibri"/>
        <family val="2"/>
      </rPr>
      <t>10</t>
    </r>
    <r>
      <rPr>
        <sz val="10.5"/>
        <color theme="1"/>
        <rFont val="宋体"/>
        <family val="3"/>
        <charset val="134"/>
      </rPr>
      <t>左右重启</t>
    </r>
    <r>
      <rPr>
        <sz val="10.5"/>
        <color theme="1"/>
        <rFont val="Calibri"/>
        <family val="2"/>
      </rPr>
      <t>slave</t>
    </r>
    <r>
      <rPr>
        <sz val="10.5"/>
        <color theme="1"/>
        <rFont val="宋体"/>
        <family val="3"/>
        <charset val="134"/>
      </rPr>
      <t>，恢复正常</t>
    </r>
    <phoneticPr fontId="15" type="noConversion"/>
  </si>
  <si>
    <t>问题已解决</t>
    <phoneticPr fontId="15" type="noConversion"/>
  </si>
  <si>
    <t>视频类</t>
    <phoneticPr fontId="1" type="noConversion"/>
  </si>
  <si>
    <r>
      <t>1</t>
    </r>
    <r>
      <rPr>
        <sz val="11"/>
        <color theme="1"/>
        <rFont val="宋体"/>
        <family val="3"/>
        <charset val="134"/>
        <scheme val="minor"/>
      </rPr>
      <t>0.97.192.104</t>
    </r>
    <phoneticPr fontId="29" type="noConversion"/>
  </si>
  <si>
    <t>10.97.192.107</t>
    <phoneticPr fontId="15" type="noConversion"/>
  </si>
  <si>
    <t>21号下午16点左右，hive服务器频繁异常，运行程序时，无法连接数据库</t>
    <phoneticPr fontId="15" type="noConversion"/>
  </si>
  <si>
    <r>
      <t>重启1</t>
    </r>
    <r>
      <rPr>
        <sz val="11"/>
        <color theme="1"/>
        <rFont val="宋体"/>
        <family val="3"/>
        <charset val="134"/>
        <scheme val="minor"/>
      </rPr>
      <t>04的hive服务后暂时恢复正常，已向深圳银兴工程师反馈</t>
    </r>
    <phoneticPr fontId="15" type="noConversion"/>
  </si>
  <si>
    <t>在23号凌晨00点左右，一期集群向二期集群同步数据时，出现一些表的部分时段只同步数据，无法正常创建分区。导致后续任务无法正常使用数据，数据跑空</t>
    <phoneticPr fontId="15" type="noConversion"/>
  </si>
  <si>
    <t>10.97.192.103</t>
    <phoneticPr fontId="15" type="noConversion"/>
  </si>
  <si>
    <t>下午17点左右执行hive命令，无法进入hive</t>
    <phoneticPr fontId="15" type="noConversion"/>
  </si>
  <si>
    <t>10.87.24.77</t>
    <phoneticPr fontId="15" type="noConversion"/>
  </si>
  <si>
    <t>31号早上7点左右，该主机宕机，服务停止</t>
    <phoneticPr fontId="15" type="noConversion"/>
  </si>
  <si>
    <r>
      <t>2月2号，</t>
    </r>
    <r>
      <rPr>
        <sz val="11"/>
        <color theme="1"/>
        <rFont val="宋体"/>
        <family val="3"/>
        <charset val="134"/>
        <scheme val="minor"/>
      </rPr>
      <t>1</t>
    </r>
    <r>
      <rPr>
        <sz val="11"/>
        <color theme="1"/>
        <rFont val="宋体"/>
        <family val="3"/>
        <charset val="134"/>
        <scheme val="minor"/>
      </rPr>
      <t>8：10左右，该主机重启</t>
    </r>
    <phoneticPr fontId="15" type="noConversion"/>
  </si>
  <si>
    <t>10.97.192.161</t>
    <phoneticPr fontId="15" type="noConversion"/>
  </si>
  <si>
    <t>下午18：10左右，161服务器自启，DataNode和NodeManager 服务异常停止</t>
    <phoneticPr fontId="15" type="noConversion"/>
  </si>
  <si>
    <t>重启104的hive服务后暂时恢复正常，已向深圳银兴工程师反馈</t>
    <phoneticPr fontId="15" type="noConversion"/>
  </si>
  <si>
    <t>重启103的hive服务后暂时恢复正常，已向深圳银兴工程师反馈</t>
    <phoneticPr fontId="15" type="noConversion"/>
  </si>
  <si>
    <t>重启107的hive服务后暂时恢复正常，已向深圳银兴工程师反馈</t>
    <phoneticPr fontId="15" type="noConversion"/>
  </si>
  <si>
    <r>
      <t>重启10</t>
    </r>
    <r>
      <rPr>
        <sz val="11"/>
        <color theme="1"/>
        <rFont val="宋体"/>
        <family val="3"/>
        <charset val="134"/>
        <scheme val="minor"/>
      </rPr>
      <t>4</t>
    </r>
    <r>
      <rPr>
        <sz val="11"/>
        <color theme="1"/>
        <rFont val="宋体"/>
        <family val="3"/>
        <charset val="134"/>
        <scheme val="minor"/>
      </rPr>
      <t>的hive服务后暂时恢复正常，已向深圳银兴工程师反馈</t>
    </r>
    <phoneticPr fontId="15" type="noConversion"/>
  </si>
  <si>
    <t>已向深圳银兴工程师反馈，服务重启后恢复正常，原因还在查明</t>
    <phoneticPr fontId="15" type="noConversion"/>
  </si>
  <si>
    <t>dw_cal_gprs_mmt_bh_yyyymm</t>
    <phoneticPr fontId="1" type="noConversion"/>
  </si>
  <si>
    <t>10.97.192.103</t>
    <phoneticPr fontId="15" type="noConversion"/>
  </si>
  <si>
    <t>下午16点左右执行脚本提示connection reset</t>
    <phoneticPr fontId="15" type="noConversion"/>
  </si>
  <si>
    <t>28号下午15点左右，hive服务器频繁异常，运行程序时，无法连接数据库</t>
    <phoneticPr fontId="15" type="noConversion"/>
  </si>
  <si>
    <t>下午18点左右，hive服务器频繁异常，运行程序时，无法连接数据库</t>
    <phoneticPr fontId="15" type="noConversion"/>
  </si>
  <si>
    <r>
      <t>重启10</t>
    </r>
    <r>
      <rPr>
        <sz val="11"/>
        <color theme="1"/>
        <rFont val="宋体"/>
        <family val="3"/>
        <charset val="134"/>
        <scheme val="minor"/>
      </rPr>
      <t>3</t>
    </r>
    <r>
      <rPr>
        <sz val="11"/>
        <color theme="1"/>
        <rFont val="宋体"/>
        <family val="3"/>
        <charset val="134"/>
        <scheme val="minor"/>
      </rPr>
      <t>的</t>
    </r>
    <r>
      <rPr>
        <sz val="11"/>
        <color theme="1"/>
        <rFont val="宋体"/>
        <family val="3"/>
        <charset val="134"/>
        <scheme val="minor"/>
      </rPr>
      <t>metastore</t>
    </r>
    <r>
      <rPr>
        <sz val="11"/>
        <color theme="1"/>
        <rFont val="宋体"/>
        <family val="3"/>
        <charset val="134"/>
        <scheme val="minor"/>
      </rPr>
      <t>服务后暂时恢复正常，已向深圳银兴工程师反馈</t>
    </r>
    <phoneticPr fontId="15" type="noConversion"/>
  </si>
  <si>
    <t>上午9：30左右，hive服务器频繁异常，运行程序时，无法连接数据库</t>
    <phoneticPr fontId="15" type="noConversion"/>
  </si>
  <si>
    <t>103和104上的原配置一样，本次修改内容也一样
①由原来的export HADOOP_OPTS="$HADOOP_OPTS -Xmx8G
改为：export HADOOP_OPTS="$HADOOP_OPTS -Xmx16G
②并增加一行：export HADOOP_CLIENT_OPTS="-Xmx4096m"</t>
    <phoneticPr fontId="15" type="noConversion"/>
  </si>
  <si>
    <t>目前恢复正常，添加日志打印，进一步查明原因</t>
    <phoneticPr fontId="15" type="noConversion"/>
  </si>
  <si>
    <t>经反馈，深圳银兴工程师对103和104上的hive-env.sh文件的参数进行修改，重启hive服务</t>
    <phoneticPr fontId="15" type="noConversion"/>
  </si>
  <si>
    <r>
      <t>1</t>
    </r>
    <r>
      <rPr>
        <sz val="11"/>
        <color theme="1"/>
        <rFont val="宋体"/>
        <family val="3"/>
        <charset val="134"/>
        <scheme val="minor"/>
      </rPr>
      <t>0.97.192.35</t>
    </r>
    <phoneticPr fontId="15" type="noConversion"/>
  </si>
  <si>
    <t>16号凌晨4：30左右，NodeManager 服务异常停止</t>
    <phoneticPr fontId="15" type="noConversion"/>
  </si>
  <si>
    <t>16号上午11点左右，重启NodeManager 服务恢复正常</t>
    <phoneticPr fontId="15" type="noConversion"/>
  </si>
  <si>
    <t>10.97.192.99</t>
    <phoneticPr fontId="15" type="noConversion"/>
  </si>
  <si>
    <t>16号下午14：00左右，NodeManager 服务异常停止</t>
    <phoneticPr fontId="15" type="noConversion"/>
  </si>
  <si>
    <t>16号下午16：30左右，重启NodeManager 服务恢复正常</t>
    <phoneticPr fontId="15" type="noConversion"/>
  </si>
  <si>
    <t>10.97.192.61</t>
    <phoneticPr fontId="15" type="noConversion"/>
  </si>
  <si>
    <t>10.97.192.127</t>
    <phoneticPr fontId="15" type="noConversion"/>
  </si>
  <si>
    <t>10.97.192.41</t>
    <phoneticPr fontId="15" type="noConversion"/>
  </si>
  <si>
    <t>10.97.192.126</t>
    <phoneticPr fontId="15" type="noConversion"/>
  </si>
  <si>
    <t>17号上午9点左右，重启NodeManager 服务恢复正常</t>
    <phoneticPr fontId="15" type="noConversion"/>
  </si>
  <si>
    <t>17号凌晨5点左右，NodeManager 服务异常停止</t>
    <phoneticPr fontId="15" type="noConversion"/>
  </si>
  <si>
    <t>17号凌晨4：30点左右，NodeManager 服务异常停止</t>
    <phoneticPr fontId="15" type="noConversion"/>
  </si>
  <si>
    <t>18号上午11：30左右，重启NodeManager 服务恢复正常</t>
    <phoneticPr fontId="15" type="noConversion"/>
  </si>
  <si>
    <t>19号下午15：30左右，NodeManager 服务异常停止</t>
    <phoneticPr fontId="15" type="noConversion"/>
  </si>
  <si>
    <t>18号上午8点左右，NodeManager 服务异常停止</t>
    <phoneticPr fontId="15" type="noConversion"/>
  </si>
  <si>
    <t>20号上午9点左右，重启NodeManager 服务恢复正常</t>
    <phoneticPr fontId="15" type="noConversion"/>
  </si>
  <si>
    <t>10.97.192.37</t>
    <phoneticPr fontId="15" type="noConversion"/>
  </si>
  <si>
    <t>20号下午18点左右，重启NodeManager 服务恢复正常</t>
    <phoneticPr fontId="15" type="noConversion"/>
  </si>
  <si>
    <t>10.97.192.96</t>
    <phoneticPr fontId="15" type="noConversion"/>
  </si>
  <si>
    <t>20号下午16：30左右，NodeManager 服务异常停止</t>
    <phoneticPr fontId="15" type="noConversion"/>
  </si>
  <si>
    <t>20号晚上19：30左右，NodeManager 服务异常停止</t>
    <phoneticPr fontId="15" type="noConversion"/>
  </si>
  <si>
    <t>21号上午9点左右，重启NodeManager 服务恢复正常</t>
    <phoneticPr fontId="15" type="noConversion"/>
  </si>
  <si>
    <t>192.168.192.150</t>
    <phoneticPr fontId="15" type="noConversion"/>
  </si>
  <si>
    <t>21号凌晨00：30左右，NodeManager 服务异常停止</t>
    <phoneticPr fontId="15" type="noConversion"/>
  </si>
  <si>
    <t>192.168.192.39</t>
    <phoneticPr fontId="15" type="noConversion"/>
  </si>
  <si>
    <t>21号上午7：30左右，NodeManager 服务异常停止</t>
    <phoneticPr fontId="15" type="noConversion"/>
  </si>
  <si>
    <t>21号上午11：30左右，重启NodeManager 服务复正常</t>
    <phoneticPr fontId="15" type="noConversion"/>
  </si>
  <si>
    <t>192.168.192.139</t>
    <phoneticPr fontId="15" type="noConversion"/>
  </si>
  <si>
    <t>21号下午15点，NodeManager 服务异常停止</t>
    <phoneticPr fontId="15" type="noConversion"/>
  </si>
  <si>
    <t>21号下午16点左右，重启NodeManager 服务恢复正常</t>
    <phoneticPr fontId="15" type="noConversion"/>
  </si>
  <si>
    <t>192.168.192.47</t>
    <phoneticPr fontId="15" type="noConversion"/>
  </si>
  <si>
    <t>22号凌晨2：30左右，NodeManager 服务异常停止</t>
    <phoneticPr fontId="15" type="noConversion"/>
  </si>
  <si>
    <t>22号上午9：30左右，重启NodeManager 服务恢复正常</t>
    <phoneticPr fontId="15" type="noConversion"/>
  </si>
  <si>
    <t>192.168.192.90</t>
    <phoneticPr fontId="15" type="noConversion"/>
  </si>
  <si>
    <t>192.168.192.125</t>
    <phoneticPr fontId="15" type="noConversion"/>
  </si>
  <si>
    <t>23号凌晨00点左右，NodeManager 服务异常停止</t>
    <phoneticPr fontId="15" type="noConversion"/>
  </si>
  <si>
    <t>23号凌晨4：30左右，NodeManager 服务异常停止</t>
    <phoneticPr fontId="15" type="noConversion"/>
  </si>
  <si>
    <t>23号上午9点左右，重启NodeManager 服务恢复正常</t>
    <phoneticPr fontId="15" type="noConversion"/>
  </si>
  <si>
    <t>23号下午15：30点，NodeManager 服务异常停止</t>
    <phoneticPr fontId="15" type="noConversion"/>
  </si>
  <si>
    <t>192.168.192.100</t>
    <phoneticPr fontId="15" type="noConversion"/>
  </si>
  <si>
    <t>23号晚上23：10点，DataNode、NodeManager 服务异常停止</t>
    <phoneticPr fontId="15" type="noConversion"/>
  </si>
  <si>
    <t>Non DFS 使用量(TB)</t>
    <phoneticPr fontId="6" type="noConversion"/>
  </si>
  <si>
    <t>10.87.24.77</t>
  </si>
  <si>
    <t>该主机因主板有问题，存在宕机隐患</t>
    <phoneticPr fontId="15" type="noConversion"/>
  </si>
  <si>
    <t>28号上午11：30左右更换该主机主板重启，恢复正差</t>
    <phoneticPr fontId="15" type="noConversion"/>
  </si>
  <si>
    <t>23号下午17：30左右，重启NodeManager 服务恢复正常</t>
    <phoneticPr fontId="15" type="noConversion"/>
  </si>
  <si>
    <t>25号凌晨1点左右，NodeManager 服务异常停止</t>
    <phoneticPr fontId="15" type="noConversion"/>
  </si>
  <si>
    <t>25号中午12：30左右，重启NodeManager 服务复正常</t>
    <phoneticPr fontId="15" type="noConversion"/>
  </si>
  <si>
    <t>192.168.192.34</t>
    <phoneticPr fontId="15" type="noConversion"/>
  </si>
  <si>
    <t>27号上午7：00左右，NodeManager 服务异常停止</t>
    <phoneticPr fontId="15" type="noConversion"/>
  </si>
  <si>
    <t>27号上午9点左右，重启NodeManager 服务恢复正常</t>
    <phoneticPr fontId="15" type="noConversion"/>
  </si>
  <si>
    <t>192.168.192.162</t>
    <phoneticPr fontId="15" type="noConversion"/>
  </si>
  <si>
    <t>28号凌晨3点左右，NodeManager 服务异常停止</t>
    <phoneticPr fontId="15" type="noConversion"/>
  </si>
  <si>
    <t>192.168.192.98</t>
    <phoneticPr fontId="15" type="noConversion"/>
  </si>
  <si>
    <t>28号下午16：00点，NodeManager 服务异常停止</t>
    <phoneticPr fontId="15" type="noConversion"/>
  </si>
  <si>
    <t>28号下午17点左右，重启NodeManager 服务恢复正常</t>
    <phoneticPr fontId="15" type="noConversion"/>
  </si>
  <si>
    <t>28号晚上21：30点，NodeManager 服务异常停止</t>
    <phoneticPr fontId="15" type="noConversion"/>
  </si>
  <si>
    <t>24号上午9：30左右，重启DataNode、NodeManager 服务恢复正常</t>
    <phoneticPr fontId="15" type="noConversion"/>
  </si>
  <si>
    <t>30号凌晨4点左右，NodeManager 服务异常停止</t>
    <phoneticPr fontId="15" type="noConversion"/>
  </si>
  <si>
    <t>30号上午9点左右，重启NodeManager 服务恢复正常</t>
    <phoneticPr fontId="15" type="noConversion"/>
  </si>
  <si>
    <t>新集群</t>
    <phoneticPr fontId="29" type="noConversion"/>
  </si>
  <si>
    <t>调度任务大批量python程序报错或僵死，报内存溢出</t>
    <phoneticPr fontId="29" type="noConversion"/>
  </si>
  <si>
    <t>重启调度、yarn，103、104、107的hive，spark</t>
    <phoneticPr fontId="29" type="noConversion"/>
  </si>
  <si>
    <t>10.87.24.77</t>
    <phoneticPr fontId="15" type="noConversion"/>
  </si>
  <si>
    <t>20号晚上20：00点，该主机宕机 服务停止</t>
    <phoneticPr fontId="15" type="noConversion"/>
  </si>
  <si>
    <t>192.168.192.118</t>
    <phoneticPr fontId="15" type="noConversion"/>
  </si>
  <si>
    <t>21号下午18：00点，该主机宕机 服务停止</t>
    <phoneticPr fontId="15" type="noConversion"/>
  </si>
  <si>
    <t>24号下午14：30左右，该主机服务重启，恢复正常</t>
    <phoneticPr fontId="15" type="noConversion"/>
  </si>
  <si>
    <t>27号上午11点左右，该主机服务重启，恢复正常</t>
    <phoneticPr fontId="15" type="noConversion"/>
  </si>
  <si>
    <t>10.97.192.109</t>
    <phoneticPr fontId="15" type="noConversion"/>
  </si>
  <si>
    <t>早上8点左右，重启服务恢复正常</t>
    <phoneticPr fontId="15" type="noConversion"/>
  </si>
  <si>
    <t>10.97.86.13</t>
    <phoneticPr fontId="15" type="noConversion"/>
  </si>
  <si>
    <t>早上6：55左右，datanode服务异常停止</t>
    <phoneticPr fontId="15" type="noConversion"/>
  </si>
  <si>
    <t>凌晨4点左右sentry服务异常停止，部分程序报错</t>
    <phoneticPr fontId="15" type="noConversion"/>
  </si>
  <si>
    <t>10.97.192.151</t>
    <phoneticPr fontId="15" type="noConversion"/>
  </si>
  <si>
    <t>29号凌晨1点左右异常宕机，ip无法正常ping通</t>
    <phoneticPr fontId="15" type="noConversion"/>
  </si>
  <si>
    <t>30号下午6点，该主机服务重启，恢复正常</t>
    <phoneticPr fontId="15" type="noConversion"/>
  </si>
  <si>
    <t>10.97.192.116</t>
    <phoneticPr fontId="15" type="noConversion"/>
  </si>
  <si>
    <t>29号23点左右异常宕机，ip无法正常ping通</t>
    <phoneticPr fontId="15" type="noConversion"/>
  </si>
  <si>
    <t>10.97.192.104</t>
    <phoneticPr fontId="15" type="noConversion"/>
  </si>
  <si>
    <t>早上9点左右，重启服务恢复正常</t>
    <phoneticPr fontId="15" type="noConversion"/>
  </si>
  <si>
    <t>1号20点左右metastore服务异常，导致py程序无法正常连接</t>
    <phoneticPr fontId="15" type="noConversion"/>
  </si>
  <si>
    <t>lte_video</t>
    <phoneticPr fontId="1" type="noConversion"/>
  </si>
  <si>
    <t>任务运行缓慢</t>
  </si>
  <si>
    <t>上午10：00左右重启调度、yarn，113、109、110hive</t>
    <phoneticPr fontId="29" type="noConversion"/>
  </si>
  <si>
    <t>O域</t>
    <phoneticPr fontId="15" type="noConversion"/>
  </si>
  <si>
    <t>tb_dw_lg_user_s1mme_hour</t>
    <phoneticPr fontId="15" type="noConversion"/>
  </si>
  <si>
    <t xml:space="preserve">tb_dw_lg_user_s1mme_hour
</t>
    <phoneticPr fontId="15" type="noConversion"/>
  </si>
  <si>
    <t>延迟时段</t>
    <phoneticPr fontId="15" type="noConversion"/>
  </si>
  <si>
    <t>恢复时间</t>
    <phoneticPr fontId="15" type="noConversion"/>
  </si>
  <si>
    <t>B域</t>
    <phoneticPr fontId="15" type="noConversion"/>
  </si>
  <si>
    <t>上网日志</t>
    <phoneticPr fontId="15" type="noConversion"/>
  </si>
  <si>
    <t>下午16：00左右重启调度、yarn，113、109、110hive</t>
    <phoneticPr fontId="29" type="noConversion"/>
  </si>
  <si>
    <t>下载、合并任务运行异常</t>
    <phoneticPr fontId="15" type="noConversion"/>
  </si>
  <si>
    <t>2日</t>
    <phoneticPr fontId="1" type="noConversion"/>
  </si>
  <si>
    <t>3日</t>
    <phoneticPr fontId="1" type="noConversion"/>
  </si>
  <si>
    <t>4日</t>
    <phoneticPr fontId="1" type="noConversion"/>
  </si>
  <si>
    <t>5日</t>
    <phoneticPr fontId="1" type="noConversion"/>
  </si>
  <si>
    <t>6日</t>
    <phoneticPr fontId="1" type="noConversion"/>
  </si>
  <si>
    <t>7日</t>
    <phoneticPr fontId="1" type="noConversion"/>
  </si>
  <si>
    <t>8日</t>
    <phoneticPr fontId="1" type="noConversion"/>
  </si>
  <si>
    <t>9日</t>
    <phoneticPr fontId="1" type="noConversion"/>
  </si>
  <si>
    <t>10日</t>
    <phoneticPr fontId="1" type="noConversion"/>
  </si>
  <si>
    <t>11日</t>
    <phoneticPr fontId="1" type="noConversion"/>
  </si>
  <si>
    <t>12日</t>
    <phoneticPr fontId="1" type="noConversion"/>
  </si>
  <si>
    <t>13日</t>
    <phoneticPr fontId="1" type="noConversion"/>
  </si>
  <si>
    <t>14日</t>
    <phoneticPr fontId="1" type="noConversion"/>
  </si>
  <si>
    <t>15日</t>
    <phoneticPr fontId="1" type="noConversion"/>
  </si>
  <si>
    <t>16日</t>
    <phoneticPr fontId="1" type="noConversion"/>
  </si>
  <si>
    <t>17日</t>
    <phoneticPr fontId="1" type="noConversion"/>
  </si>
  <si>
    <t>18日</t>
    <phoneticPr fontId="1" type="noConversion"/>
  </si>
  <si>
    <t>19日</t>
    <phoneticPr fontId="1" type="noConversion"/>
  </si>
  <si>
    <t>20日</t>
    <phoneticPr fontId="1" type="noConversion"/>
  </si>
  <si>
    <t>21日</t>
    <phoneticPr fontId="1" type="noConversion"/>
  </si>
  <si>
    <t>22日</t>
    <phoneticPr fontId="1" type="noConversion"/>
  </si>
  <si>
    <t>23日</t>
    <phoneticPr fontId="1" type="noConversion"/>
  </si>
  <si>
    <t>24日</t>
    <phoneticPr fontId="1" type="noConversion"/>
  </si>
  <si>
    <t>25日</t>
    <phoneticPr fontId="1" type="noConversion"/>
  </si>
  <si>
    <t>26日</t>
    <phoneticPr fontId="1" type="noConversion"/>
  </si>
  <si>
    <t>27日</t>
    <phoneticPr fontId="1" type="noConversion"/>
  </si>
  <si>
    <t>28日</t>
    <phoneticPr fontId="1" type="noConversion"/>
  </si>
  <si>
    <t>29日</t>
    <phoneticPr fontId="1" type="noConversion"/>
  </si>
  <si>
    <t>30日</t>
    <phoneticPr fontId="1" type="noConversion"/>
  </si>
  <si>
    <t>31日</t>
    <phoneticPr fontId="1" type="noConversion"/>
  </si>
  <si>
    <t>19点左右sentry服务异常停止，部分程序报错</t>
    <phoneticPr fontId="15" type="noConversion"/>
  </si>
  <si>
    <t>21点左右，重启服务恢复正常</t>
    <phoneticPr fontId="15" type="noConversion"/>
  </si>
  <si>
    <t>dw_cal_gprs_site_dt_yyyymmdd</t>
    <phoneticPr fontId="1" type="noConversion"/>
  </si>
  <si>
    <t>dw_cal_gprs_mmt_cont_yyyymmdd</t>
    <phoneticPr fontId="1" type="noConversion"/>
  </si>
  <si>
    <t>bh流量(TB)</t>
    <phoneticPr fontId="1" type="noConversion"/>
  </si>
  <si>
    <t>三期集群</t>
    <phoneticPr fontId="6" type="noConversion"/>
  </si>
  <si>
    <t xml:space="preserve">im   </t>
    <phoneticPr fontId="1" type="noConversion"/>
  </si>
  <si>
    <t>姓名</t>
    <phoneticPr fontId="1" type="noConversion"/>
  </si>
  <si>
    <t>值班内容</t>
    <phoneticPr fontId="1" type="noConversion"/>
  </si>
  <si>
    <t>备注</t>
    <phoneticPr fontId="1" type="noConversion"/>
  </si>
  <si>
    <t>10.93.171.92</t>
    <phoneticPr fontId="29" type="noConversion"/>
  </si>
  <si>
    <t>3月</t>
    <phoneticPr fontId="15" type="noConversion"/>
  </si>
  <si>
    <t>11号下午午17：30左右重启DataNode和NodeManager服务</t>
    <phoneticPr fontId="29" type="noConversion"/>
  </si>
  <si>
    <r>
      <t>11号</t>
    </r>
    <r>
      <rPr>
        <sz val="11"/>
        <color theme="1"/>
        <rFont val="宋体"/>
        <family val="3"/>
        <charset val="134"/>
        <scheme val="minor"/>
      </rPr>
      <t>11</t>
    </r>
    <r>
      <rPr>
        <sz val="11"/>
        <color theme="1"/>
        <rFont val="宋体"/>
        <family val="3"/>
        <charset val="134"/>
        <scheme val="minor"/>
      </rPr>
      <t>点左右，该主机重启，服务停止</t>
    </r>
    <phoneticPr fontId="29" type="noConversion"/>
  </si>
  <si>
    <t>三期集群</t>
    <phoneticPr fontId="15" type="noConversion"/>
  </si>
  <si>
    <r>
      <t>晚上2</t>
    </r>
    <r>
      <rPr>
        <sz val="11"/>
        <color theme="1"/>
        <rFont val="宋体"/>
        <family val="3"/>
        <charset val="134"/>
        <scheme val="minor"/>
      </rPr>
      <t>1:10左右，yarn压力过大，造成部分job僵死，大部分数据跑空，yarn异常</t>
    </r>
    <phoneticPr fontId="15" type="noConversion"/>
  </si>
  <si>
    <t>14号上午9：30左右，重启yarn，核查跑空数据，重补数据</t>
    <phoneticPr fontId="15" type="noConversion"/>
  </si>
  <si>
    <t>dw_cal_gprs_user_dt_yyyymmdd</t>
    <phoneticPr fontId="1" type="noConversion"/>
  </si>
  <si>
    <t>平衡10：dw_cal_gprs_user_dt_yyyymmdd</t>
    <phoneticPr fontId="1" type="noConversion"/>
  </si>
  <si>
    <t>问题已解决</t>
    <phoneticPr fontId="15" type="noConversion"/>
  </si>
  <si>
    <t>上午8:10左右，yarn压力过大，造成部分job僵死，大部分数据跑空，yarn异常</t>
    <phoneticPr fontId="15" type="noConversion"/>
  </si>
  <si>
    <t>上午9：00左右，重启yarn，核查跑空数据，重补数据</t>
    <phoneticPr fontId="15" type="noConversion"/>
  </si>
  <si>
    <t>yarn聚集日志/app-logs/ocdp/logs存储由30天改为10天</t>
    <phoneticPr fontId="15" type="noConversion"/>
  </si>
  <si>
    <t>下次重启yarn后，生效</t>
    <phoneticPr fontId="15" type="noConversion"/>
  </si>
  <si>
    <t>yarn日志聚集文件太大，过多占用hdfs空间</t>
    <phoneticPr fontId="15" type="noConversion"/>
  </si>
  <si>
    <t>dw_cal_gprs_busi_dt_yyyymmdd</t>
    <phoneticPr fontId="1" type="noConversion"/>
  </si>
  <si>
    <t>tas_app_vertic的用户数/bh_yyyymm用户数：</t>
    <phoneticPr fontId="17" type="noConversion"/>
  </si>
  <si>
    <t>80%左右为正常（因为过滤到了1M以下的用户数）</t>
    <phoneticPr fontId="17" type="noConversion"/>
  </si>
  <si>
    <t>tas_app_vertic的流量/bh_yyyymm流量：</t>
    <phoneticPr fontId="17" type="noConversion"/>
  </si>
  <si>
    <t>98%左右为正常</t>
    <phoneticPr fontId="17" type="noConversion"/>
  </si>
  <si>
    <t>tas_app_vertic_yyyymmdd</t>
    <phoneticPr fontId="1" type="noConversion"/>
  </si>
  <si>
    <t>yarn压力过大，造成部分job僵死，大部分数据跑空，yarn异常</t>
    <phoneticPr fontId="15" type="noConversion"/>
  </si>
  <si>
    <t>yarn压力过大，造成部分job僵死，大部分数据跑空，yarn异常;codis异常，解析缓慢</t>
    <phoneticPr fontId="15" type="noConversion"/>
  </si>
  <si>
    <r>
      <t>1</t>
    </r>
    <r>
      <rPr>
        <sz val="11"/>
        <color theme="1"/>
        <rFont val="宋体"/>
        <family val="3"/>
        <charset val="134"/>
        <scheme val="minor"/>
      </rPr>
      <t>0.93.171.72</t>
    </r>
    <phoneticPr fontId="15" type="noConversion"/>
  </si>
  <si>
    <r>
      <t>1</t>
    </r>
    <r>
      <rPr>
        <sz val="11"/>
        <color theme="1"/>
        <rFont val="宋体"/>
        <family val="3"/>
        <charset val="134"/>
        <scheme val="minor"/>
      </rPr>
      <t>0.93.171.75</t>
    </r>
    <phoneticPr fontId="15" type="noConversion"/>
  </si>
  <si>
    <t>该主机宕机，服务停止</t>
    <phoneticPr fontId="15" type="noConversion"/>
  </si>
  <si>
    <r>
      <t>下午1</t>
    </r>
    <r>
      <rPr>
        <sz val="11"/>
        <color theme="1"/>
        <rFont val="宋体"/>
        <family val="3"/>
        <charset val="134"/>
        <scheme val="minor"/>
      </rPr>
      <t>4：00左右，主机启用，重启服务</t>
    </r>
    <phoneticPr fontId="15" type="noConversion"/>
  </si>
  <si>
    <t>上午9：00左右，重启yarn，核查跑空数据，重补数据，codis集群主备节点组异常修复</t>
    <phoneticPr fontId="15" type="noConversion"/>
  </si>
  <si>
    <t>10.93.171.94</t>
    <phoneticPr fontId="15" type="noConversion"/>
  </si>
  <si>
    <t>10.93.171.59</t>
    <phoneticPr fontId="15" type="noConversion"/>
  </si>
  <si>
    <t>10.93.171.16</t>
    <phoneticPr fontId="15" type="noConversion"/>
  </si>
  <si>
    <t>王晓洁</t>
    <phoneticPr fontId="1" type="noConversion"/>
  </si>
  <si>
    <t>1、明天看一下栾川旅游大数据日任务组dw_lc_travel_mx_yyyymmdd任务是否跑成功
2、注意查看知迹小时任务新控制流dwd_tra_region_xf_user_info_yyyymmddhh任务有几个时段报错，注意跳过后续依赖任务（例如 知迹_人群特征小时任务、知迹小时任务hhy、郑州大数据小时任务组等）
3、周一注意找真真说一下 栾川旅游大数据分钟任务组任务报错情况还是较多
4、三期集群11号st层tas_app_horizon_yyyymmdd和tas_app_vertic_yyyymmdd跑空，从新执行，明天注意稽核</t>
    <phoneticPr fontId="1" type="noConversion"/>
  </si>
  <si>
    <r>
      <rPr>
        <sz val="8"/>
        <color rgb="FFFF0000"/>
        <rFont val="微软雅黑"/>
        <family val="2"/>
        <charset val="134"/>
      </rPr>
      <t>知迹_人群特征小时任务控制流暂时用新版本，去掉一个前置依赖任务，待任务补齐后回退版本，并将时间偏移由12小时恢复为1小时</t>
    </r>
    <r>
      <rPr>
        <sz val="8"/>
        <color theme="1"/>
        <rFont val="微软雅黑"/>
        <family val="2"/>
        <charset val="134"/>
      </rPr>
      <t xml:space="preserve">
</t>
    </r>
    <phoneticPr fontId="1" type="noConversion"/>
  </si>
  <si>
    <t>20190330日data17硬盘ls: reading directory .: Input/output error</t>
    <phoneticPr fontId="15" type="noConversion"/>
  </si>
  <si>
    <t>20190218日data01硬盘ls: reading directory .: Input/output error</t>
    <phoneticPr fontId="15" type="noConversion"/>
  </si>
  <si>
    <t>10.93.171.73</t>
    <phoneticPr fontId="15" type="noConversion"/>
  </si>
  <si>
    <t>晚上11点左右，该主机重启，部署的codis服务停止</t>
    <phoneticPr fontId="15" type="noConversion"/>
  </si>
  <si>
    <t>25号下午18：00左右，主机启用，重启服务</t>
    <phoneticPr fontId="15" type="noConversion"/>
  </si>
  <si>
    <t>25号下午18：00左右，更换磁盘，重启服务</t>
    <phoneticPr fontId="15" type="noConversion"/>
  </si>
  <si>
    <t>10.93.171.151</t>
    <phoneticPr fontId="15" type="noConversion"/>
  </si>
  <si>
    <t>20190405日data02硬盘ls: reading directory .: Input/output error</t>
    <phoneticPr fontId="15" type="noConversion"/>
  </si>
  <si>
    <t>/hdfs/data10硬盘ls: reading directory .: Input/output error</t>
    <phoneticPr fontId="15" type="noConversion"/>
  </si>
  <si>
    <t>9号上午9：00左右，更换磁盘，重启服务</t>
    <phoneticPr fontId="15" type="noConversion"/>
  </si>
  <si>
    <t>10.93.171.71</t>
    <phoneticPr fontId="15" type="noConversion"/>
  </si>
  <si>
    <t>10.93.171.72</t>
    <phoneticPr fontId="15" type="noConversion"/>
  </si>
  <si>
    <t>15号下午18：00左右，主机重启，重启服务</t>
    <phoneticPr fontId="15" type="noConversion"/>
  </si>
  <si>
    <t>ocdpdn74</t>
    <phoneticPr fontId="1" type="noConversion"/>
  </si>
  <si>
    <t>DN、NM</t>
    <phoneticPr fontId="1" type="noConversion"/>
  </si>
  <si>
    <t>10.93.171.103</t>
    <phoneticPr fontId="1" type="noConversion"/>
  </si>
  <si>
    <t>10.93.171.106</t>
    <phoneticPr fontId="1" type="noConversion"/>
  </si>
  <si>
    <t>下</t>
    <phoneticPr fontId="1" type="noConversion"/>
  </si>
  <si>
    <t>ocdpdn81</t>
    <phoneticPr fontId="1" type="noConversion"/>
  </si>
  <si>
    <t>ocdpdn83</t>
    <phoneticPr fontId="1" type="noConversion"/>
  </si>
  <si>
    <t>被替换IP</t>
    <phoneticPr fontId="1" type="noConversion"/>
  </si>
  <si>
    <t>替换后的IP</t>
    <phoneticPr fontId="1" type="noConversion"/>
  </si>
  <si>
    <t>ocdpdn87</t>
    <phoneticPr fontId="1" type="noConversion"/>
  </si>
  <si>
    <t>ocdpdn82</t>
    <phoneticPr fontId="1" type="noConversion"/>
  </si>
  <si>
    <t>ocdpdn77</t>
    <phoneticPr fontId="1" type="noConversion"/>
  </si>
  <si>
    <t>DFS 使用量(PB)</t>
    <phoneticPr fontId="6" type="noConversion"/>
  </si>
  <si>
    <t>10.93.171.112</t>
  </si>
  <si>
    <t>10.93.171.113</t>
  </si>
  <si>
    <t>10.93.171.114</t>
  </si>
  <si>
    <t>10.93.171.115</t>
  </si>
  <si>
    <t>10.93.171.16</t>
    <phoneticPr fontId="1" type="noConversion"/>
  </si>
  <si>
    <t>10.93.171.19</t>
    <phoneticPr fontId="1" type="noConversion"/>
  </si>
  <si>
    <t>10.93.171.25</t>
    <phoneticPr fontId="1" type="noConversion"/>
  </si>
  <si>
    <t>10.93.171.28</t>
    <phoneticPr fontId="1" type="noConversion"/>
  </si>
  <si>
    <t>10.93.171.22</t>
    <phoneticPr fontId="1" type="noConversion"/>
  </si>
  <si>
    <t>llhadoop111</t>
    <phoneticPr fontId="1" type="noConversion"/>
  </si>
  <si>
    <t>llhadoop112</t>
  </si>
  <si>
    <t>llhadoop113</t>
  </si>
  <si>
    <t>llhadoop114</t>
  </si>
  <si>
    <t>llhadoop115</t>
  </si>
  <si>
    <t>10.93.171.13</t>
    <phoneticPr fontId="1" type="noConversion"/>
  </si>
  <si>
    <t>10.93.171.66</t>
    <phoneticPr fontId="1" type="noConversion"/>
  </si>
  <si>
    <t>10.93.171.69</t>
    <phoneticPr fontId="1" type="noConversion"/>
  </si>
  <si>
    <t>10.93.171.70</t>
    <phoneticPr fontId="1" type="noConversion"/>
  </si>
  <si>
    <t>10.93.171.10</t>
    <phoneticPr fontId="1" type="noConversion"/>
  </si>
  <si>
    <t>10.93.171.30</t>
    <phoneticPr fontId="1" type="noConversion"/>
  </si>
  <si>
    <t>接口机</t>
    <phoneticPr fontId="1" type="noConversion"/>
  </si>
  <si>
    <t>10.93.171.18</t>
    <phoneticPr fontId="1" type="noConversion"/>
  </si>
  <si>
    <t>ocdpdn84</t>
    <phoneticPr fontId="1" type="noConversion"/>
  </si>
  <si>
    <t>10.93.171.65</t>
    <phoneticPr fontId="1" type="noConversion"/>
  </si>
  <si>
    <t xml:space="preserve"> /usr/local/hue</t>
    <phoneticPr fontId="1" type="noConversion"/>
  </si>
  <si>
    <t>10.93.171.104</t>
    <phoneticPr fontId="1" type="noConversion"/>
  </si>
  <si>
    <t>ocdpdn80</t>
    <phoneticPr fontId="1" type="noConversion"/>
  </si>
  <si>
    <t>dw_cal_gprs_mmt_bh_yyyymmdd</t>
    <phoneticPr fontId="1" type="noConversion"/>
  </si>
  <si>
    <t>tas_cont_vertic_yyyymmdd</t>
    <phoneticPr fontId="1" type="noConversion"/>
  </si>
  <si>
    <t>zookeeper</t>
    <phoneticPr fontId="1" type="noConversion"/>
  </si>
  <si>
    <t>namenode</t>
    <phoneticPr fontId="1" type="noConversion"/>
  </si>
  <si>
    <t>HIVE</t>
    <phoneticPr fontId="1" type="noConversion"/>
  </si>
  <si>
    <t>Mysql</t>
    <phoneticPr fontId="1" type="noConversion"/>
  </si>
  <si>
    <t>10.93.171.71-79</t>
    <phoneticPr fontId="1" type="noConversion"/>
  </si>
  <si>
    <t>10.93.171.76-79</t>
    <phoneticPr fontId="1" type="noConversion"/>
  </si>
  <si>
    <t>10.93.171.97</t>
    <phoneticPr fontId="1" type="noConversion"/>
  </si>
  <si>
    <t>10.93.171.100</t>
    <phoneticPr fontId="1" type="noConversion"/>
  </si>
  <si>
    <t>10.93.171.105</t>
    <phoneticPr fontId="1" type="noConversion"/>
  </si>
  <si>
    <t>10.93.171.110</t>
    <phoneticPr fontId="1" type="noConversion"/>
  </si>
  <si>
    <t>ica</t>
    <phoneticPr fontId="1" type="noConversion"/>
  </si>
  <si>
    <t>codis</t>
    <phoneticPr fontId="1" type="noConversion"/>
  </si>
  <si>
    <t>kafka</t>
    <phoneticPr fontId="1" type="noConversion"/>
  </si>
  <si>
    <t>ETL</t>
    <phoneticPr fontId="1" type="noConversion"/>
  </si>
  <si>
    <t>10.93.171.80</t>
    <phoneticPr fontId="1" type="noConversion"/>
  </si>
  <si>
    <r>
      <t>1</t>
    </r>
    <r>
      <rPr>
        <sz val="11"/>
        <color theme="1"/>
        <rFont val="宋体"/>
        <family val="3"/>
        <charset val="134"/>
        <scheme val="minor"/>
      </rPr>
      <t>7号晚上22点至18号凌晨4点</t>
    </r>
    <phoneticPr fontId="15" type="noConversion"/>
  </si>
  <si>
    <r>
      <t>B</t>
    </r>
    <r>
      <rPr>
        <sz val="11"/>
        <color theme="1"/>
        <rFont val="宋体"/>
        <family val="3"/>
        <charset val="134"/>
        <scheme val="minor"/>
      </rPr>
      <t>DI异常,很多程序异常终止</t>
    </r>
    <phoneticPr fontId="15" type="noConversion"/>
  </si>
  <si>
    <t>系统故障</t>
    <phoneticPr fontId="15" type="noConversion"/>
  </si>
  <si>
    <t>10.93.171.107</t>
    <phoneticPr fontId="1" type="noConversion"/>
  </si>
  <si>
    <t>10.93.171.111</t>
    <phoneticPr fontId="1" type="noConversion"/>
  </si>
  <si>
    <t>DFS 剩余量(PB)</t>
    <phoneticPr fontId="6" type="noConversion"/>
  </si>
  <si>
    <t>新集群监控：http://10.93.171.100:50070/</t>
    <phoneticPr fontId="1" type="noConversion"/>
  </si>
  <si>
    <t>任务监控：http://10.93.171.97:8088/</t>
    <phoneticPr fontId="1" type="noConversion"/>
  </si>
  <si>
    <t>dw_cal_gprs_cont_dt_yyyymmdd</t>
    <phoneticPr fontId="1" type="noConversion"/>
  </si>
  <si>
    <r>
      <rPr>
        <sz val="10"/>
        <color indexed="10"/>
        <rFont val="宋体"/>
        <family val="3"/>
        <charset val="134"/>
      </rPr>
      <t>执行周期</t>
    </r>
    <r>
      <rPr>
        <sz val="10"/>
        <color indexed="8"/>
        <rFont val="宋体"/>
        <family val="3"/>
        <charset val="134"/>
      </rPr>
      <t xml:space="preserve">：每月稽核
月最后一天为上月最后一天，日累计数据。月累计表为查询check_dw_month_yyyymm的结果。
调度任务： </t>
    </r>
    <r>
      <rPr>
        <b/>
        <sz val="10"/>
        <color rgb="FFFF0000"/>
        <rFont val="宋体"/>
        <family val="3"/>
        <charset val="134"/>
      </rPr>
      <t>check_dw_month_yyyymm</t>
    </r>
    <r>
      <rPr>
        <sz val="10"/>
        <color indexed="8"/>
        <rFont val="宋体"/>
        <family val="3"/>
        <charset val="134"/>
      </rPr>
      <t xml:space="preserve">  目录：new_tmp
月累计表查询结果：
select seq_id,check_date,source_table,user_count,flow,up_flow,down_flow,td_flow,gsm_flow,use_count,month_id
from check_dw_month_yyyymm
where month_id='</t>
    </r>
    <r>
      <rPr>
        <b/>
        <sz val="10"/>
        <color rgb="FFFF0000"/>
        <rFont val="宋体"/>
        <family val="3"/>
        <charset val="134"/>
      </rPr>
      <t>201907</t>
    </r>
    <r>
      <rPr>
        <sz val="10"/>
        <color indexed="8"/>
        <rFont val="宋体"/>
        <family val="3"/>
        <charset val="134"/>
      </rPr>
      <t>'
order by seq_id;</t>
    </r>
    <phoneticPr fontId="1" type="noConversion"/>
  </si>
  <si>
    <r>
      <t xml:space="preserve">执行周期：每月稽核
调度任务： </t>
    </r>
    <r>
      <rPr>
        <b/>
        <sz val="10"/>
        <color rgb="FFFF0000"/>
        <rFont val="宋体"/>
        <family val="3"/>
        <charset val="134"/>
      </rPr>
      <t>check_st_month_yyyymm</t>
    </r>
    <r>
      <rPr>
        <sz val="10"/>
        <color indexed="8"/>
        <rFont val="宋体"/>
        <family val="3"/>
        <charset val="134"/>
      </rPr>
      <t xml:space="preserve">
查询结果：select seq_id,check_date,source_table,user_count,up_flow+down_flow ,up_flow,down_flow
from  check_st_month_yyyymm 
where month_id='</t>
    </r>
    <r>
      <rPr>
        <b/>
        <sz val="10"/>
        <color rgb="FFFF0000"/>
        <rFont val="宋体"/>
        <family val="3"/>
        <charset val="134"/>
      </rPr>
      <t>201907</t>
    </r>
    <r>
      <rPr>
        <sz val="10"/>
        <color indexed="8"/>
        <rFont val="宋体"/>
        <family val="3"/>
        <charset val="134"/>
      </rPr>
      <t>'
order by seq_id;</t>
    </r>
    <phoneticPr fontId="1" type="noConversion"/>
  </si>
  <si>
    <t>8.7号凌晨1：30至早上8点</t>
    <phoneticPr fontId="15" type="noConversion"/>
  </si>
  <si>
    <t>知迹分钟任务组新里面的子程序：dwd_mid_tra_ci_loc_mc_call_min，计划在1：30启动，发生异常在早上8点才启动</t>
    <phoneticPr fontId="15" type="noConversion"/>
  </si>
  <si>
    <t>集群故障</t>
    <phoneticPr fontId="15" type="noConversion"/>
  </si>
  <si>
    <t>华为大数据平台BDI异常，任务在晚上11点到次日凌晨3点大量任务卡死，11-12：37，12-1：11，1-2：73，2-3：70，</t>
    <phoneticPr fontId="15" type="noConversion"/>
  </si>
  <si>
    <t>清理硬盘</t>
    <phoneticPr fontId="15" type="noConversion"/>
  </si>
  <si>
    <t>问题正在处理</t>
    <phoneticPr fontId="15" type="noConversion"/>
  </si>
  <si>
    <t>华为大数据平台BDI异常，任务状态异常，任务在后台实际以运行完，但还是在运行状态</t>
    <phoneticPr fontId="15" type="noConversion"/>
  </si>
  <si>
    <t>联系华为处理</t>
    <phoneticPr fontId="15" type="noConversion"/>
  </si>
  <si>
    <r>
      <rPr>
        <b/>
        <sz val="11"/>
        <rFont val="微软雅黑"/>
        <family val="2"/>
        <charset val="134"/>
      </rPr>
      <t>执行脚本路径 (10.93.171.82主机)</t>
    </r>
    <r>
      <rPr>
        <sz val="11"/>
        <color rgb="FFFF0000"/>
        <rFont val="微软雅黑"/>
        <family val="2"/>
        <charset val="134"/>
      </rPr>
      <t xml:space="preserve">
sh  /hdfs/data02/oc_tools/Nyedate.sh</t>
    </r>
    <phoneticPr fontId="1" type="noConversion"/>
  </si>
  <si>
    <t>dw_cal_gprs_mmt_cont_dt_yyyymmdd</t>
    <phoneticPr fontId="1" type="noConversion"/>
  </si>
  <si>
    <r>
      <t xml:space="preserve">执行周期：每天早上7：00稽核；  调度任务：check_tas_dw_st_yyyymmdd
</t>
    </r>
    <r>
      <rPr>
        <b/>
        <sz val="10"/>
        <rFont val="宋体"/>
        <family val="3"/>
        <charset val="134"/>
      </rPr>
      <t>查询结果：</t>
    </r>
    <r>
      <rPr>
        <sz val="10"/>
        <color indexed="8"/>
        <rFont val="宋体"/>
        <family val="3"/>
        <charset val="134"/>
      </rPr>
      <t xml:space="preserve">
select seq_id,check_date,source_table,user_count,up_flow+down_flow as flow,up_flow,down_flow
from check_gather_bh_cont_tas_yyyymmdd
where month_id='</t>
    </r>
    <r>
      <rPr>
        <b/>
        <sz val="10"/>
        <color rgb="FFFF0000"/>
        <rFont val="宋体"/>
        <family val="3"/>
        <charset val="134"/>
      </rPr>
      <t>201908</t>
    </r>
    <r>
      <rPr>
        <sz val="10"/>
        <color indexed="8"/>
        <rFont val="宋体"/>
        <family val="3"/>
        <charset val="134"/>
      </rPr>
      <t>'
and day_id='</t>
    </r>
    <r>
      <rPr>
        <b/>
        <sz val="10"/>
        <color rgb="FFFF0000"/>
        <rFont val="宋体"/>
        <family val="3"/>
        <charset val="134"/>
      </rPr>
      <t>20190827</t>
    </r>
    <r>
      <rPr>
        <sz val="10"/>
        <color indexed="8"/>
        <rFont val="宋体"/>
        <family val="3"/>
        <charset val="134"/>
      </rPr>
      <t>' order by seq_id;</t>
    </r>
    <phoneticPr fontId="1" type="noConversion"/>
  </si>
  <si>
    <r>
      <rPr>
        <b/>
        <sz val="10"/>
        <color indexed="8"/>
        <rFont val="宋体"/>
        <family val="3"/>
        <charset val="134"/>
      </rPr>
      <t>稽核脚本如下：</t>
    </r>
    <r>
      <rPr>
        <sz val="10"/>
        <color indexed="8"/>
        <rFont val="宋体"/>
        <family val="3"/>
        <charset val="134"/>
      </rPr>
      <t xml:space="preserve">
</t>
    </r>
    <r>
      <rPr>
        <b/>
        <sz val="10"/>
        <color indexed="8"/>
        <rFont val="宋体"/>
        <family val="3"/>
        <charset val="134"/>
      </rPr>
      <t>##mmt_bh和mmt_cont日表统计：</t>
    </r>
    <r>
      <rPr>
        <sz val="10"/>
        <color indexed="8"/>
        <rFont val="宋体"/>
        <family val="3"/>
        <charset val="134"/>
      </rPr>
      <t xml:space="preserve">
select cast(seq_id as bigint),check_date,source_table,user_count,flow/1024/1024 as flow,up_flow/1024/1024 as up_flow,down_flow/1024/1024 as down_flow,td_flow/1024/1024 as td_flow,gsm_flow/1024/1024 as gsm_flow,use_count,month_id,day_id
from check_dw_day_yyyymmdd
where month_id='</t>
    </r>
    <r>
      <rPr>
        <b/>
        <sz val="10"/>
        <color rgb="FFFF0000"/>
        <rFont val="宋体"/>
        <family val="3"/>
        <charset val="134"/>
      </rPr>
      <t>201908</t>
    </r>
    <r>
      <rPr>
        <sz val="10"/>
        <color indexed="8"/>
        <rFont val="宋体"/>
        <family val="3"/>
        <charset val="134"/>
      </rPr>
      <t>'
and day_id='</t>
    </r>
    <r>
      <rPr>
        <b/>
        <sz val="10"/>
        <color rgb="FFFF0000"/>
        <rFont val="宋体"/>
        <family val="3"/>
        <charset val="134"/>
      </rPr>
      <t>20190827'</t>
    </r>
    <r>
      <rPr>
        <sz val="10"/>
        <color indexed="8"/>
        <rFont val="宋体"/>
        <family val="3"/>
        <charset val="134"/>
      </rPr>
      <t xml:space="preserve"> order by seq_id;
</t>
    </r>
    <r>
      <rPr>
        <b/>
        <sz val="10"/>
        <color indexed="8"/>
        <rFont val="宋体"/>
        <family val="3"/>
        <charset val="134"/>
      </rPr>
      <t>累计dt表查询结果：</t>
    </r>
    <r>
      <rPr>
        <sz val="10"/>
        <color indexed="8"/>
        <rFont val="宋体"/>
        <family val="3"/>
        <charset val="134"/>
      </rPr>
      <t xml:space="preserve">
select cast(seq_id as bigint) as seq_id,check_date,source_table,user_count,flow,up_flow,down_flow,td_flow,gsm_flow,use_count,month_id,day_id
from check_dw_dt_yyyymmdd
where month_id='</t>
    </r>
    <r>
      <rPr>
        <b/>
        <sz val="10"/>
        <color rgb="FFFF0000"/>
        <rFont val="宋体"/>
        <family val="3"/>
        <charset val="134"/>
      </rPr>
      <t>201908</t>
    </r>
    <r>
      <rPr>
        <sz val="10"/>
        <color indexed="8"/>
        <rFont val="宋体"/>
        <family val="3"/>
        <charset val="134"/>
      </rPr>
      <t>'
and day_id='</t>
    </r>
    <r>
      <rPr>
        <b/>
        <sz val="10"/>
        <color rgb="FFFF0000"/>
        <rFont val="宋体"/>
        <family val="3"/>
        <charset val="134"/>
      </rPr>
      <t>20190827</t>
    </r>
    <r>
      <rPr>
        <sz val="10"/>
        <color indexed="8"/>
        <rFont val="宋体"/>
        <family val="3"/>
        <charset val="134"/>
      </rPr>
      <t xml:space="preserve">' order by seq_id;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</si>
</sst>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76" formatCode="0_);[Red]\(0\)"/>
    <numFmt numFmtId="177" formatCode="0.000000_);\(0.000000\)"/>
    <numFmt numFmtId="178" formatCode="0.000000_ ;[Red]\-0.000000\ "/>
    <numFmt numFmtId="179" formatCode="0_ "/>
    <numFmt numFmtId="180" formatCode="0.000000_);[Red]\(0.000000\)"/>
    <numFmt numFmtId="181" formatCode="0;[Red]0"/>
    <numFmt numFmtId="182" formatCode="0.00;[Red]0.00"/>
    <numFmt numFmtId="183" formatCode="0.0000;[Red]0.0000"/>
    <numFmt numFmtId="184" formatCode="0.000000;[Red]0.000000"/>
    <numFmt numFmtId="185" formatCode="0.00_);\(0.00\)"/>
    <numFmt numFmtId="186" formatCode="0.000000_ "/>
    <numFmt numFmtId="187" formatCode="0.00_);[Red]\(0.00\)"/>
    <numFmt numFmtId="188" formatCode="0.0_);[Red]\(0.0\)"/>
    <numFmt numFmtId="189" formatCode="#,##0_ "/>
    <numFmt numFmtId="190" formatCode="0_);\(0\)"/>
    <numFmt numFmtId="191" formatCode="0.00_ "/>
  </numFmts>
  <fonts count="55" x14ac:knownFonts="1">
    <font>
      <sz val="11"/>
      <color theme="1"/>
      <name val="宋体"/>
      <charset val="134"/>
      <scheme val="minor"/>
    </font>
    <font>
      <sz val="9"/>
      <name val="宋体"/>
      <family val="3"/>
      <charset val="134"/>
    </font>
    <font>
      <b/>
      <sz val="9"/>
      <color indexed="8"/>
      <name val="微软雅黑"/>
      <family val="2"/>
      <charset val="134"/>
    </font>
    <font>
      <sz val="9"/>
      <color indexed="8"/>
      <name val="微软雅黑"/>
      <family val="2"/>
      <charset val="134"/>
    </font>
    <font>
      <sz val="9"/>
      <color indexed="81"/>
      <name val="宋体"/>
      <family val="3"/>
      <charset val="134"/>
    </font>
    <font>
      <sz val="9"/>
      <color indexed="8"/>
      <name val="宋体"/>
      <family val="3"/>
      <charset val="134"/>
    </font>
    <font>
      <sz val="9"/>
      <name val="宋体"/>
      <family val="3"/>
      <charset val="134"/>
    </font>
    <font>
      <sz val="10"/>
      <color indexed="8"/>
      <name val="宋体"/>
      <family val="3"/>
      <charset val="134"/>
    </font>
    <font>
      <sz val="10"/>
      <color indexed="10"/>
      <name val="宋体"/>
      <family val="3"/>
      <charset val="134"/>
    </font>
    <font>
      <sz val="10"/>
      <name val="宋体"/>
      <family val="3"/>
      <charset val="134"/>
    </font>
    <font>
      <sz val="10"/>
      <color indexed="8"/>
      <name val="微软雅黑"/>
      <family val="2"/>
      <charset val="134"/>
    </font>
    <font>
      <b/>
      <sz val="9"/>
      <color indexed="10"/>
      <name val="微软雅黑"/>
      <family val="2"/>
      <charset val="134"/>
    </font>
    <font>
      <sz val="9"/>
      <color indexed="10"/>
      <name val="微软雅黑"/>
      <family val="2"/>
      <charset val="134"/>
    </font>
    <font>
      <sz val="9"/>
      <color indexed="81"/>
      <name val="Tahoma"/>
      <family val="2"/>
    </font>
    <font>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b/>
      <sz val="11"/>
      <color rgb="FFFF0000"/>
      <name val="宋体"/>
      <family val="3"/>
      <charset val="134"/>
      <scheme val="minor"/>
    </font>
    <font>
      <sz val="10"/>
      <color theme="1"/>
      <name val="宋体"/>
      <family val="3"/>
      <charset val="134"/>
    </font>
    <font>
      <b/>
      <sz val="10"/>
      <color rgb="FFFF0000"/>
      <name val="宋体"/>
      <family val="3"/>
      <charset val="134"/>
    </font>
    <font>
      <b/>
      <sz val="10"/>
      <color indexed="10"/>
      <name val="宋体"/>
      <family val="3"/>
      <charset val="134"/>
    </font>
    <font>
      <b/>
      <sz val="10"/>
      <color indexed="8"/>
      <name val="宋体"/>
      <family val="3"/>
      <charset val="134"/>
    </font>
    <font>
      <sz val="9"/>
      <color theme="1"/>
      <name val="宋体"/>
      <family val="3"/>
      <charset val="134"/>
      <scheme val="minor"/>
    </font>
    <font>
      <b/>
      <sz val="12"/>
      <color indexed="8"/>
      <name val="微软雅黑"/>
      <family val="2"/>
      <charset val="134"/>
    </font>
    <font>
      <b/>
      <sz val="10"/>
      <name val="宋体"/>
      <family val="3"/>
      <charset val="134"/>
    </font>
    <font>
      <sz val="10"/>
      <color indexed="8"/>
      <name val="宋体"/>
      <family val="3"/>
      <charset val="134"/>
      <scheme val="minor"/>
    </font>
    <font>
      <sz val="9"/>
      <color indexed="8"/>
      <name val="宋体"/>
      <family val="3"/>
      <charset val="134"/>
      <scheme val="minor"/>
    </font>
    <font>
      <b/>
      <sz val="9"/>
      <color indexed="81"/>
      <name val="Tahoma"/>
      <family val="2"/>
    </font>
    <font>
      <sz val="9"/>
      <name val="宋体"/>
      <family val="3"/>
      <charset val="134"/>
      <scheme val="minor"/>
    </font>
    <font>
      <b/>
      <sz val="9"/>
      <color rgb="FFFF0000"/>
      <name val="宋体"/>
      <family val="3"/>
      <charset val="134"/>
    </font>
    <font>
      <sz val="9"/>
      <color theme="1"/>
      <name val="微软雅黑"/>
      <family val="2"/>
      <charset val="134"/>
    </font>
    <font>
      <sz val="9"/>
      <color rgb="FFFF0000"/>
      <name val="微软雅黑"/>
      <family val="2"/>
      <charset val="134"/>
    </font>
    <font>
      <b/>
      <sz val="9"/>
      <color theme="1"/>
      <name val="微软雅黑"/>
      <family val="2"/>
      <charset val="134"/>
    </font>
    <font>
      <sz val="11"/>
      <color indexed="8"/>
      <name val="微软雅黑"/>
      <family val="2"/>
      <charset val="134"/>
    </font>
    <font>
      <sz val="11"/>
      <color rgb="FFFF0000"/>
      <name val="微软雅黑"/>
      <family val="2"/>
      <charset val="134"/>
    </font>
    <font>
      <b/>
      <sz val="11"/>
      <name val="微软雅黑"/>
      <family val="2"/>
      <charset val="134"/>
    </font>
    <font>
      <b/>
      <sz val="11"/>
      <name val="宋体"/>
      <family val="3"/>
      <charset val="134"/>
      <scheme val="minor"/>
    </font>
    <font>
      <sz val="11"/>
      <name val="宋体"/>
      <family val="3"/>
      <charset val="134"/>
      <scheme val="minor"/>
    </font>
    <font>
      <sz val="10.5"/>
      <color theme="1"/>
      <name val="Calibri"/>
      <family val="2"/>
    </font>
    <font>
      <sz val="10.5"/>
      <color theme="1"/>
      <name val="宋体"/>
      <family val="3"/>
      <charset val="134"/>
      <scheme val="minor"/>
    </font>
    <font>
      <sz val="10.5"/>
      <color theme="1"/>
      <name val="宋体"/>
      <family val="3"/>
      <charset val="134"/>
    </font>
    <font>
      <sz val="10.5"/>
      <color theme="1"/>
      <name val="宋体"/>
      <family val="2"/>
      <scheme val="minor"/>
    </font>
    <font>
      <b/>
      <sz val="11"/>
      <color theme="1"/>
      <name val="宋体"/>
      <family val="3"/>
      <charset val="134"/>
      <scheme val="minor"/>
    </font>
    <font>
      <sz val="11"/>
      <color rgb="FFFF0000"/>
      <name val="宋体"/>
      <family val="3"/>
      <charset val="134"/>
      <scheme val="minor"/>
    </font>
    <font>
      <sz val="11"/>
      <color theme="0" tint="-0.249977111117893"/>
      <name val="宋体"/>
      <family val="3"/>
      <charset val="134"/>
      <scheme val="minor"/>
    </font>
    <font>
      <sz val="9"/>
      <color theme="1"/>
      <name val="宋体"/>
      <family val="3"/>
      <charset val="134"/>
    </font>
    <font>
      <sz val="8"/>
      <color theme="1"/>
      <name val="微软雅黑"/>
      <family val="2"/>
      <charset val="134"/>
    </font>
    <font>
      <sz val="8"/>
      <name val="微软雅黑"/>
      <family val="2"/>
      <charset val="134"/>
    </font>
    <font>
      <b/>
      <sz val="8"/>
      <color rgb="FFFF0000"/>
      <name val="微软雅黑"/>
      <family val="2"/>
      <charset val="134"/>
    </font>
    <font>
      <sz val="16"/>
      <color rgb="FFFF0000"/>
      <name val="微软雅黑"/>
      <family val="2"/>
      <charset val="134"/>
    </font>
    <font>
      <sz val="9"/>
      <color rgb="FF333333"/>
      <name val="微软雅黑"/>
      <family val="2"/>
      <charset val="134"/>
    </font>
    <font>
      <sz val="8"/>
      <color rgb="FFFF0000"/>
      <name val="微软雅黑"/>
      <family val="2"/>
      <charset val="134"/>
    </font>
    <font>
      <sz val="10"/>
      <color rgb="FFFF0000"/>
      <name val="宋体"/>
      <family val="3"/>
      <charset val="134"/>
    </font>
    <font>
      <sz val="9"/>
      <color rgb="FF000000"/>
      <name val="微软雅黑"/>
      <family val="2"/>
      <charset val="134"/>
    </font>
  </fonts>
  <fills count="22">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55"/>
        <bgColor indexed="64"/>
      </patternFill>
    </fill>
    <fill>
      <patternFill patternType="solid">
        <fgColor indexed="29"/>
        <bgColor indexed="64"/>
      </patternFill>
    </fill>
    <fill>
      <patternFill patternType="solid">
        <fgColor indexed="57"/>
        <bgColor indexed="64"/>
      </patternFill>
    </fill>
    <fill>
      <patternFill patternType="solid">
        <fgColor indexed="19"/>
        <bgColor indexed="64"/>
      </patternFill>
    </fill>
    <fill>
      <patternFill patternType="solid">
        <fgColor theme="6"/>
        <bgColor indexed="64"/>
      </patternFill>
    </fill>
    <fill>
      <patternFill patternType="solid">
        <fgColor theme="2" tint="-9.9978637043366805E-2"/>
        <bgColor indexed="64"/>
      </patternFill>
    </fill>
    <fill>
      <patternFill patternType="solid">
        <fgColor theme="0"/>
        <bgColor indexed="64"/>
      </patternFill>
    </fill>
    <fill>
      <patternFill patternType="solid">
        <fgColor theme="9"/>
        <bgColor indexed="64"/>
      </patternFill>
    </fill>
    <fill>
      <patternFill patternType="solid">
        <fgColor theme="2"/>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8"/>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ashDotDot">
        <color indexed="64"/>
      </left>
      <right style="dashDotDot">
        <color indexed="64"/>
      </right>
      <top style="dashDotDot">
        <color indexed="64"/>
      </top>
      <bottom style="dashDotDot">
        <color indexed="64"/>
      </bottom>
      <diagonal/>
    </border>
    <border>
      <left style="dashDotDot">
        <color indexed="64"/>
      </left>
      <right style="thin">
        <color indexed="64"/>
      </right>
      <top style="dashDotDot">
        <color indexed="64"/>
      </top>
      <bottom style="dashDotDot">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dashDotDot">
        <color indexed="64"/>
      </right>
      <top style="dashDotDot">
        <color indexed="64"/>
      </top>
      <bottom style="dashDotDot">
        <color indexed="64"/>
      </bottom>
      <diagonal/>
    </border>
    <border>
      <left style="dashDot">
        <color indexed="64"/>
      </left>
      <right style="dashDot">
        <color indexed="64"/>
      </right>
      <top style="thin">
        <color indexed="64"/>
      </top>
      <bottom style="dashDot">
        <color indexed="64"/>
      </bottom>
      <diagonal/>
    </border>
    <border>
      <left style="dashDot">
        <color indexed="64"/>
      </left>
      <right style="dashDot">
        <color indexed="64"/>
      </right>
      <top/>
      <bottom style="dashDot">
        <color indexed="64"/>
      </bottom>
      <diagonal/>
    </border>
    <border>
      <left style="thin">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thin">
        <color indexed="64"/>
      </left>
      <right style="dashDot">
        <color indexed="64"/>
      </right>
      <top style="dashDot">
        <color indexed="64"/>
      </top>
      <bottom style="thin">
        <color indexed="64"/>
      </bottom>
      <diagonal/>
    </border>
    <border>
      <left style="dashDot">
        <color indexed="64"/>
      </left>
      <right style="dashDot">
        <color indexed="64"/>
      </right>
      <top style="dashDot">
        <color indexed="64"/>
      </top>
      <bottom style="dashDotDot">
        <color indexed="64"/>
      </bottom>
      <diagonal/>
    </border>
    <border>
      <left style="dashDot">
        <color indexed="64"/>
      </left>
      <right style="dashDot">
        <color indexed="64"/>
      </right>
      <top style="dashDot">
        <color indexed="64"/>
      </top>
      <bottom/>
      <diagonal/>
    </border>
    <border>
      <left style="thin">
        <color indexed="64"/>
      </left>
      <right style="dashDot">
        <color indexed="64"/>
      </right>
      <top style="thin">
        <color indexed="64"/>
      </top>
      <bottom style="dashDot">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style="dashDotDot">
        <color indexed="64"/>
      </right>
      <top/>
      <bottom/>
      <diagonal/>
    </border>
    <border>
      <left style="dashDotDot">
        <color indexed="64"/>
      </left>
      <right style="dashDotDot">
        <color indexed="64"/>
      </right>
      <top/>
      <bottom style="dashDotDot">
        <color indexed="64"/>
      </bottom>
      <diagonal/>
    </border>
    <border>
      <left/>
      <right style="dashDotDot">
        <color indexed="64"/>
      </right>
      <top/>
      <bottom/>
      <diagonal/>
    </border>
  </borders>
  <cellStyleXfs count="1">
    <xf numFmtId="0" fontId="0" fillId="0" borderId="0"/>
  </cellStyleXfs>
  <cellXfs count="476">
    <xf numFmtId="0" fontId="0" fillId="0" borderId="0" xfId="0"/>
    <xf numFmtId="0" fontId="3" fillId="0" borderId="0" xfId="0" applyFont="1"/>
    <xf numFmtId="176" fontId="3" fillId="0" borderId="0" xfId="0" applyNumberFormat="1" applyFont="1"/>
    <xf numFmtId="176" fontId="2" fillId="2" borderId="1" xfId="0" applyNumberFormat="1" applyFont="1" applyFill="1" applyBorder="1" applyAlignment="1">
      <alignment horizontal="center"/>
    </xf>
    <xf numFmtId="0" fontId="5" fillId="0" borderId="1" xfId="0" applyNumberFormat="1" applyFont="1" applyBorder="1"/>
    <xf numFmtId="177" fontId="5" fillId="0" borderId="1" xfId="0" applyNumberFormat="1" applyFont="1" applyBorder="1"/>
    <xf numFmtId="176" fontId="2" fillId="0" borderId="1" xfId="0" applyNumberFormat="1" applyFont="1" applyFill="1" applyBorder="1" applyAlignment="1">
      <alignment horizontal="center"/>
    </xf>
    <xf numFmtId="0" fontId="3" fillId="0" borderId="5" xfId="0" applyFont="1" applyFill="1" applyBorder="1"/>
    <xf numFmtId="178" fontId="3" fillId="0" borderId="6" xfId="0" applyNumberFormat="1" applyFont="1" applyFill="1" applyBorder="1"/>
    <xf numFmtId="176" fontId="3" fillId="0" borderId="0" xfId="0" applyNumberFormat="1" applyFont="1" applyFill="1" applyBorder="1"/>
    <xf numFmtId="178" fontId="3" fillId="0" borderId="0" xfId="0" applyNumberFormat="1" applyFont="1" applyFill="1" applyBorder="1"/>
    <xf numFmtId="0" fontId="3" fillId="0" borderId="0" xfId="0" applyFont="1" applyFill="1"/>
    <xf numFmtId="0" fontId="7" fillId="0" borderId="1" xfId="0" applyFont="1" applyFill="1" applyBorder="1"/>
    <xf numFmtId="0" fontId="7" fillId="0" borderId="0" xfId="0" applyFont="1"/>
    <xf numFmtId="0" fontId="7" fillId="0" borderId="1" xfId="0" applyFont="1" applyBorder="1"/>
    <xf numFmtId="0" fontId="7" fillId="0" borderId="0" xfId="0" applyFont="1" applyBorder="1" applyAlignment="1">
      <alignment vertical="center" wrapText="1"/>
    </xf>
    <xf numFmtId="0" fontId="7" fillId="0" borderId="0" xfId="0" applyFont="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5" fillId="0" borderId="0" xfId="0" applyFont="1"/>
    <xf numFmtId="0" fontId="11" fillId="2" borderId="1" xfId="0" applyFont="1" applyFill="1" applyBorder="1" applyAlignment="1">
      <alignment horizontal="center"/>
    </xf>
    <xf numFmtId="0" fontId="12" fillId="2" borderId="1" xfId="0" applyFont="1" applyFill="1" applyBorder="1" applyAlignment="1">
      <alignment horizontal="center"/>
    </xf>
    <xf numFmtId="0" fontId="2" fillId="2" borderId="1" xfId="0" applyFont="1" applyFill="1" applyBorder="1" applyAlignment="1">
      <alignment horizontal="center"/>
    </xf>
    <xf numFmtId="0" fontId="2" fillId="0" borderId="1" xfId="0" applyFont="1" applyFill="1" applyBorder="1" applyAlignment="1">
      <alignment horizontal="center"/>
    </xf>
    <xf numFmtId="178" fontId="5" fillId="0" borderId="0" xfId="0" applyNumberFormat="1" applyFont="1"/>
    <xf numFmtId="178" fontId="2" fillId="2" borderId="1" xfId="0" applyNumberFormat="1" applyFont="1" applyFill="1" applyBorder="1" applyAlignment="1">
      <alignment horizontal="center"/>
    </xf>
    <xf numFmtId="179" fontId="9" fillId="0" borderId="1" xfId="0" applyNumberFormat="1" applyFont="1" applyBorder="1" applyAlignment="1">
      <alignment horizontal="left" vertical="center"/>
    </xf>
    <xf numFmtId="0" fontId="7" fillId="0" borderId="0" xfId="0" applyFont="1" applyFill="1"/>
    <xf numFmtId="176" fontId="3" fillId="3" borderId="9" xfId="0" applyNumberFormat="1" applyFont="1" applyFill="1" applyBorder="1"/>
    <xf numFmtId="180" fontId="3" fillId="3" borderId="9" xfId="0" applyNumberFormat="1" applyFont="1" applyFill="1" applyBorder="1"/>
    <xf numFmtId="0" fontId="3" fillId="0" borderId="10" xfId="0" applyFont="1" applyBorder="1"/>
    <xf numFmtId="0" fontId="10" fillId="3" borderId="11" xfId="0" applyFont="1" applyFill="1" applyBorder="1"/>
    <xf numFmtId="176" fontId="3" fillId="3" borderId="12" xfId="0" applyNumberFormat="1" applyFont="1" applyFill="1" applyBorder="1"/>
    <xf numFmtId="180" fontId="3" fillId="3" borderId="12" xfId="0" applyNumberFormat="1" applyFont="1" applyFill="1" applyBorder="1"/>
    <xf numFmtId="0" fontId="3" fillId="0" borderId="12" xfId="0" applyFont="1" applyBorder="1"/>
    <xf numFmtId="0" fontId="10" fillId="3" borderId="13" xfId="0" applyFont="1" applyFill="1" applyBorder="1"/>
    <xf numFmtId="176" fontId="3" fillId="3" borderId="14" xfId="0" applyNumberFormat="1" applyFont="1" applyFill="1" applyBorder="1"/>
    <xf numFmtId="180" fontId="3" fillId="3" borderId="14" xfId="0" applyNumberFormat="1" applyFont="1" applyFill="1" applyBorder="1"/>
    <xf numFmtId="0" fontId="3" fillId="0" borderId="15" xfId="0" applyFont="1" applyBorder="1"/>
    <xf numFmtId="178" fontId="3" fillId="0" borderId="0" xfId="0" applyNumberFormat="1" applyFont="1"/>
    <xf numFmtId="0" fontId="10" fillId="3" borderId="16" xfId="0" applyFont="1" applyFill="1" applyBorder="1"/>
    <xf numFmtId="0" fontId="0" fillId="5" borderId="1" xfId="0" applyFill="1" applyBorder="1" applyAlignment="1">
      <alignment horizontal="center" vertical="center"/>
    </xf>
    <xf numFmtId="0" fontId="0" fillId="0" borderId="8"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14" fillId="0" borderId="3" xfId="0" applyFont="1" applyBorder="1" applyAlignment="1">
      <alignment horizontal="left" vertical="top" wrapText="1"/>
    </xf>
    <xf numFmtId="0" fontId="14" fillId="0" borderId="0" xfId="0" applyFont="1"/>
    <xf numFmtId="0" fontId="14" fillId="0" borderId="8" xfId="0" applyFont="1" applyBorder="1" applyAlignment="1">
      <alignment horizontal="left" vertical="top"/>
    </xf>
    <xf numFmtId="177" fontId="5" fillId="0" borderId="0" xfId="0" applyNumberFormat="1" applyFont="1"/>
    <xf numFmtId="0" fontId="0" fillId="0" borderId="0" xfId="0" applyBorder="1"/>
    <xf numFmtId="0" fontId="0" fillId="0" borderId="0" xfId="0" applyAlignment="1">
      <alignment wrapText="1"/>
    </xf>
    <xf numFmtId="183" fontId="3" fillId="0" borderId="6" xfId="0" applyNumberFormat="1" applyFont="1" applyFill="1" applyBorder="1"/>
    <xf numFmtId="184" fontId="3" fillId="0" borderId="6" xfId="0" applyNumberFormat="1" applyFont="1" applyFill="1" applyBorder="1"/>
    <xf numFmtId="183" fontId="3" fillId="0" borderId="0" xfId="0" applyNumberFormat="1" applyFont="1" applyFill="1" applyBorder="1"/>
    <xf numFmtId="184" fontId="3" fillId="0" borderId="0" xfId="0" applyNumberFormat="1" applyFont="1" applyFill="1" applyBorder="1"/>
    <xf numFmtId="183" fontId="3" fillId="0" borderId="0" xfId="0" applyNumberFormat="1" applyFont="1" applyFill="1"/>
    <xf numFmtId="184" fontId="3" fillId="0" borderId="0" xfId="0" applyNumberFormat="1" applyFont="1" applyFill="1"/>
    <xf numFmtId="0" fontId="5" fillId="0" borderId="0" xfId="0" applyNumberFormat="1" applyFont="1" applyBorder="1"/>
    <xf numFmtId="177" fontId="5" fillId="0" borderId="0" xfId="0" applyNumberFormat="1" applyFont="1" applyBorder="1"/>
    <xf numFmtId="0" fontId="3" fillId="0" borderId="0" xfId="0" applyFont="1" applyBorder="1"/>
    <xf numFmtId="0" fontId="22" fillId="2" borderId="1" xfId="0" applyFont="1" applyFill="1" applyBorder="1" applyAlignment="1">
      <alignment horizontal="center" vertical="center"/>
    </xf>
    <xf numFmtId="0" fontId="21"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2" fillId="0" borderId="0" xfId="0" applyFont="1" applyAlignment="1">
      <alignment horizontal="center" vertical="center"/>
    </xf>
    <xf numFmtId="0" fontId="14" fillId="8" borderId="1" xfId="0" applyFont="1" applyFill="1" applyBorder="1" applyAlignment="1">
      <alignment horizontal="left" vertical="top"/>
    </xf>
    <xf numFmtId="0" fontId="14" fillId="0" borderId="21" xfId="0" applyFont="1" applyFill="1" applyBorder="1" applyAlignment="1">
      <alignment horizontal="left" vertical="top"/>
    </xf>
    <xf numFmtId="0" fontId="14" fillId="0" borderId="26" xfId="0" applyFont="1" applyFill="1" applyBorder="1" applyAlignment="1">
      <alignment horizontal="left" vertical="top"/>
    </xf>
    <xf numFmtId="0" fontId="0" fillId="5" borderId="1" xfId="0" applyFill="1" applyBorder="1" applyAlignment="1">
      <alignment horizontal="center" vertical="top"/>
    </xf>
    <xf numFmtId="58" fontId="22" fillId="2" borderId="0" xfId="0" applyNumberFormat="1" applyFont="1" applyFill="1" applyAlignment="1">
      <alignment horizontal="center" vertical="center"/>
    </xf>
    <xf numFmtId="0" fontId="14" fillId="0" borderId="19" xfId="0" applyFont="1" applyFill="1" applyBorder="1"/>
    <xf numFmtId="0" fontId="2" fillId="2" borderId="1" xfId="0" applyFont="1" applyFill="1" applyBorder="1" applyAlignment="1">
      <alignment horizontal="center"/>
    </xf>
    <xf numFmtId="0" fontId="3" fillId="0" borderId="1" xfId="0" applyFont="1" applyFill="1" applyBorder="1"/>
    <xf numFmtId="176" fontId="3" fillId="0" borderId="1" xfId="0" applyNumberFormat="1" applyFont="1" applyFill="1" applyBorder="1"/>
    <xf numFmtId="178" fontId="3" fillId="0" borderId="1" xfId="0" applyNumberFormat="1" applyFont="1" applyFill="1" applyBorder="1"/>
    <xf numFmtId="0" fontId="3" fillId="0" borderId="1" xfId="0" applyFont="1" applyBorder="1"/>
    <xf numFmtId="176" fontId="3" fillId="0" borderId="1" xfId="0" applyNumberFormat="1" applyFont="1" applyBorder="1"/>
    <xf numFmtId="0" fontId="19" fillId="10" borderId="1" xfId="0" applyFont="1" applyFill="1" applyBorder="1" applyAlignment="1">
      <alignment vertical="center" wrapText="1"/>
    </xf>
    <xf numFmtId="0" fontId="3" fillId="0" borderId="0" xfId="0" applyFont="1" applyAlignment="1">
      <alignment vertical="top" wrapText="1"/>
    </xf>
    <xf numFmtId="176" fontId="22" fillId="2" borderId="2" xfId="0" applyNumberFormat="1" applyFont="1" applyFill="1" applyBorder="1" applyAlignment="1">
      <alignment horizontal="center" vertical="center"/>
    </xf>
    <xf numFmtId="0" fontId="0" fillId="0" borderId="1" xfId="0" applyFill="1" applyBorder="1"/>
    <xf numFmtId="0" fontId="14" fillId="0" borderId="0" xfId="0" applyFont="1" applyBorder="1"/>
    <xf numFmtId="0" fontId="0" fillId="0" borderId="0" xfId="0" applyAlignment="1">
      <alignment horizontal="center"/>
    </xf>
    <xf numFmtId="176" fontId="2" fillId="10" borderId="1" xfId="0" applyNumberFormat="1" applyFont="1" applyFill="1" applyBorder="1" applyAlignment="1">
      <alignment horizontal="center"/>
    </xf>
    <xf numFmtId="178" fontId="2" fillId="10" borderId="1" xfId="0" applyNumberFormat="1" applyFont="1" applyFill="1" applyBorder="1" applyAlignment="1">
      <alignment horizontal="center"/>
    </xf>
    <xf numFmtId="0" fontId="10" fillId="3" borderId="3" xfId="0" applyFont="1" applyFill="1" applyBorder="1"/>
    <xf numFmtId="0" fontId="26" fillId="10" borderId="1" xfId="0" applyFont="1" applyFill="1" applyBorder="1"/>
    <xf numFmtId="186" fontId="3" fillId="3" borderId="3" xfId="0" applyNumberFormat="1" applyFont="1" applyFill="1" applyBorder="1"/>
    <xf numFmtId="0" fontId="3" fillId="12" borderId="1" xfId="0" applyFont="1" applyFill="1" applyBorder="1"/>
    <xf numFmtId="176" fontId="3" fillId="12" borderId="1" xfId="0" applyNumberFormat="1" applyFont="1" applyFill="1" applyBorder="1"/>
    <xf numFmtId="0" fontId="26" fillId="12" borderId="1" xfId="0" applyFont="1" applyFill="1" applyBorder="1"/>
    <xf numFmtId="181" fontId="3" fillId="12" borderId="1" xfId="0" applyNumberFormat="1" applyFont="1" applyFill="1" applyBorder="1"/>
    <xf numFmtId="180" fontId="3" fillId="12" borderId="1" xfId="0" applyNumberFormat="1" applyFont="1" applyFill="1" applyBorder="1"/>
    <xf numFmtId="0" fontId="27" fillId="0" borderId="0" xfId="0" applyFont="1"/>
    <xf numFmtId="186" fontId="5" fillId="0" borderId="1" xfId="0" applyNumberFormat="1" applyFont="1" applyBorder="1"/>
    <xf numFmtId="186" fontId="3" fillId="3" borderId="9" xfId="0" applyNumberFormat="1" applyFont="1" applyFill="1" applyBorder="1"/>
    <xf numFmtId="186" fontId="3" fillId="3" borderId="12" xfId="0" applyNumberFormat="1" applyFont="1" applyFill="1" applyBorder="1"/>
    <xf numFmtId="11" fontId="3" fillId="0" borderId="0" xfId="0" applyNumberFormat="1" applyFont="1"/>
    <xf numFmtId="0" fontId="14" fillId="0" borderId="8" xfId="0" applyFont="1" applyBorder="1" applyAlignment="1">
      <alignment horizontal="left" vertical="top" wrapText="1"/>
    </xf>
    <xf numFmtId="186" fontId="3" fillId="12" borderId="1" xfId="0" applyNumberFormat="1" applyFont="1" applyFill="1" applyBorder="1"/>
    <xf numFmtId="0" fontId="14" fillId="0" borderId="1" xfId="0" applyFont="1" applyFill="1" applyBorder="1" applyAlignment="1">
      <alignment horizontal="left" vertical="top"/>
    </xf>
    <xf numFmtId="0" fontId="0" fillId="0" borderId="0" xfId="0" applyAlignment="1">
      <alignment horizontal="left"/>
    </xf>
    <xf numFmtId="0" fontId="0" fillId="0" borderId="0" xfId="0"/>
    <xf numFmtId="0" fontId="20" fillId="0" borderId="1" xfId="0" applyFont="1" applyBorder="1" applyAlignment="1">
      <alignment vertical="center" wrapText="1"/>
    </xf>
    <xf numFmtId="0" fontId="20" fillId="0" borderId="0" xfId="0" applyFont="1" applyBorder="1" applyAlignment="1">
      <alignment vertical="center" wrapText="1"/>
    </xf>
    <xf numFmtId="0" fontId="30" fillId="0" borderId="0" xfId="0" applyFont="1"/>
    <xf numFmtId="0" fontId="7" fillId="15" borderId="1" xfId="0" applyFont="1" applyFill="1" applyBorder="1"/>
    <xf numFmtId="0" fontId="9" fillId="15" borderId="1" xfId="0" applyFont="1" applyFill="1" applyBorder="1"/>
    <xf numFmtId="186" fontId="3" fillId="3" borderId="27" xfId="0" applyNumberFormat="1" applyFont="1" applyFill="1" applyBorder="1"/>
    <xf numFmtId="10" fontId="5" fillId="11" borderId="1" xfId="0" applyNumberFormat="1" applyFont="1" applyFill="1" applyBorder="1"/>
    <xf numFmtId="0" fontId="7" fillId="16" borderId="1" xfId="0" applyFont="1" applyFill="1" applyBorder="1"/>
    <xf numFmtId="10" fontId="5" fillId="16" borderId="1" xfId="0" applyNumberFormat="1" applyFont="1" applyFill="1" applyBorder="1"/>
    <xf numFmtId="0" fontId="7" fillId="9" borderId="1" xfId="0" applyFont="1" applyFill="1" applyBorder="1"/>
    <xf numFmtId="10" fontId="5" fillId="9" borderId="1" xfId="0" applyNumberFormat="1" applyFont="1" applyFill="1" applyBorder="1"/>
    <xf numFmtId="0" fontId="7" fillId="13" borderId="1" xfId="0" applyFont="1" applyFill="1" applyBorder="1"/>
    <xf numFmtId="10" fontId="5" fillId="13" borderId="1" xfId="0" applyNumberFormat="1" applyFont="1" applyFill="1" applyBorder="1"/>
    <xf numFmtId="176" fontId="3" fillId="9" borderId="1" xfId="0" applyNumberFormat="1" applyFont="1" applyFill="1" applyBorder="1"/>
    <xf numFmtId="0" fontId="3" fillId="9" borderId="1" xfId="0" applyFont="1" applyFill="1" applyBorder="1"/>
    <xf numFmtId="0" fontId="9" fillId="11" borderId="1" xfId="0" applyFont="1" applyFill="1" applyBorder="1"/>
    <xf numFmtId="176" fontId="3" fillId="13" borderId="1" xfId="0" applyNumberFormat="1" applyFont="1" applyFill="1" applyBorder="1"/>
    <xf numFmtId="0" fontId="3" fillId="13" borderId="1" xfId="0" applyFont="1" applyFill="1" applyBorder="1"/>
    <xf numFmtId="185" fontId="20" fillId="0" borderId="1" xfId="0" applyNumberFormat="1" applyFont="1" applyBorder="1" applyAlignment="1">
      <alignment vertical="center" wrapText="1"/>
    </xf>
    <xf numFmtId="0" fontId="31" fillId="0" borderId="0" xfId="0" applyFont="1"/>
    <xf numFmtId="0" fontId="2"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xf>
    <xf numFmtId="0" fontId="3" fillId="0" borderId="18" xfId="0" applyFont="1" applyBorder="1"/>
    <xf numFmtId="186" fontId="3" fillId="0" borderId="1" xfId="0" applyNumberFormat="1" applyFont="1" applyBorder="1"/>
    <xf numFmtId="183" fontId="2" fillId="0" borderId="1" xfId="0" applyNumberFormat="1" applyFont="1" applyBorder="1"/>
    <xf numFmtId="0" fontId="2" fillId="0" borderId="0" xfId="0" applyFont="1"/>
    <xf numFmtId="0" fontId="3" fillId="0" borderId="0" xfId="0" applyFont="1" applyBorder="1" applyAlignment="1">
      <alignment horizontal="center"/>
    </xf>
    <xf numFmtId="183" fontId="3" fillId="0" borderId="0" xfId="0" applyNumberFormat="1" applyFont="1" applyBorder="1"/>
    <xf numFmtId="10" fontId="3" fillId="0" borderId="0" xfId="0" applyNumberFormat="1" applyFont="1" applyBorder="1"/>
    <xf numFmtId="0" fontId="31" fillId="0" borderId="1" xfId="0" applyFont="1" applyBorder="1"/>
    <xf numFmtId="186" fontId="31" fillId="0" borderId="0" xfId="0" applyNumberFormat="1" applyFont="1"/>
    <xf numFmtId="186" fontId="3" fillId="0" borderId="0" xfId="0" applyNumberFormat="1" applyFont="1"/>
    <xf numFmtId="0" fontId="2" fillId="0" borderId="1" xfId="0" applyFont="1" applyBorder="1"/>
    <xf numFmtId="10" fontId="31" fillId="0" borderId="0" xfId="0" applyNumberFormat="1" applyFont="1"/>
    <xf numFmtId="181" fontId="3" fillId="0" borderId="0" xfId="0" applyNumberFormat="1" applyFont="1"/>
    <xf numFmtId="0" fontId="2" fillId="0" borderId="18" xfId="0" applyFont="1" applyBorder="1"/>
    <xf numFmtId="0" fontId="2" fillId="4" borderId="1" xfId="0" applyFont="1" applyFill="1" applyBorder="1"/>
    <xf numFmtId="0" fontId="33" fillId="0" borderId="0" xfId="0" applyFont="1"/>
    <xf numFmtId="0" fontId="2" fillId="10" borderId="18" xfId="0" applyFont="1" applyFill="1" applyBorder="1"/>
    <xf numFmtId="0" fontId="33" fillId="0" borderId="1" xfId="0" applyFont="1" applyBorder="1"/>
    <xf numFmtId="186" fontId="2" fillId="0" borderId="18" xfId="0" applyNumberFormat="1" applyFont="1" applyBorder="1"/>
    <xf numFmtId="186" fontId="33" fillId="0" borderId="1" xfId="0" applyNumberFormat="1" applyFont="1" applyBorder="1" applyAlignment="1">
      <alignment horizontal="justify" vertical="top" wrapText="1"/>
    </xf>
    <xf numFmtId="186" fontId="33" fillId="0" borderId="1" xfId="0" applyNumberFormat="1" applyFont="1" applyBorder="1"/>
    <xf numFmtId="0" fontId="2" fillId="10" borderId="1" xfId="0" applyFont="1" applyFill="1" applyBorder="1"/>
    <xf numFmtId="186" fontId="2" fillId="0" borderId="1" xfId="0" applyNumberFormat="1" applyFont="1" applyBorder="1"/>
    <xf numFmtId="10" fontId="31" fillId="0" borderId="1" xfId="0" applyNumberFormat="1" applyFont="1" applyBorder="1"/>
    <xf numFmtId="10" fontId="33" fillId="0" borderId="1" xfId="0" applyNumberFormat="1" applyFont="1" applyBorder="1"/>
    <xf numFmtId="182" fontId="5" fillId="15" borderId="1" xfId="0" applyNumberFormat="1" applyFont="1" applyFill="1" applyBorder="1"/>
    <xf numFmtId="182" fontId="5" fillId="0" borderId="1" xfId="0" applyNumberFormat="1" applyFont="1" applyBorder="1"/>
    <xf numFmtId="182" fontId="5" fillId="0" borderId="23" xfId="0" applyNumberFormat="1" applyFont="1" applyBorder="1"/>
    <xf numFmtId="182" fontId="5" fillId="0" borderId="2" xfId="0" applyNumberFormat="1" applyFont="1" applyBorder="1"/>
    <xf numFmtId="182" fontId="27" fillId="10" borderId="1" xfId="0" applyNumberFormat="1" applyFont="1" applyFill="1" applyBorder="1"/>
    <xf numFmtId="182" fontId="27" fillId="0" borderId="17" xfId="0" applyNumberFormat="1" applyFont="1" applyBorder="1"/>
    <xf numFmtId="182" fontId="15" fillId="10" borderId="1" xfId="0" applyNumberFormat="1" applyFont="1" applyFill="1" applyBorder="1"/>
    <xf numFmtId="184" fontId="3" fillId="3" borderId="9" xfId="0" applyNumberFormat="1" applyFont="1" applyFill="1" applyBorder="1"/>
    <xf numFmtId="184" fontId="3" fillId="3" borderId="12" xfId="0" applyNumberFormat="1" applyFont="1" applyFill="1" applyBorder="1"/>
    <xf numFmtId="184" fontId="3" fillId="3" borderId="14" xfId="0" applyNumberFormat="1" applyFont="1" applyFill="1" applyBorder="1"/>
    <xf numFmtId="11" fontId="0" fillId="0" borderId="0" xfId="0" applyNumberFormat="1"/>
    <xf numFmtId="0" fontId="34" fillId="0" borderId="0" xfId="0" applyFont="1" applyAlignment="1">
      <alignment wrapText="1"/>
    </xf>
    <xf numFmtId="11" fontId="0" fillId="0" borderId="0" xfId="0" applyNumberFormat="1" applyAlignment="1">
      <alignment horizontal="left"/>
    </xf>
    <xf numFmtId="0" fontId="7" fillId="0" borderId="23" xfId="0" applyFont="1" applyBorder="1" applyAlignment="1">
      <alignment vertical="center" wrapText="1"/>
    </xf>
    <xf numFmtId="0" fontId="7" fillId="0" borderId="23" xfId="0" applyFont="1" applyBorder="1" applyAlignment="1">
      <alignment vertical="center"/>
    </xf>
    <xf numFmtId="0" fontId="7" fillId="0" borderId="0" xfId="0" applyFont="1" applyBorder="1" applyAlignment="1">
      <alignment horizontal="center" vertical="center"/>
    </xf>
    <xf numFmtId="0" fontId="7" fillId="0" borderId="0" xfId="0" applyFont="1" applyBorder="1" applyAlignment="1">
      <alignment vertical="center"/>
    </xf>
    <xf numFmtId="184" fontId="23" fillId="0" borderId="1" xfId="0" applyNumberFormat="1" applyFont="1" applyBorder="1"/>
    <xf numFmtId="186" fontId="3" fillId="0" borderId="18" xfId="0" applyNumberFormat="1" applyFont="1" applyBorder="1"/>
    <xf numFmtId="10" fontId="0" fillId="0" borderId="0" xfId="0" applyNumberFormat="1" applyAlignment="1">
      <alignment wrapText="1"/>
    </xf>
    <xf numFmtId="187" fontId="23" fillId="0" borderId="1" xfId="0" applyNumberFormat="1" applyFont="1" applyBorder="1"/>
    <xf numFmtId="182" fontId="5" fillId="10" borderId="1" xfId="0" applyNumberFormat="1" applyFont="1" applyFill="1" applyBorder="1"/>
    <xf numFmtId="0" fontId="14" fillId="0" borderId="1" xfId="0" applyFont="1" applyFill="1" applyBorder="1" applyAlignment="1">
      <alignment wrapText="1"/>
    </xf>
    <xf numFmtId="0" fontId="14" fillId="0" borderId="0" xfId="0" applyFont="1" applyAlignment="1">
      <alignment wrapText="1"/>
    </xf>
    <xf numFmtId="0" fontId="14" fillId="0" borderId="2" xfId="0" applyFont="1" applyBorder="1" applyAlignment="1">
      <alignment wrapText="1"/>
    </xf>
    <xf numFmtId="0" fontId="14" fillId="0" borderId="2" xfId="0" applyFont="1" applyFill="1" applyBorder="1" applyAlignment="1">
      <alignment wrapText="1"/>
    </xf>
    <xf numFmtId="0" fontId="39" fillId="0" borderId="1" xfId="0" applyFont="1" applyBorder="1" applyAlignment="1">
      <alignment wrapText="1"/>
    </xf>
    <xf numFmtId="0" fontId="3" fillId="10" borderId="1" xfId="0" applyFont="1" applyFill="1" applyBorder="1"/>
    <xf numFmtId="0" fontId="33" fillId="0" borderId="0" xfId="0" applyFont="1" applyBorder="1"/>
    <xf numFmtId="10" fontId="33" fillId="0" borderId="0" xfId="0" applyNumberFormat="1" applyFont="1" applyBorder="1"/>
    <xf numFmtId="180" fontId="0" fillId="0" borderId="0" xfId="0" applyNumberFormat="1"/>
    <xf numFmtId="180" fontId="5" fillId="0" borderId="0" xfId="0" applyNumberFormat="1" applyFont="1"/>
    <xf numFmtId="187" fontId="3" fillId="0" borderId="0" xfId="0" applyNumberFormat="1" applyFont="1"/>
    <xf numFmtId="182" fontId="3" fillId="0" borderId="0" xfId="0" applyNumberFormat="1" applyFont="1"/>
    <xf numFmtId="0" fontId="14" fillId="0" borderId="1" xfId="0" applyFont="1" applyBorder="1" applyAlignment="1">
      <alignment horizontal="right" vertical="center" wrapText="1"/>
    </xf>
    <xf numFmtId="183" fontId="3" fillId="0" borderId="0" xfId="0" applyNumberFormat="1" applyFont="1"/>
    <xf numFmtId="183" fontId="31" fillId="0" borderId="0" xfId="0" applyNumberFormat="1" applyFont="1"/>
    <xf numFmtId="0" fontId="16" fillId="0" borderId="0" xfId="0" applyFont="1" applyAlignment="1">
      <alignment horizontal="center" vertical="center" wrapText="1"/>
    </xf>
    <xf numFmtId="10" fontId="14" fillId="0" borderId="0" xfId="0" applyNumberFormat="1" applyFont="1" applyAlignment="1">
      <alignment wrapText="1"/>
    </xf>
    <xf numFmtId="11" fontId="3" fillId="0" borderId="1" xfId="0" applyNumberFormat="1" applyFont="1" applyBorder="1"/>
    <xf numFmtId="185" fontId="31" fillId="0" borderId="0" xfId="0" applyNumberFormat="1" applyFont="1"/>
    <xf numFmtId="0" fontId="31" fillId="0" borderId="1" xfId="0" applyNumberFormat="1" applyFont="1" applyBorder="1"/>
    <xf numFmtId="184" fontId="31" fillId="0" borderId="1" xfId="0" applyNumberFormat="1" applyFont="1" applyBorder="1"/>
    <xf numFmtId="185" fontId="3" fillId="0" borderId="0" xfId="0" applyNumberFormat="1" applyFont="1" applyBorder="1"/>
    <xf numFmtId="185" fontId="7" fillId="0" borderId="0" xfId="0" applyNumberFormat="1" applyFont="1" applyAlignment="1">
      <alignment vertical="center"/>
    </xf>
    <xf numFmtId="185" fontId="14" fillId="0" borderId="0" xfId="0" applyNumberFormat="1" applyFont="1" applyAlignment="1">
      <alignment wrapText="1"/>
    </xf>
    <xf numFmtId="182" fontId="30" fillId="0" borderId="0" xfId="0" applyNumberFormat="1" applyFont="1"/>
    <xf numFmtId="0" fontId="14" fillId="0" borderId="1" xfId="0" applyFont="1" applyFill="1" applyBorder="1"/>
    <xf numFmtId="0" fontId="14" fillId="0" borderId="1" xfId="0" applyFont="1" applyBorder="1" applyAlignment="1">
      <alignment horizontal="center" wrapText="1"/>
    </xf>
    <xf numFmtId="0" fontId="14" fillId="0" borderId="1" xfId="0" applyFont="1" applyBorder="1" applyAlignment="1">
      <alignment horizontal="center"/>
    </xf>
    <xf numFmtId="0" fontId="0" fillId="0" borderId="1" xfId="0" applyBorder="1" applyAlignment="1">
      <alignment wrapText="1"/>
    </xf>
    <xf numFmtId="0" fontId="14" fillId="17" borderId="1" xfId="0" applyFont="1" applyFill="1" applyBorder="1" applyAlignment="1">
      <alignment horizontal="center"/>
    </xf>
    <xf numFmtId="0" fontId="14" fillId="17" borderId="1" xfId="0" applyFont="1" applyFill="1" applyBorder="1"/>
    <xf numFmtId="11" fontId="14" fillId="0" borderId="1" xfId="0" applyNumberFormat="1" applyFont="1" applyBorder="1" applyAlignment="1">
      <alignment horizontal="center" wrapText="1"/>
    </xf>
    <xf numFmtId="11" fontId="14" fillId="0" borderId="1" xfId="0" applyNumberFormat="1" applyFont="1" applyBorder="1"/>
    <xf numFmtId="11" fontId="14" fillId="0" borderId="1" xfId="0" applyNumberFormat="1" applyFont="1" applyBorder="1" applyAlignment="1">
      <alignment horizontal="center"/>
    </xf>
    <xf numFmtId="11" fontId="14" fillId="17" borderId="1" xfId="0" applyNumberFormat="1" applyFont="1" applyFill="1" applyBorder="1" applyAlignment="1">
      <alignment horizontal="center"/>
    </xf>
    <xf numFmtId="0" fontId="14" fillId="0" borderId="1" xfId="0" applyFont="1" applyBorder="1" applyAlignment="1">
      <alignment horizontal="center"/>
    </xf>
    <xf numFmtId="0" fontId="14" fillId="0" borderId="1" xfId="0" applyFont="1" applyBorder="1" applyAlignment="1">
      <alignment wrapText="1"/>
    </xf>
    <xf numFmtId="11" fontId="14" fillId="0" borderId="1" xfId="0" applyNumberFormat="1" applyFont="1" applyBorder="1" applyAlignment="1">
      <alignment wrapText="1"/>
    </xf>
    <xf numFmtId="0" fontId="14" fillId="0" borderId="1" xfId="0" applyFont="1" applyBorder="1" applyAlignment="1">
      <alignment horizontal="center"/>
    </xf>
    <xf numFmtId="0" fontId="14" fillId="0" borderId="1" xfId="0" applyFont="1" applyBorder="1" applyAlignment="1">
      <alignment wrapText="1"/>
    </xf>
    <xf numFmtId="0" fontId="0" fillId="0" borderId="1" xfId="0" applyBorder="1" applyAlignment="1">
      <alignment wrapText="1"/>
    </xf>
    <xf numFmtId="0" fontId="14" fillId="0" borderId="1" xfId="0" applyFont="1" applyBorder="1" applyAlignment="1">
      <alignment horizontal="center"/>
    </xf>
    <xf numFmtId="0" fontId="14" fillId="0" borderId="1" xfId="0" applyFont="1" applyBorder="1" applyAlignment="1">
      <alignment wrapText="1"/>
    </xf>
    <xf numFmtId="0" fontId="0" fillId="0" borderId="1" xfId="0" applyBorder="1" applyAlignment="1">
      <alignment wrapText="1"/>
    </xf>
    <xf numFmtId="0" fontId="14" fillId="0" borderId="1" xfId="0" applyFont="1" applyBorder="1" applyAlignment="1">
      <alignment horizontal="center"/>
    </xf>
    <xf numFmtId="0" fontId="14" fillId="0" borderId="1" xfId="0" applyFont="1" applyBorder="1" applyAlignment="1">
      <alignment wrapText="1"/>
    </xf>
    <xf numFmtId="0" fontId="0" fillId="0" borderId="1" xfId="0" applyBorder="1" applyAlignment="1">
      <alignment wrapText="1"/>
    </xf>
    <xf numFmtId="0" fontId="0" fillId="0" borderId="19" xfId="0" applyFill="1" applyBorder="1"/>
    <xf numFmtId="0" fontId="14" fillId="0" borderId="19" xfId="0" applyFont="1" applyFill="1" applyBorder="1" applyAlignment="1">
      <alignment wrapText="1"/>
    </xf>
    <xf numFmtId="0" fontId="43" fillId="0" borderId="0" xfId="0" applyFont="1" applyAlignment="1">
      <alignment horizontal="center" vertical="center" wrapText="1"/>
    </xf>
    <xf numFmtId="11" fontId="3" fillId="0" borderId="0" xfId="0" applyNumberFormat="1" applyFont="1" applyFill="1"/>
    <xf numFmtId="0" fontId="0" fillId="0" borderId="2" xfId="0" applyFill="1" applyBorder="1"/>
    <xf numFmtId="0" fontId="14" fillId="0" borderId="1" xfId="0" applyFont="1" applyBorder="1"/>
    <xf numFmtId="0" fontId="16" fillId="0" borderId="0" xfId="0" applyFont="1"/>
    <xf numFmtId="0" fontId="14" fillId="18" borderId="1" xfId="0" applyFont="1" applyFill="1" applyBorder="1"/>
    <xf numFmtId="0" fontId="14" fillId="0" borderId="1" xfId="0" applyFont="1" applyBorder="1" applyAlignment="1">
      <alignment wrapText="1"/>
    </xf>
    <xf numFmtId="0" fontId="14" fillId="0" borderId="1" xfId="0" applyFont="1" applyBorder="1"/>
    <xf numFmtId="0" fontId="0" fillId="0" borderId="1" xfId="0" applyBorder="1" applyAlignment="1"/>
    <xf numFmtId="0" fontId="14" fillId="0" borderId="1" xfId="0" applyFont="1" applyBorder="1" applyAlignment="1"/>
    <xf numFmtId="0" fontId="14" fillId="0" borderId="1" xfId="0" applyFont="1" applyFill="1" applyBorder="1" applyAlignment="1"/>
    <xf numFmtId="182" fontId="33" fillId="0" borderId="0" xfId="0" applyNumberFormat="1" applyFont="1" applyBorder="1"/>
    <xf numFmtId="0" fontId="14" fillId="0" borderId="1" xfId="0" applyFont="1" applyBorder="1" applyAlignment="1">
      <alignment wrapText="1"/>
    </xf>
    <xf numFmtId="0" fontId="14" fillId="0" borderId="1" xfId="0" applyFont="1" applyBorder="1"/>
    <xf numFmtId="0" fontId="14" fillId="0" borderId="19" xfId="0" applyFont="1" applyFill="1" applyBorder="1" applyAlignment="1"/>
    <xf numFmtId="0" fontId="14" fillId="0" borderId="1" xfId="0" applyFont="1" applyBorder="1" applyAlignment="1">
      <alignment wrapText="1"/>
    </xf>
    <xf numFmtId="0" fontId="0" fillId="0" borderId="1" xfId="0" applyBorder="1" applyAlignment="1">
      <alignment wrapText="1"/>
    </xf>
    <xf numFmtId="0" fontId="14" fillId="0" borderId="1" xfId="0" applyFont="1" applyBorder="1"/>
    <xf numFmtId="0" fontId="14" fillId="0" borderId="1" xfId="0" applyFont="1" applyBorder="1" applyAlignment="1">
      <alignment wrapText="1"/>
    </xf>
    <xf numFmtId="0" fontId="14" fillId="0" borderId="1" xfId="0" applyFont="1" applyBorder="1"/>
    <xf numFmtId="0" fontId="0" fillId="0" borderId="1" xfId="0" applyBorder="1"/>
    <xf numFmtId="0" fontId="14" fillId="0" borderId="1" xfId="0" applyFont="1" applyBorder="1"/>
    <xf numFmtId="0" fontId="2" fillId="0" borderId="1" xfId="0" applyFont="1" applyFill="1" applyBorder="1" applyAlignment="1">
      <alignment horizontal="center"/>
    </xf>
    <xf numFmtId="0" fontId="14" fillId="0" borderId="1" xfId="0" applyFont="1" applyBorder="1" applyAlignment="1">
      <alignment wrapText="1"/>
    </xf>
    <xf numFmtId="0" fontId="0" fillId="0" borderId="1" xfId="0" applyBorder="1"/>
    <xf numFmtId="0" fontId="14" fillId="0" borderId="1" xfId="0" applyFont="1" applyBorder="1" applyAlignment="1">
      <alignment wrapText="1"/>
    </xf>
    <xf numFmtId="0" fontId="14" fillId="0" borderId="1" xfId="0" applyFont="1" applyBorder="1" applyAlignment="1">
      <alignment wrapText="1"/>
    </xf>
    <xf numFmtId="0" fontId="2" fillId="0" borderId="0" xfId="0" applyFont="1" applyBorder="1" applyAlignment="1">
      <alignment horizontal="center"/>
    </xf>
    <xf numFmtId="0" fontId="14" fillId="0" borderId="1" xfId="0" applyFont="1" applyBorder="1" applyAlignment="1">
      <alignment wrapText="1"/>
    </xf>
    <xf numFmtId="0" fontId="14" fillId="0" borderId="1" xfId="0" applyFont="1" applyBorder="1"/>
    <xf numFmtId="0" fontId="0" fillId="0" borderId="1" xfId="0" applyBorder="1"/>
    <xf numFmtId="188" fontId="31" fillId="0" borderId="0" xfId="0" applyNumberFormat="1" applyFont="1"/>
    <xf numFmtId="0" fontId="14" fillId="0" borderId="1" xfId="0" applyFont="1" applyBorder="1" applyAlignment="1">
      <alignment wrapText="1"/>
    </xf>
    <xf numFmtId="0" fontId="14" fillId="0" borderId="0" xfId="0" applyFont="1" applyBorder="1" applyAlignment="1">
      <alignment wrapText="1"/>
    </xf>
    <xf numFmtId="0" fontId="0" fillId="0" borderId="0" xfId="0" applyBorder="1" applyAlignment="1">
      <alignment wrapText="1"/>
    </xf>
    <xf numFmtId="0" fontId="14" fillId="0" borderId="1" xfId="0" applyFont="1" applyBorder="1" applyAlignment="1">
      <alignment wrapText="1"/>
    </xf>
    <xf numFmtId="0" fontId="14" fillId="0" borderId="1" xfId="0" applyFont="1" applyBorder="1" applyAlignment="1">
      <alignment wrapText="1"/>
    </xf>
    <xf numFmtId="0" fontId="14" fillId="0" borderId="1" xfId="0" applyFont="1" applyBorder="1" applyAlignment="1">
      <alignment wrapText="1"/>
    </xf>
    <xf numFmtId="0" fontId="14" fillId="0" borderId="0" xfId="0" applyFont="1" applyFill="1" applyBorder="1" applyAlignment="1">
      <alignment wrapText="1"/>
    </xf>
    <xf numFmtId="0" fontId="0" fillId="19" borderId="1" xfId="0" applyFill="1" applyBorder="1"/>
    <xf numFmtId="0" fontId="14" fillId="19" borderId="1" xfId="0" applyFont="1" applyFill="1" applyBorder="1" applyAlignment="1">
      <alignment wrapText="1"/>
    </xf>
    <xf numFmtId="0" fontId="0" fillId="0" borderId="0" xfId="0"/>
    <xf numFmtId="0" fontId="14" fillId="0" borderId="1" xfId="0" applyFont="1" applyBorder="1" applyAlignment="1">
      <alignment wrapText="1"/>
    </xf>
    <xf numFmtId="0" fontId="14" fillId="0" borderId="1" xfId="0" applyFont="1" applyBorder="1" applyAlignment="1">
      <alignment wrapText="1"/>
    </xf>
    <xf numFmtId="0" fontId="14" fillId="0" borderId="1" xfId="0" applyFont="1" applyBorder="1" applyAlignment="1">
      <alignment wrapText="1"/>
    </xf>
    <xf numFmtId="0" fontId="14" fillId="0" borderId="1" xfId="0" applyFont="1" applyBorder="1"/>
    <xf numFmtId="0" fontId="14" fillId="0" borderId="1" xfId="0" applyFont="1" applyBorder="1" applyAlignment="1">
      <alignment wrapText="1"/>
    </xf>
    <xf numFmtId="0" fontId="14" fillId="0" borderId="0" xfId="0" applyFont="1" applyAlignment="1">
      <alignment wrapText="1"/>
    </xf>
    <xf numFmtId="0" fontId="14" fillId="0" borderId="1" xfId="0" applyFont="1" applyBorder="1" applyAlignment="1">
      <alignment wrapText="1"/>
    </xf>
    <xf numFmtId="0" fontId="14" fillId="0" borderId="1" xfId="0" applyFont="1" applyBorder="1"/>
    <xf numFmtId="0" fontId="14" fillId="0" borderId="1" xfId="0" applyFont="1" applyBorder="1" applyAlignment="1">
      <alignment wrapText="1"/>
    </xf>
    <xf numFmtId="184" fontId="3" fillId="0" borderId="0" xfId="0" applyNumberFormat="1" applyFont="1"/>
    <xf numFmtId="0" fontId="14" fillId="0" borderId="1" xfId="0" applyFont="1" applyBorder="1" applyAlignment="1">
      <alignment wrapText="1"/>
    </xf>
    <xf numFmtId="0" fontId="0" fillId="0" borderId="1" xfId="0" applyBorder="1"/>
    <xf numFmtId="0" fontId="14" fillId="0" borderId="1" xfId="0" applyFont="1" applyBorder="1" applyAlignment="1">
      <alignment wrapText="1"/>
    </xf>
    <xf numFmtId="0" fontId="14" fillId="0" borderId="1" xfId="0" applyFont="1" applyBorder="1" applyAlignment="1">
      <alignment wrapText="1"/>
    </xf>
    <xf numFmtId="0" fontId="45" fillId="0" borderId="1" xfId="0" applyFont="1" applyBorder="1" applyAlignment="1">
      <alignment wrapText="1"/>
    </xf>
    <xf numFmtId="0" fontId="45" fillId="0" borderId="1" xfId="0" applyFont="1" applyFill="1" applyBorder="1" applyAlignment="1">
      <alignment wrapText="1"/>
    </xf>
    <xf numFmtId="0" fontId="0" fillId="0" borderId="1" xfId="0" applyBorder="1"/>
    <xf numFmtId="0" fontId="14" fillId="0" borderId="1" xfId="0" applyFont="1" applyBorder="1"/>
    <xf numFmtId="0" fontId="0" fillId="0" borderId="1" xfId="0" applyBorder="1"/>
    <xf numFmtId="0" fontId="14" fillId="0" borderId="1" xfId="0" applyFont="1" applyBorder="1"/>
    <xf numFmtId="0" fontId="0" fillId="0" borderId="1" xfId="0" applyBorder="1"/>
    <xf numFmtId="0" fontId="14" fillId="0" borderId="1" xfId="0" applyFont="1" applyBorder="1" applyAlignment="1">
      <alignment wrapText="1"/>
    </xf>
    <xf numFmtId="0" fontId="14" fillId="0" borderId="1" xfId="0" applyFont="1" applyBorder="1"/>
    <xf numFmtId="0" fontId="14" fillId="0" borderId="1" xfId="0" applyFont="1" applyBorder="1" applyAlignment="1">
      <alignment wrapText="1"/>
    </xf>
    <xf numFmtId="0" fontId="0" fillId="0" borderId="21" xfId="0" applyBorder="1" applyAlignment="1">
      <alignment wrapText="1"/>
    </xf>
    <xf numFmtId="0" fontId="14" fillId="0" borderId="20" xfId="0" applyFont="1" applyBorder="1" applyAlignment="1">
      <alignment horizontal="center" vertical="center"/>
    </xf>
    <xf numFmtId="0" fontId="14" fillId="0" borderId="1" xfId="0" applyFont="1" applyBorder="1" applyAlignment="1">
      <alignment wrapText="1"/>
    </xf>
    <xf numFmtId="0" fontId="0" fillId="0" borderId="1" xfId="0" applyBorder="1"/>
    <xf numFmtId="0" fontId="14" fillId="0" borderId="1" xfId="0" applyFont="1" applyBorder="1" applyAlignment="1">
      <alignment wrapText="1"/>
    </xf>
    <xf numFmtId="0" fontId="0" fillId="0" borderId="1" xfId="0" applyBorder="1" applyAlignment="1">
      <alignment wrapText="1"/>
    </xf>
    <xf numFmtId="0" fontId="14" fillId="0" borderId="1" xfId="0" applyFont="1" applyBorder="1"/>
    <xf numFmtId="0" fontId="44" fillId="0" borderId="1" xfId="0" applyFont="1" applyFill="1" applyBorder="1" applyAlignment="1">
      <alignment wrapText="1"/>
    </xf>
    <xf numFmtId="0" fontId="14" fillId="0" borderId="1" xfId="0" applyFont="1" applyBorder="1" applyAlignment="1">
      <alignment wrapText="1"/>
    </xf>
    <xf numFmtId="187" fontId="23" fillId="10" borderId="1" xfId="0" applyNumberFormat="1" applyFont="1" applyFill="1" applyBorder="1"/>
    <xf numFmtId="0" fontId="14" fillId="0" borderId="1" xfId="0" applyFont="1" applyBorder="1" applyAlignment="1">
      <alignment wrapText="1"/>
    </xf>
    <xf numFmtId="182" fontId="46" fillId="0" borderId="1" xfId="0" applyNumberFormat="1" applyFont="1" applyBorder="1"/>
    <xf numFmtId="0" fontId="14" fillId="0" borderId="1" xfId="0" applyFont="1" applyBorder="1" applyAlignment="1">
      <alignment wrapText="1"/>
    </xf>
    <xf numFmtId="0" fontId="14" fillId="0" borderId="1" xfId="0" applyFont="1" applyBorder="1"/>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0" fillId="0" borderId="1" xfId="0" applyBorder="1" applyAlignment="1">
      <alignment wrapText="1"/>
    </xf>
    <xf numFmtId="0" fontId="0" fillId="0" borderId="1" xfId="0" applyBorder="1"/>
    <xf numFmtId="0" fontId="14" fillId="0" borderId="1" xfId="0" applyFont="1" applyBorder="1" applyAlignment="1">
      <alignment wrapText="1"/>
    </xf>
    <xf numFmtId="0" fontId="14" fillId="0" borderId="1" xfId="0" applyFont="1" applyBorder="1"/>
    <xf numFmtId="0" fontId="14" fillId="0" borderId="1" xfId="0" applyFont="1" applyBorder="1" applyAlignment="1">
      <alignment wrapText="1"/>
    </xf>
    <xf numFmtId="0" fontId="14" fillId="0" borderId="1" xfId="0" applyFont="1" applyBorder="1" applyAlignment="1">
      <alignment wrapText="1"/>
    </xf>
    <xf numFmtId="0" fontId="0" fillId="0" borderId="1" xfId="0" applyBorder="1"/>
    <xf numFmtId="0" fontId="47" fillId="0" borderId="0" xfId="0" applyFont="1"/>
    <xf numFmtId="14" fontId="47" fillId="0" borderId="3" xfId="0" applyNumberFormat="1" applyFont="1" applyBorder="1" applyAlignment="1">
      <alignment horizontal="left" vertical="top"/>
    </xf>
    <xf numFmtId="14" fontId="47" fillId="0" borderId="0" xfId="0" applyNumberFormat="1" applyFont="1" applyAlignment="1">
      <alignment vertical="top"/>
    </xf>
    <xf numFmtId="14" fontId="48" fillId="0" borderId="0" xfId="0" applyNumberFormat="1" applyFont="1" applyAlignment="1">
      <alignment vertical="top" wrapText="1"/>
    </xf>
    <xf numFmtId="0" fontId="47" fillId="0" borderId="1" xfId="0" applyFont="1" applyBorder="1" applyAlignment="1">
      <alignment horizontal="left" vertical="top" wrapText="1"/>
    </xf>
    <xf numFmtId="0" fontId="47" fillId="0" borderId="8" xfId="0" applyFont="1" applyBorder="1" applyAlignment="1">
      <alignment horizontal="left" vertical="top"/>
    </xf>
    <xf numFmtId="0" fontId="47" fillId="0" borderId="3" xfId="0" applyFont="1" applyBorder="1" applyAlignment="1">
      <alignment horizontal="left" vertical="top" wrapText="1"/>
    </xf>
    <xf numFmtId="0" fontId="47" fillId="0" borderId="21" xfId="0" applyFont="1" applyFill="1" applyBorder="1" applyAlignment="1">
      <alignment horizontal="left" vertical="top"/>
    </xf>
    <xf numFmtId="0" fontId="47" fillId="0" borderId="0" xfId="0" applyFont="1" applyAlignment="1">
      <alignment vertical="top" wrapText="1"/>
    </xf>
    <xf numFmtId="0" fontId="47" fillId="0" borderId="0" xfId="0" applyFont="1" applyFill="1" applyBorder="1" applyAlignment="1">
      <alignment horizontal="left" vertical="top"/>
    </xf>
    <xf numFmtId="0" fontId="47" fillId="0" borderId="0" xfId="0" applyFont="1" applyFill="1" applyBorder="1" applyAlignment="1">
      <alignment vertical="top" wrapText="1"/>
    </xf>
    <xf numFmtId="0" fontId="47" fillId="0" borderId="26" xfId="0" applyFont="1" applyFill="1" applyBorder="1" applyAlignment="1">
      <alignment horizontal="left" vertical="top"/>
    </xf>
    <xf numFmtId="0" fontId="47" fillId="0" borderId="0" xfId="0" applyFont="1" applyAlignment="1">
      <alignment wrapText="1"/>
    </xf>
    <xf numFmtId="14" fontId="47" fillId="0" borderId="28" xfId="0" applyNumberFormat="1" applyFont="1" applyFill="1" applyBorder="1" applyAlignment="1">
      <alignment horizontal="left" vertical="top"/>
    </xf>
    <xf numFmtId="0" fontId="14" fillId="0" borderId="1" xfId="0" applyFont="1" applyBorder="1" applyAlignment="1">
      <alignment wrapText="1"/>
    </xf>
    <xf numFmtId="0" fontId="14" fillId="0" borderId="1" xfId="0" applyFont="1" applyBorder="1" applyAlignment="1">
      <alignment wrapText="1"/>
    </xf>
    <xf numFmtId="0" fontId="14" fillId="0" borderId="1" xfId="0" applyFont="1" applyBorder="1"/>
    <xf numFmtId="0" fontId="0" fillId="0" borderId="1" xfId="0" applyBorder="1"/>
    <xf numFmtId="0" fontId="14" fillId="20" borderId="1" xfId="0" applyFont="1" applyFill="1" applyBorder="1"/>
    <xf numFmtId="0" fontId="14" fillId="20" borderId="1" xfId="0" applyFont="1" applyFill="1" applyBorder="1" applyAlignment="1">
      <alignment wrapText="1"/>
    </xf>
    <xf numFmtId="0" fontId="47" fillId="0" borderId="3" xfId="0" applyNumberFormat="1" applyFont="1" applyBorder="1" applyAlignment="1">
      <alignment horizontal="left" vertical="top" wrapText="1"/>
    </xf>
    <xf numFmtId="14" fontId="47" fillId="0" borderId="3" xfId="0" applyNumberFormat="1" applyFont="1" applyBorder="1" applyAlignment="1">
      <alignment horizontal="left" vertical="top" wrapText="1"/>
    </xf>
    <xf numFmtId="0" fontId="14" fillId="0" borderId="1" xfId="0" applyFont="1" applyBorder="1" applyAlignment="1">
      <alignment wrapText="1"/>
    </xf>
    <xf numFmtId="14" fontId="47" fillId="0" borderId="0" xfId="0" applyNumberFormat="1" applyFont="1" applyAlignment="1">
      <alignment vertical="top" wrapText="1"/>
    </xf>
    <xf numFmtId="0" fontId="14" fillId="0" borderId="0" xfId="0" applyFont="1" applyFill="1" applyBorder="1"/>
    <xf numFmtId="0" fontId="0" fillId="0" borderId="1" xfId="0" applyBorder="1" applyAlignment="1">
      <alignment horizontal="center"/>
    </xf>
    <xf numFmtId="14" fontId="50" fillId="0" borderId="3" xfId="0" applyNumberFormat="1" applyFont="1" applyBorder="1" applyAlignment="1">
      <alignment horizontal="left" vertical="top"/>
    </xf>
    <xf numFmtId="14" fontId="49" fillId="0" borderId="3" xfId="0" applyNumberFormat="1" applyFont="1" applyBorder="1" applyAlignment="1">
      <alignment horizontal="left" vertical="top" wrapText="1"/>
    </xf>
    <xf numFmtId="0" fontId="0" fillId="0" borderId="1" xfId="0" applyFill="1" applyBorder="1" applyAlignment="1">
      <alignment horizontal="center"/>
    </xf>
    <xf numFmtId="0" fontId="14" fillId="0" borderId="1" xfId="0" applyFont="1" applyBorder="1" applyAlignment="1">
      <alignment wrapText="1"/>
    </xf>
    <xf numFmtId="0" fontId="0" fillId="0" borderId="1" xfId="0" applyBorder="1" applyAlignment="1">
      <alignment wrapText="1"/>
    </xf>
    <xf numFmtId="0" fontId="14" fillId="0" borderId="1" xfId="0" applyFont="1" applyFill="1" applyBorder="1" applyAlignment="1">
      <alignment horizontal="center"/>
    </xf>
    <xf numFmtId="0" fontId="14" fillId="0" borderId="1" xfId="0" applyFont="1" applyBorder="1"/>
    <xf numFmtId="0" fontId="14" fillId="0" borderId="1" xfId="0" applyFont="1" applyBorder="1" applyAlignment="1">
      <alignment wrapText="1"/>
    </xf>
    <xf numFmtId="0" fontId="14" fillId="0" borderId="1" xfId="0" applyFont="1" applyBorder="1" applyAlignment="1">
      <alignment wrapText="1"/>
    </xf>
    <xf numFmtId="0" fontId="14" fillId="0" borderId="1" xfId="0" applyFont="1" applyFill="1" applyBorder="1" applyAlignment="1">
      <alignment horizontal="center"/>
    </xf>
    <xf numFmtId="0" fontId="14" fillId="0" borderId="1" xfId="0" applyFont="1" applyBorder="1" applyAlignment="1">
      <alignment wrapText="1"/>
    </xf>
    <xf numFmtId="0" fontId="14" fillId="0" borderId="1" xfId="0" applyFont="1" applyBorder="1"/>
    <xf numFmtId="0" fontId="0" fillId="0" borderId="1" xfId="0" applyBorder="1"/>
    <xf numFmtId="0" fontId="0" fillId="0" borderId="1" xfId="0" applyBorder="1"/>
    <xf numFmtId="0" fontId="0" fillId="0" borderId="1" xfId="0" applyBorder="1" applyAlignment="1">
      <alignment wrapText="1"/>
    </xf>
    <xf numFmtId="189" fontId="3" fillId="0" borderId="0" xfId="0" applyNumberFormat="1" applyFont="1"/>
    <xf numFmtId="0" fontId="14" fillId="0" borderId="0" xfId="0" applyFont="1" applyAlignment="1">
      <alignment horizontal="left" vertical="top"/>
    </xf>
    <xf numFmtId="0" fontId="14" fillId="0" borderId="1" xfId="0" applyFont="1" applyBorder="1" applyAlignment="1">
      <alignment wrapText="1"/>
    </xf>
    <xf numFmtId="0" fontId="0" fillId="0" borderId="1" xfId="0" applyBorder="1" applyAlignment="1">
      <alignment wrapText="1"/>
    </xf>
    <xf numFmtId="0" fontId="14" fillId="0" borderId="1" xfId="0" applyFont="1" applyBorder="1"/>
    <xf numFmtId="0" fontId="14" fillId="0" borderId="1" xfId="0" applyFont="1" applyBorder="1" applyAlignment="1">
      <alignment wrapText="1"/>
    </xf>
    <xf numFmtId="0" fontId="0" fillId="0" borderId="1" xfId="0" applyBorder="1" applyAlignment="1">
      <alignment wrapText="1"/>
    </xf>
    <xf numFmtId="0" fontId="14" fillId="0" borderId="1" xfId="0" applyFont="1" applyBorder="1"/>
    <xf numFmtId="0" fontId="0" fillId="0" borderId="1" xfId="0" applyFont="1" applyFill="1" applyBorder="1" applyAlignment="1">
      <alignment horizontal="center"/>
    </xf>
    <xf numFmtId="0" fontId="14" fillId="0" borderId="1" xfId="0" applyFont="1" applyBorder="1" applyAlignment="1">
      <alignment wrapText="1"/>
    </xf>
    <xf numFmtId="0" fontId="14" fillId="0" borderId="1" xfId="0" applyFont="1" applyBorder="1" applyAlignment="1">
      <alignment wrapText="1"/>
    </xf>
    <xf numFmtId="0" fontId="0" fillId="0" borderId="1" xfId="0" applyBorder="1" applyAlignment="1">
      <alignment wrapText="1"/>
    </xf>
    <xf numFmtId="0" fontId="0" fillId="0" borderId="1" xfId="0" applyBorder="1"/>
    <xf numFmtId="0" fontId="14" fillId="14" borderId="1" xfId="0" applyFont="1" applyFill="1" applyBorder="1"/>
    <xf numFmtId="0" fontId="51" fillId="0" borderId="1" xfId="0" applyFont="1" applyBorder="1" applyAlignment="1">
      <alignment wrapText="1"/>
    </xf>
    <xf numFmtId="0" fontId="0" fillId="0" borderId="1" xfId="0" applyBorder="1" applyAlignment="1">
      <alignment wrapText="1"/>
    </xf>
    <xf numFmtId="0" fontId="0" fillId="0" borderId="1" xfId="0" applyBorder="1" applyAlignment="1">
      <alignment wrapText="1"/>
    </xf>
    <xf numFmtId="0" fontId="14" fillId="0" borderId="1" xfId="0" applyFont="1" applyBorder="1" applyAlignment="1">
      <alignment wrapText="1"/>
    </xf>
    <xf numFmtId="0" fontId="0" fillId="0" borderId="1" xfId="0" applyBorder="1" applyAlignment="1">
      <alignment wrapText="1"/>
    </xf>
    <xf numFmtId="0" fontId="14" fillId="0" borderId="1" xfId="0" applyFont="1" applyBorder="1" applyAlignment="1">
      <alignment wrapText="1"/>
    </xf>
    <xf numFmtId="0" fontId="14" fillId="0" borderId="1" xfId="0" applyFont="1" applyBorder="1"/>
    <xf numFmtId="0" fontId="2" fillId="10" borderId="1" xfId="0" applyFont="1" applyFill="1" applyBorder="1" applyAlignment="1">
      <alignment horizontal="center"/>
    </xf>
    <xf numFmtId="0" fontId="0" fillId="0" borderId="1" xfId="0" applyBorder="1" applyAlignment="1">
      <alignment wrapText="1"/>
    </xf>
    <xf numFmtId="0" fontId="14" fillId="0" borderId="1" xfId="0" applyFont="1" applyBorder="1" applyAlignment="1">
      <alignment wrapText="1"/>
    </xf>
    <xf numFmtId="0" fontId="14" fillId="0" borderId="1" xfId="0" applyFont="1" applyBorder="1"/>
    <xf numFmtId="0" fontId="14" fillId="0" borderId="1" xfId="0" applyFont="1" applyBorder="1" applyAlignment="1">
      <alignment wrapText="1"/>
    </xf>
    <xf numFmtId="0" fontId="14" fillId="0" borderId="1" xfId="0" applyFont="1" applyBorder="1"/>
    <xf numFmtId="0" fontId="14" fillId="0" borderId="1" xfId="0" applyFont="1" applyBorder="1" applyAlignment="1">
      <alignment wrapText="1"/>
    </xf>
    <xf numFmtId="0" fontId="14" fillId="0" borderId="1" xfId="0" applyFont="1" applyBorder="1" applyAlignment="1">
      <alignment wrapText="1"/>
    </xf>
    <xf numFmtId="0" fontId="14" fillId="0" borderId="1" xfId="0" applyFont="1" applyBorder="1"/>
    <xf numFmtId="0" fontId="14" fillId="0" borderId="1" xfId="0" applyFont="1" applyBorder="1" applyAlignment="1">
      <alignment wrapText="1"/>
    </xf>
    <xf numFmtId="0" fontId="14" fillId="0" borderId="1" xfId="0" applyFont="1" applyBorder="1"/>
    <xf numFmtId="0" fontId="52" fillId="0" borderId="1" xfId="0" applyFont="1" applyBorder="1" applyAlignment="1">
      <alignment horizontal="left" vertical="top" wrapText="1"/>
    </xf>
    <xf numFmtId="0" fontId="14" fillId="0" borderId="1" xfId="0" applyFont="1" applyBorder="1" applyAlignment="1">
      <alignment wrapText="1"/>
    </xf>
    <xf numFmtId="0" fontId="14" fillId="0" borderId="1" xfId="0" applyFont="1" applyBorder="1"/>
    <xf numFmtId="0" fontId="0" fillId="0" borderId="1" xfId="0" applyBorder="1" applyAlignment="1">
      <alignment wrapText="1"/>
    </xf>
    <xf numFmtId="0" fontId="14" fillId="0" borderId="1" xfId="0" applyFont="1" applyBorder="1"/>
    <xf numFmtId="0" fontId="3" fillId="10" borderId="1" xfId="0" applyFont="1" applyFill="1" applyBorder="1" applyAlignment="1">
      <alignment wrapText="1"/>
    </xf>
    <xf numFmtId="0" fontId="14" fillId="0" borderId="1" xfId="0" applyFont="1" applyBorder="1" applyAlignment="1">
      <alignment wrapText="1"/>
    </xf>
    <xf numFmtId="0" fontId="0" fillId="0" borderId="1" xfId="0" applyBorder="1"/>
    <xf numFmtId="0" fontId="0" fillId="0" borderId="0" xfId="0" applyFill="1" applyBorder="1"/>
    <xf numFmtId="0" fontId="0" fillId="0" borderId="0" xfId="0" applyFont="1" applyFill="1" applyBorder="1"/>
    <xf numFmtId="0" fontId="2" fillId="2" borderId="1" xfId="0" applyFont="1" applyFill="1" applyBorder="1" applyAlignment="1">
      <alignment horizontal="center"/>
    </xf>
    <xf numFmtId="0" fontId="2" fillId="2" borderId="18" xfId="0" applyFont="1" applyFill="1" applyBorder="1" applyAlignment="1">
      <alignment horizontal="center"/>
    </xf>
    <xf numFmtId="0" fontId="2" fillId="2" borderId="22" xfId="0" applyFont="1" applyFill="1" applyBorder="1" applyAlignment="1">
      <alignment horizontal="center"/>
    </xf>
    <xf numFmtId="0" fontId="32" fillId="0" borderId="0" xfId="0" applyFont="1"/>
    <xf numFmtId="190" fontId="7" fillId="0" borderId="0" xfId="0" applyNumberFormat="1" applyFont="1" applyAlignment="1">
      <alignment vertical="center"/>
    </xf>
    <xf numFmtId="176" fontId="7" fillId="0" borderId="0" xfId="0" applyNumberFormat="1" applyFont="1" applyAlignment="1">
      <alignment vertical="center"/>
    </xf>
    <xf numFmtId="185" fontId="7" fillId="0" borderId="0" xfId="0" applyNumberFormat="1" applyFont="1" applyAlignment="1">
      <alignment horizontal="center" vertical="center"/>
    </xf>
    <xf numFmtId="185" fontId="7" fillId="21" borderId="0" xfId="0" applyNumberFormat="1" applyFont="1" applyFill="1" applyAlignment="1">
      <alignment vertical="center"/>
    </xf>
    <xf numFmtId="176" fontId="7" fillId="21" borderId="0" xfId="0" applyNumberFormat="1" applyFont="1" applyFill="1" applyAlignment="1">
      <alignment vertical="center"/>
    </xf>
    <xf numFmtId="186" fontId="32" fillId="3" borderId="3" xfId="0" applyNumberFormat="1" applyFont="1" applyFill="1" applyBorder="1"/>
    <xf numFmtId="0" fontId="53" fillId="0" borderId="0" xfId="0" applyFont="1" applyAlignment="1">
      <alignment vertical="center"/>
    </xf>
    <xf numFmtId="0" fontId="53" fillId="21" borderId="0" xfId="0" applyFont="1" applyFill="1" applyAlignment="1">
      <alignment vertical="center"/>
    </xf>
    <xf numFmtId="0" fontId="14" fillId="0" borderId="21" xfId="0" applyFont="1" applyFill="1" applyBorder="1"/>
    <xf numFmtId="0" fontId="14" fillId="0" borderId="18" xfId="0" applyFont="1" applyBorder="1"/>
    <xf numFmtId="0" fontId="0" fillId="0" borderId="18" xfId="0" applyBorder="1" applyAlignment="1">
      <alignment wrapText="1"/>
    </xf>
    <xf numFmtId="0" fontId="7" fillId="0" borderId="0" xfId="0" applyFont="1" applyBorder="1" applyAlignment="1">
      <alignment horizontal="left" vertical="top" wrapText="1"/>
    </xf>
    <xf numFmtId="0" fontId="24" fillId="11" borderId="0" xfId="0" applyFont="1" applyFill="1" applyBorder="1" applyAlignment="1">
      <alignment horizontal="center"/>
    </xf>
    <xf numFmtId="0" fontId="2" fillId="2" borderId="0" xfId="0" applyFont="1" applyFill="1" applyBorder="1" applyAlignment="1">
      <alignment horizontal="center"/>
    </xf>
    <xf numFmtId="182" fontId="5" fillId="0" borderId="0" xfId="0" applyNumberFormat="1" applyFont="1" applyBorder="1"/>
    <xf numFmtId="187" fontId="23" fillId="0" borderId="0" xfId="0" applyNumberFormat="1" applyFont="1" applyBorder="1"/>
    <xf numFmtId="187" fontId="23" fillId="10" borderId="0" xfId="0" applyNumberFormat="1" applyFont="1" applyFill="1" applyBorder="1"/>
    <xf numFmtId="180" fontId="3" fillId="12" borderId="0" xfId="0" applyNumberFormat="1" applyFont="1" applyFill="1" applyBorder="1"/>
    <xf numFmtId="176" fontId="3" fillId="12" borderId="0" xfId="0" applyNumberFormat="1" applyFont="1" applyFill="1" applyBorder="1"/>
    <xf numFmtId="181" fontId="3" fillId="12" borderId="0" xfId="0" applyNumberFormat="1" applyFont="1" applyFill="1" applyBorder="1"/>
    <xf numFmtId="0" fontId="24" fillId="8" borderId="0" xfId="0" applyFont="1" applyFill="1" applyBorder="1" applyAlignment="1">
      <alignment horizontal="center"/>
    </xf>
    <xf numFmtId="191" fontId="5" fillId="15" borderId="1" xfId="0" applyNumberFormat="1" applyFont="1" applyFill="1" applyBorder="1"/>
    <xf numFmtId="14" fontId="0" fillId="0" borderId="0" xfId="0" applyNumberFormat="1" applyAlignment="1">
      <alignment horizontal="right"/>
    </xf>
    <xf numFmtId="0" fontId="39" fillId="0" borderId="0" xfId="0" applyFont="1"/>
    <xf numFmtId="0" fontId="54" fillId="0" borderId="0" xfId="0" applyFont="1" applyAlignment="1">
      <alignment horizontal="right" vertical="center"/>
    </xf>
    <xf numFmtId="0" fontId="0" fillId="6" borderId="6" xfId="0" applyFill="1" applyBorder="1" applyAlignment="1">
      <alignment horizontal="center"/>
    </xf>
    <xf numFmtId="0" fontId="0" fillId="7" borderId="6" xfId="0" applyFill="1" applyBorder="1" applyAlignment="1">
      <alignment horizontal="center"/>
    </xf>
    <xf numFmtId="185" fontId="53" fillId="0" borderId="1" xfId="0" applyNumberFormat="1" applyFont="1" applyBorder="1" applyAlignment="1">
      <alignment horizontal="center" vertical="center"/>
    </xf>
    <xf numFmtId="0" fontId="7" fillId="0" borderId="21" xfId="0" applyFont="1" applyBorder="1" applyAlignment="1">
      <alignment horizontal="left" vertical="top" wrapText="1"/>
    </xf>
    <xf numFmtId="0" fontId="7" fillId="0" borderId="0" xfId="0" applyFont="1" applyBorder="1" applyAlignment="1">
      <alignment horizontal="left" vertical="top" wrapText="1"/>
    </xf>
    <xf numFmtId="0" fontId="7" fillId="0" borderId="1" xfId="0" applyFont="1" applyBorder="1" applyAlignment="1">
      <alignment horizontal="center" vertical="center"/>
    </xf>
    <xf numFmtId="0" fontId="22" fillId="0" borderId="0" xfId="0" applyFont="1" applyAlignment="1">
      <alignment vertical="center"/>
    </xf>
    <xf numFmtId="0" fontId="7" fillId="0" borderId="6" xfId="0" applyFont="1" applyBorder="1" applyAlignment="1">
      <alignment vertical="center"/>
    </xf>
    <xf numFmtId="0" fontId="2" fillId="0" borderId="6" xfId="0" applyFont="1" applyBorder="1" applyAlignment="1">
      <alignment horizontal="center"/>
    </xf>
    <xf numFmtId="0" fontId="2" fillId="0" borderId="1" xfId="0" applyFont="1" applyBorder="1" applyAlignment="1">
      <alignment horizontal="center"/>
    </xf>
    <xf numFmtId="0" fontId="2" fillId="2" borderId="1" xfId="0" applyFont="1" applyFill="1" applyBorder="1" applyAlignment="1">
      <alignment horizontal="center"/>
    </xf>
    <xf numFmtId="0" fontId="2" fillId="0" borderId="18" xfId="0" applyFont="1" applyFill="1" applyBorder="1" applyAlignment="1">
      <alignment horizontal="center" vertical="center"/>
    </xf>
    <xf numFmtId="0" fontId="2" fillId="0" borderId="22"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2" xfId="0" applyFont="1" applyFill="1" applyBorder="1" applyAlignment="1">
      <alignment horizontal="center" vertical="center"/>
    </xf>
    <xf numFmtId="0" fontId="2" fillId="0" borderId="1" xfId="0" applyFont="1" applyFill="1" applyBorder="1" applyAlignment="1">
      <alignment horizontal="center"/>
    </xf>
    <xf numFmtId="0" fontId="7" fillId="0" borderId="24" xfId="0" applyFont="1" applyBorder="1" applyAlignment="1">
      <alignment vertical="top" wrapText="1"/>
    </xf>
    <xf numFmtId="0" fontId="7" fillId="0" borderId="7" xfId="0" applyFont="1" applyBorder="1" applyAlignment="1">
      <alignment vertical="top" wrapText="1"/>
    </xf>
    <xf numFmtId="0" fontId="2" fillId="0" borderId="18" xfId="0" applyFont="1" applyFill="1" applyBorder="1" applyAlignment="1">
      <alignment horizontal="center"/>
    </xf>
    <xf numFmtId="0" fontId="2" fillId="0" borderId="22" xfId="0" applyFont="1" applyFill="1" applyBorder="1" applyAlignment="1">
      <alignment horizontal="center"/>
    </xf>
    <xf numFmtId="0" fontId="2" fillId="2" borderId="18" xfId="0" applyFont="1" applyFill="1" applyBorder="1" applyAlignment="1">
      <alignment horizontal="center"/>
    </xf>
    <xf numFmtId="0" fontId="2" fillId="2" borderId="22" xfId="0" applyFont="1" applyFill="1" applyBorder="1" applyAlignment="1">
      <alignment horizontal="center"/>
    </xf>
    <xf numFmtId="0" fontId="2" fillId="10" borderId="18" xfId="0" applyFont="1" applyFill="1" applyBorder="1" applyAlignment="1">
      <alignment horizontal="center"/>
    </xf>
    <xf numFmtId="0" fontId="2" fillId="10" borderId="22" xfId="0" applyFont="1" applyFill="1" applyBorder="1" applyAlignment="1">
      <alignment horizontal="center"/>
    </xf>
    <xf numFmtId="0" fontId="7" fillId="0" borderId="6" xfId="0" applyFont="1" applyBorder="1" applyAlignment="1">
      <alignment horizontal="left" vertical="center" wrapText="1"/>
    </xf>
    <xf numFmtId="0" fontId="24" fillId="8" borderId="18" xfId="0" applyFont="1" applyFill="1" applyBorder="1" applyAlignment="1">
      <alignment horizontal="center"/>
    </xf>
    <xf numFmtId="0" fontId="24" fillId="8" borderId="22" xfId="0" applyFont="1" applyFill="1" applyBorder="1" applyAlignment="1">
      <alignment horizontal="center"/>
    </xf>
    <xf numFmtId="0" fontId="7" fillId="0" borderId="18" xfId="0" applyFont="1" applyBorder="1" applyAlignment="1">
      <alignment horizontal="left" vertical="top" wrapText="1"/>
    </xf>
    <xf numFmtId="0" fontId="7" fillId="0" borderId="22" xfId="0" applyFont="1" applyBorder="1" applyAlignment="1">
      <alignment horizontal="left" vertical="top" wrapText="1"/>
    </xf>
    <xf numFmtId="0" fontId="2" fillId="2" borderId="23" xfId="0" applyFont="1" applyFill="1" applyBorder="1" applyAlignment="1">
      <alignment horizontal="center"/>
    </xf>
    <xf numFmtId="0" fontId="24" fillId="11" borderId="18" xfId="0" applyFont="1" applyFill="1" applyBorder="1" applyAlignment="1">
      <alignment horizontal="center"/>
    </xf>
    <xf numFmtId="0" fontId="24" fillId="11" borderId="22" xfId="0" applyFont="1" applyFill="1" applyBorder="1" applyAlignment="1">
      <alignment horizontal="center"/>
    </xf>
    <xf numFmtId="0" fontId="14" fillId="0" borderId="0" xfId="0" applyFont="1" applyBorder="1" applyAlignment="1">
      <alignment vertical="top" wrapText="1"/>
    </xf>
    <xf numFmtId="0" fontId="14" fillId="0" borderId="2" xfId="0" applyFont="1" applyBorder="1" applyAlignment="1">
      <alignment horizontal="center" wrapText="1"/>
    </xf>
    <xf numFmtId="0" fontId="14" fillId="0" borderId="19" xfId="0" applyFont="1" applyBorder="1" applyAlignment="1">
      <alignment horizontal="center" wrapText="1"/>
    </xf>
    <xf numFmtId="0" fontId="14" fillId="0" borderId="20" xfId="0" applyFont="1" applyBorder="1" applyAlignment="1">
      <alignment horizontal="center" wrapText="1"/>
    </xf>
    <xf numFmtId="0" fontId="14" fillId="0" borderId="2" xfId="0" applyFont="1" applyBorder="1" applyAlignment="1">
      <alignment horizontal="center"/>
    </xf>
    <xf numFmtId="0" fontId="14" fillId="0" borderId="20" xfId="0" applyFont="1" applyBorder="1" applyAlignment="1">
      <alignment horizontal="center"/>
    </xf>
    <xf numFmtId="0" fontId="44" fillId="0" borderId="21" xfId="0" applyFont="1" applyBorder="1" applyAlignment="1">
      <alignment horizontal="center" wrapText="1"/>
    </xf>
    <xf numFmtId="0" fontId="44" fillId="0" borderId="0" xfId="0" applyFont="1" applyBorder="1" applyAlignment="1">
      <alignment horizontal="center" wrapText="1"/>
    </xf>
    <xf numFmtId="0" fontId="14" fillId="0" borderId="1" xfId="0" applyFont="1" applyBorder="1" applyAlignment="1">
      <alignment horizontal="center"/>
    </xf>
    <xf numFmtId="0" fontId="14" fillId="0" borderId="2"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6" fillId="0" borderId="22" xfId="0" applyFont="1" applyBorder="1" applyAlignment="1">
      <alignment horizontal="left"/>
    </xf>
    <xf numFmtId="0" fontId="14" fillId="0" borderId="17" xfId="0" applyFont="1" applyBorder="1" applyAlignment="1">
      <alignment horizontal="center"/>
    </xf>
    <xf numFmtId="0" fontId="14" fillId="0" borderId="24" xfId="0" applyFont="1" applyBorder="1" applyAlignment="1">
      <alignment horizontal="center"/>
    </xf>
    <xf numFmtId="0" fontId="14" fillId="0" borderId="2" xfId="0" applyFont="1" applyFill="1" applyBorder="1" applyAlignment="1">
      <alignment horizontal="center"/>
    </xf>
    <xf numFmtId="0" fontId="14" fillId="0" borderId="20" xfId="0" applyFont="1" applyFill="1" applyBorder="1" applyAlignment="1">
      <alignment horizontal="center"/>
    </xf>
    <xf numFmtId="0" fontId="14" fillId="0" borderId="1" xfId="0" applyFont="1" applyFill="1" applyBorder="1" applyAlignment="1">
      <alignment horizontal="center"/>
    </xf>
    <xf numFmtId="0" fontId="14" fillId="0" borderId="25" xfId="0" applyFont="1" applyBorder="1" applyAlignment="1">
      <alignment horizontal="center" vertical="center"/>
    </xf>
    <xf numFmtId="0" fontId="14" fillId="0" borderId="0" xfId="0" applyFont="1" applyBorder="1" applyAlignment="1">
      <alignment horizontal="center" vertical="center"/>
    </xf>
  </cellXfs>
  <cellStyles count="1">
    <cellStyle name="常规" xfId="0" builtinId="0"/>
  </cellStyles>
  <dxfs count="0"/>
  <tableStyles count="0" defaultTableStyle="TableStyleMedium2" defaultPivotStyle="PivotStyleMedium9"/>
  <colors>
    <mruColors>
      <color rgb="FF27DEE7"/>
      <color rgb="FF64D0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10</xdr:row>
      <xdr:rowOff>0</xdr:rowOff>
    </xdr:from>
    <xdr:to>
      <xdr:col>4</xdr:col>
      <xdr:colOff>1152582</xdr:colOff>
      <xdr:row>11</xdr:row>
      <xdr:rowOff>125787</xdr:rowOff>
    </xdr:to>
    <xdr:pic>
      <xdr:nvPicPr>
        <xdr:cNvPr id="2" name="图片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a:fillRect/>
        </a:stretch>
      </xdr:blipFill>
      <xdr:spPr bwMode="auto">
        <a:xfrm>
          <a:off x="1948295" y="3281795"/>
          <a:ext cx="5274310" cy="1390015"/>
        </a:xfrm>
        <a:prstGeom prst="rect">
          <a:avLst/>
        </a:prstGeom>
        <a:noFill/>
        <a:ln w="9525">
          <a:noFill/>
          <a:miter lim="800000"/>
          <a:headEnd/>
          <a:tailEnd/>
        </a:ln>
      </xdr:spPr>
    </xdr:pic>
    <xdr:clientData/>
  </xdr:twoCellAnchor>
  <xdr:twoCellAnchor editAs="oneCell">
    <xdr:from>
      <xdr:col>4</xdr:col>
      <xdr:colOff>0</xdr:colOff>
      <xdr:row>10</xdr:row>
      <xdr:rowOff>0</xdr:rowOff>
    </xdr:from>
    <xdr:to>
      <xdr:col>5</xdr:col>
      <xdr:colOff>399242</xdr:colOff>
      <xdr:row>12</xdr:row>
      <xdr:rowOff>41505</xdr:rowOff>
    </xdr:to>
    <xdr:pic>
      <xdr:nvPicPr>
        <xdr:cNvPr id="3" name="图片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rcRect/>
        <a:stretch>
          <a:fillRect/>
        </a:stretch>
      </xdr:blipFill>
      <xdr:spPr bwMode="auto">
        <a:xfrm>
          <a:off x="6070023" y="3281795"/>
          <a:ext cx="5274310" cy="147891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1543050</xdr:colOff>
      <xdr:row>10</xdr:row>
      <xdr:rowOff>112310</xdr:rowOff>
    </xdr:from>
    <xdr:to>
      <xdr:col>18</xdr:col>
      <xdr:colOff>657225</xdr:colOff>
      <xdr:row>44</xdr:row>
      <xdr:rowOff>19050</xdr:rowOff>
    </xdr:to>
    <xdr:pic>
      <xdr:nvPicPr>
        <xdr:cNvPr id="43009" name="Picture 1">
          <a:extLst>
            <a:ext uri="{FF2B5EF4-FFF2-40B4-BE49-F238E27FC236}">
              <a16:creationId xmlns:a16="http://schemas.microsoft.com/office/drawing/2014/main" id="{00000000-0008-0000-0800-000001A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228850" y="2045885"/>
          <a:ext cx="14973300" cy="573604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J36"/>
  <sheetViews>
    <sheetView zoomScale="110" zoomScaleNormal="110" workbookViewId="0">
      <pane xSplit="2" ySplit="2" topLeftCell="C3" activePane="bottomRight" state="frozen"/>
      <selection activeCell="E28" sqref="E28"/>
      <selection pane="topRight" activeCell="E28" sqref="E28"/>
      <selection pane="bottomLeft" activeCell="E28" sqref="E28"/>
      <selection pane="bottomRight" activeCell="E16" sqref="E16"/>
    </sheetView>
  </sheetViews>
  <sheetFormatPr defaultRowHeight="13.5" x14ac:dyDescent="0.15"/>
  <cols>
    <col min="1" max="1" width="4.5" customWidth="1"/>
    <col min="2" max="2" width="13.875" customWidth="1"/>
    <col min="3" max="3" width="7.125" style="82" bestFit="1" customWidth="1"/>
    <col min="4" max="4" width="54.125" style="45" customWidth="1"/>
    <col min="5" max="5" width="64" customWidth="1"/>
    <col min="6" max="6" width="35.75" customWidth="1"/>
    <col min="7" max="7" width="7.125" bestFit="1" customWidth="1"/>
    <col min="8" max="8" width="9" bestFit="1" customWidth="1"/>
    <col min="9" max="9" width="7.125" bestFit="1" customWidth="1"/>
  </cols>
  <sheetData>
    <row r="1" spans="2:10" x14ac:dyDescent="0.15">
      <c r="C1" s="424"/>
      <c r="D1" s="424"/>
      <c r="E1" s="424"/>
      <c r="F1" s="424"/>
      <c r="G1" s="425"/>
      <c r="H1" s="425"/>
      <c r="I1" s="425"/>
      <c r="J1" s="425"/>
    </row>
    <row r="2" spans="2:10" x14ac:dyDescent="0.15">
      <c r="C2" s="41" t="s">
        <v>677</v>
      </c>
      <c r="D2" s="68" t="s">
        <v>678</v>
      </c>
      <c r="E2" s="41" t="s">
        <v>679</v>
      </c>
      <c r="F2" s="41"/>
      <c r="G2" s="41" t="s">
        <v>89</v>
      </c>
      <c r="H2" s="41" t="s">
        <v>90</v>
      </c>
      <c r="I2" s="41" t="s">
        <v>91</v>
      </c>
      <c r="J2" s="41" t="s">
        <v>92</v>
      </c>
    </row>
    <row r="3" spans="2:10" s="45" customFormat="1" x14ac:dyDescent="0.15">
      <c r="B3" s="65" t="s">
        <v>93</v>
      </c>
      <c r="C3" s="316"/>
      <c r="D3" s="316"/>
      <c r="E3" s="316"/>
      <c r="G3" s="48"/>
      <c r="H3" s="46"/>
      <c r="I3" s="43"/>
      <c r="J3" s="44"/>
    </row>
    <row r="4" spans="2:10" s="45" customFormat="1" x14ac:dyDescent="0.15">
      <c r="B4" s="65" t="s">
        <v>640</v>
      </c>
      <c r="C4" s="316"/>
      <c r="D4" s="316"/>
      <c r="E4" s="316"/>
      <c r="F4" s="354"/>
      <c r="G4" s="317"/>
      <c r="H4" s="318"/>
      <c r="I4" s="317"/>
      <c r="J4" s="48"/>
    </row>
    <row r="5" spans="2:10" s="45" customFormat="1" x14ac:dyDescent="0.15">
      <c r="B5" s="65" t="s">
        <v>641</v>
      </c>
      <c r="C5" s="316"/>
      <c r="D5" s="316"/>
      <c r="E5" s="316"/>
      <c r="F5" s="315"/>
      <c r="G5" s="319"/>
      <c r="H5" s="320"/>
      <c r="I5" s="317"/>
      <c r="J5" s="42"/>
    </row>
    <row r="6" spans="2:10" x14ac:dyDescent="0.15">
      <c r="B6" s="65" t="s">
        <v>642</v>
      </c>
      <c r="C6" s="316"/>
      <c r="D6" s="316"/>
      <c r="E6" s="316"/>
      <c r="F6" s="332"/>
      <c r="G6" s="319"/>
      <c r="H6" s="320"/>
      <c r="I6" s="317"/>
      <c r="J6" s="42"/>
    </row>
    <row r="7" spans="2:10" x14ac:dyDescent="0.15">
      <c r="B7" s="65" t="s">
        <v>643</v>
      </c>
      <c r="C7" s="316"/>
      <c r="D7" s="316"/>
      <c r="E7" s="385"/>
      <c r="F7" s="332"/>
      <c r="G7" s="319"/>
      <c r="H7" s="320"/>
      <c r="I7" s="317"/>
      <c r="J7" s="48"/>
    </row>
    <row r="8" spans="2:10" ht="54" customHeight="1" x14ac:dyDescent="0.3">
      <c r="B8" s="65" t="s">
        <v>644</v>
      </c>
      <c r="C8" s="316"/>
      <c r="D8" s="316"/>
      <c r="E8" s="316"/>
      <c r="F8" s="313"/>
      <c r="G8" s="318"/>
      <c r="H8" s="312"/>
      <c r="I8" s="317"/>
      <c r="J8" s="48"/>
    </row>
    <row r="9" spans="2:10" ht="67.5" customHeight="1" x14ac:dyDescent="0.15">
      <c r="B9" s="65" t="s">
        <v>645</v>
      </c>
      <c r="C9" s="316"/>
      <c r="D9" s="316"/>
      <c r="E9" s="316"/>
      <c r="F9" s="333"/>
      <c r="G9" s="317"/>
      <c r="H9" s="318"/>
      <c r="I9" s="317"/>
      <c r="J9" s="48"/>
    </row>
    <row r="10" spans="2:10" ht="41.25" customHeight="1" x14ac:dyDescent="0.15">
      <c r="B10" s="65" t="s">
        <v>646</v>
      </c>
      <c r="C10" s="316"/>
      <c r="D10" s="316"/>
      <c r="E10" s="316"/>
      <c r="F10" s="332"/>
      <c r="G10" s="317"/>
      <c r="H10" s="318"/>
      <c r="I10" s="317"/>
      <c r="J10" s="48"/>
    </row>
    <row r="11" spans="2:10" ht="99.75" customHeight="1" x14ac:dyDescent="0.15">
      <c r="B11" s="65" t="s">
        <v>647</v>
      </c>
      <c r="C11" s="316"/>
      <c r="D11" s="316"/>
      <c r="E11" s="316"/>
      <c r="F11" s="332"/>
      <c r="G11" s="321"/>
      <c r="H11" s="320"/>
      <c r="I11" s="317"/>
      <c r="J11" s="48"/>
    </row>
    <row r="12" spans="2:10" x14ac:dyDescent="0.15">
      <c r="B12" s="65" t="s">
        <v>648</v>
      </c>
      <c r="C12" s="316"/>
      <c r="D12" s="316"/>
      <c r="E12" s="316"/>
      <c r="F12" s="335"/>
      <c r="G12" s="319"/>
      <c r="H12" s="320"/>
      <c r="I12" s="317"/>
      <c r="J12" s="48"/>
    </row>
    <row r="13" spans="2:10" ht="56.25" customHeight="1" x14ac:dyDescent="0.15">
      <c r="B13" s="65" t="s">
        <v>649</v>
      </c>
      <c r="C13" s="316"/>
      <c r="D13" s="316"/>
      <c r="E13" s="316"/>
      <c r="F13" s="335"/>
      <c r="G13" s="319"/>
      <c r="H13" s="320"/>
      <c r="I13" s="317"/>
      <c r="J13" s="48"/>
    </row>
    <row r="14" spans="2:10" ht="58.5" customHeight="1" x14ac:dyDescent="0.15">
      <c r="B14" s="65" t="s">
        <v>650</v>
      </c>
      <c r="C14" s="316"/>
      <c r="D14" s="316"/>
      <c r="E14" s="316"/>
      <c r="F14" s="314"/>
      <c r="G14" s="319"/>
      <c r="H14" s="320"/>
      <c r="I14" s="317"/>
      <c r="J14" s="48"/>
    </row>
    <row r="15" spans="2:10" ht="93.75" customHeight="1" x14ac:dyDescent="0.15">
      <c r="B15" s="65" t="s">
        <v>651</v>
      </c>
      <c r="C15" s="316" t="s">
        <v>711</v>
      </c>
      <c r="D15" s="316" t="s">
        <v>712</v>
      </c>
      <c r="E15" s="316" t="s">
        <v>713</v>
      </c>
      <c r="F15" s="314"/>
      <c r="G15" s="319"/>
      <c r="H15" s="320"/>
      <c r="I15" s="317"/>
      <c r="J15" s="48"/>
    </row>
    <row r="16" spans="2:10" x14ac:dyDescent="0.15">
      <c r="B16" s="65" t="s">
        <v>652</v>
      </c>
      <c r="C16" s="316"/>
      <c r="D16" s="316"/>
      <c r="E16" s="316"/>
      <c r="F16" s="335"/>
      <c r="G16" s="321"/>
      <c r="H16" s="322"/>
      <c r="I16" s="317"/>
      <c r="J16" s="48"/>
    </row>
    <row r="17" spans="1:10" x14ac:dyDescent="0.15">
      <c r="B17" s="65" t="s">
        <v>653</v>
      </c>
      <c r="C17" s="316"/>
      <c r="D17" s="316"/>
      <c r="E17" s="316"/>
      <c r="F17" s="314"/>
      <c r="G17" s="319"/>
      <c r="H17" s="320"/>
      <c r="I17" s="323"/>
      <c r="J17" s="67"/>
    </row>
    <row r="18" spans="1:10" x14ac:dyDescent="0.15">
      <c r="B18" s="65" t="s">
        <v>654</v>
      </c>
      <c r="C18" s="316"/>
      <c r="D18" s="316"/>
      <c r="E18" s="316"/>
      <c r="F18" s="314"/>
      <c r="G18" s="319"/>
      <c r="H18" s="320"/>
      <c r="I18" s="319"/>
      <c r="J18" s="66"/>
    </row>
    <row r="19" spans="1:10" x14ac:dyDescent="0.15">
      <c r="B19" s="65" t="s">
        <v>655</v>
      </c>
      <c r="C19" s="316"/>
      <c r="D19" s="316"/>
      <c r="E19" s="316"/>
      <c r="F19" s="314"/>
      <c r="G19" s="319"/>
      <c r="H19" s="320"/>
      <c r="I19" s="319"/>
      <c r="J19" s="66"/>
    </row>
    <row r="20" spans="1:10" x14ac:dyDescent="0.15">
      <c r="B20" s="65" t="s">
        <v>656</v>
      </c>
      <c r="C20" s="316"/>
      <c r="D20" s="316"/>
      <c r="E20" s="316"/>
      <c r="F20" s="335"/>
      <c r="G20" s="319"/>
      <c r="H20" s="320"/>
      <c r="I20" s="319"/>
      <c r="J20" s="66"/>
    </row>
    <row r="21" spans="1:10" x14ac:dyDescent="0.15">
      <c r="B21" s="65" t="s">
        <v>657</v>
      </c>
      <c r="C21" s="316"/>
      <c r="D21" s="316"/>
      <c r="E21" s="316"/>
      <c r="F21" s="314"/>
      <c r="G21" s="319"/>
      <c r="H21" s="320"/>
      <c r="I21" s="319"/>
      <c r="J21" s="66"/>
    </row>
    <row r="22" spans="1:10" x14ac:dyDescent="0.15">
      <c r="B22" s="65" t="s">
        <v>658</v>
      </c>
      <c r="C22" s="316"/>
      <c r="D22" s="316"/>
      <c r="E22" s="316"/>
      <c r="F22" s="313"/>
      <c r="G22" s="317"/>
      <c r="H22" s="318"/>
      <c r="I22" s="319"/>
      <c r="J22" s="66"/>
    </row>
    <row r="23" spans="1:10" x14ac:dyDescent="0.15">
      <c r="B23" s="65" t="s">
        <v>659</v>
      </c>
      <c r="C23" s="316"/>
      <c r="D23" s="316"/>
      <c r="E23" s="316"/>
      <c r="F23" s="314"/>
      <c r="G23" s="319"/>
      <c r="H23" s="320"/>
      <c r="I23" s="319"/>
      <c r="J23" s="66"/>
    </row>
    <row r="24" spans="1:10" ht="22.5" x14ac:dyDescent="0.15">
      <c r="A24" s="98"/>
      <c r="B24" s="65" t="s">
        <v>660</v>
      </c>
      <c r="C24" s="316"/>
      <c r="D24" s="316"/>
      <c r="E24" s="316"/>
      <c r="F24" s="338"/>
      <c r="G24" s="317"/>
      <c r="H24" s="318"/>
      <c r="I24" s="319"/>
      <c r="J24" s="66"/>
    </row>
    <row r="25" spans="1:10" x14ac:dyDescent="0.15">
      <c r="B25" s="65" t="s">
        <v>661</v>
      </c>
      <c r="C25" s="316"/>
      <c r="D25" s="316"/>
      <c r="E25" s="316"/>
      <c r="F25" s="333"/>
      <c r="G25" s="317"/>
      <c r="H25" s="320"/>
      <c r="I25" s="319"/>
      <c r="J25" s="66"/>
    </row>
    <row r="26" spans="1:10" x14ac:dyDescent="0.15">
      <c r="B26" s="65" t="s">
        <v>662</v>
      </c>
      <c r="C26" s="316"/>
      <c r="D26" s="316"/>
      <c r="E26" s="316"/>
      <c r="F26" s="339"/>
      <c r="G26" s="317"/>
      <c r="H26" s="318"/>
      <c r="I26" s="317"/>
      <c r="J26" s="48"/>
    </row>
    <row r="27" spans="1:10" x14ac:dyDescent="0.15">
      <c r="B27" s="65" t="s">
        <v>663</v>
      </c>
      <c r="C27" s="316"/>
      <c r="D27" s="316"/>
      <c r="E27" s="316"/>
      <c r="F27" s="313"/>
      <c r="G27" s="317"/>
      <c r="H27" s="318"/>
      <c r="I27" s="317"/>
      <c r="J27" s="48"/>
    </row>
    <row r="28" spans="1:10" ht="15.75" x14ac:dyDescent="0.3">
      <c r="B28" s="65" t="s">
        <v>664</v>
      </c>
      <c r="C28" s="316"/>
      <c r="D28" s="316"/>
      <c r="E28" s="316"/>
      <c r="F28" s="333"/>
      <c r="G28" s="323"/>
      <c r="H28" s="324"/>
      <c r="I28" s="317"/>
      <c r="J28" s="48"/>
    </row>
    <row r="29" spans="1:10" x14ac:dyDescent="0.15">
      <c r="B29" s="65" t="s">
        <v>665</v>
      </c>
      <c r="C29" s="316"/>
      <c r="D29" s="316"/>
      <c r="E29" s="316"/>
      <c r="F29" s="332"/>
      <c r="G29" s="317"/>
      <c r="H29" s="318"/>
      <c r="I29" s="317"/>
      <c r="J29" s="48"/>
    </row>
    <row r="30" spans="1:10" x14ac:dyDescent="0.15">
      <c r="B30" s="65" t="s">
        <v>666</v>
      </c>
      <c r="C30" s="316"/>
      <c r="D30" s="316"/>
      <c r="E30" s="316"/>
      <c r="F30" s="332"/>
      <c r="G30" s="323"/>
      <c r="H30" s="318"/>
      <c r="I30" s="317"/>
      <c r="J30" s="48"/>
    </row>
    <row r="31" spans="1:10" x14ac:dyDescent="0.15">
      <c r="B31" s="65" t="s">
        <v>667</v>
      </c>
      <c r="C31" s="316"/>
      <c r="D31" s="316"/>
      <c r="E31" s="316"/>
      <c r="F31" s="333"/>
      <c r="G31" s="319"/>
      <c r="H31" s="320"/>
      <c r="I31" s="317"/>
      <c r="J31" s="48"/>
    </row>
    <row r="32" spans="1:10" x14ac:dyDescent="0.15">
      <c r="B32" s="65" t="s">
        <v>668</v>
      </c>
      <c r="C32" s="316"/>
      <c r="D32" s="316"/>
      <c r="E32" s="316"/>
      <c r="F32" s="325"/>
      <c r="G32" s="323"/>
      <c r="H32" s="320"/>
      <c r="I32" s="317"/>
      <c r="J32" s="48"/>
    </row>
    <row r="33" spans="2:10" x14ac:dyDescent="0.15">
      <c r="B33" s="65" t="s">
        <v>669</v>
      </c>
      <c r="C33" s="316"/>
      <c r="D33" s="316"/>
      <c r="E33" s="316"/>
      <c r="F33" s="314"/>
      <c r="G33" s="319"/>
      <c r="H33" s="320"/>
      <c r="I33" s="319"/>
      <c r="J33" s="66"/>
    </row>
    <row r="34" spans="2:10" x14ac:dyDescent="0.15">
      <c r="B34" s="100"/>
      <c r="F34" s="102"/>
    </row>
    <row r="36" spans="2:10" x14ac:dyDescent="0.15">
      <c r="E36" s="47"/>
    </row>
  </sheetData>
  <mergeCells count="2">
    <mergeCell ref="C1:F1"/>
    <mergeCell ref="G1:J1"/>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92D050"/>
  </sheetPr>
  <dimension ref="A1:AP37"/>
  <sheetViews>
    <sheetView zoomScaleNormal="100" workbookViewId="0">
      <pane xSplit="5" ySplit="1" topLeftCell="V2" activePane="bottomRight" state="frozen"/>
      <selection activeCell="E28" sqref="E28"/>
      <selection pane="topRight" activeCell="E28" sqref="E28"/>
      <selection pane="bottomLeft" activeCell="E28" sqref="E28"/>
      <selection pane="bottomRight" activeCell="Z6" sqref="Z6:Z13"/>
    </sheetView>
  </sheetViews>
  <sheetFormatPr defaultRowHeight="12" x14ac:dyDescent="0.15"/>
  <cols>
    <col min="1" max="1" width="15.875" style="16" customWidth="1"/>
    <col min="2" max="2" width="43.875" style="16" customWidth="1"/>
    <col min="3" max="3" width="12.375" style="16" customWidth="1"/>
    <col min="4" max="4" width="8.875" style="16" customWidth="1"/>
    <col min="5" max="5" width="12.125" style="16" customWidth="1"/>
    <col min="6" max="6" width="8.75" style="16" customWidth="1"/>
    <col min="7" max="7" width="12.75" style="16" customWidth="1"/>
    <col min="8" max="8" width="8.5" style="16" customWidth="1"/>
    <col min="9" max="9" width="8.5" style="16" bestFit="1" customWidth="1"/>
    <col min="10" max="11" width="9.5" style="16" customWidth="1"/>
    <col min="12" max="13" width="7.5" style="16" customWidth="1"/>
    <col min="14" max="14" width="7.5" style="16" bestFit="1" customWidth="1"/>
    <col min="15" max="16" width="8.5" style="16" bestFit="1" customWidth="1"/>
    <col min="17" max="17" width="7.5" style="16" bestFit="1" customWidth="1"/>
    <col min="18" max="20" width="8.5" style="16" bestFit="1" customWidth="1"/>
    <col min="21" max="21" width="7.5" style="16" bestFit="1" customWidth="1"/>
    <col min="22" max="24" width="8.5" style="16" bestFit="1" customWidth="1"/>
    <col min="25" max="25" width="7.5" style="16" bestFit="1" customWidth="1"/>
    <col min="26" max="26" width="8.5" style="16" customWidth="1"/>
    <col min="27" max="30" width="7.5" style="16" bestFit="1" customWidth="1"/>
    <col min="31" max="31" width="8.5" style="16" bestFit="1" customWidth="1"/>
    <col min="32" max="32" width="7.5" style="16" bestFit="1" customWidth="1"/>
    <col min="33" max="16384" width="9" style="16"/>
  </cols>
  <sheetData>
    <row r="1" spans="1:42" ht="40.5" customHeight="1" x14ac:dyDescent="0.15">
      <c r="A1" s="427" t="s">
        <v>87</v>
      </c>
      <c r="B1" s="428"/>
      <c r="C1" s="428"/>
      <c r="D1" s="428"/>
      <c r="E1" s="428"/>
      <c r="F1" s="15"/>
      <c r="G1" s="15"/>
      <c r="H1" s="15"/>
    </row>
    <row r="2" spans="1:42" ht="13.5" customHeight="1" x14ac:dyDescent="0.15">
      <c r="A2" s="166"/>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81"/>
      <c r="AC2" s="81"/>
      <c r="AD2" s="81"/>
      <c r="AE2" s="167"/>
      <c r="AF2" s="167"/>
      <c r="AG2" s="167"/>
    </row>
    <row r="3" spans="1:42" x14ac:dyDescent="0.15">
      <c r="A3" s="430" t="s">
        <v>790</v>
      </c>
      <c r="B3" s="430"/>
      <c r="C3" s="430"/>
    </row>
    <row r="4" spans="1:42" x14ac:dyDescent="0.15">
      <c r="A4" s="431" t="s">
        <v>791</v>
      </c>
      <c r="B4" s="431"/>
      <c r="C4" s="431"/>
    </row>
    <row r="5" spans="1:42" ht="13.5" x14ac:dyDescent="0.15">
      <c r="A5" s="61"/>
      <c r="B5" s="62" t="s">
        <v>240</v>
      </c>
      <c r="C5" s="79">
        <v>1</v>
      </c>
      <c r="D5" s="79">
        <v>2</v>
      </c>
      <c r="E5" s="79">
        <v>3</v>
      </c>
      <c r="F5" s="79">
        <v>4</v>
      </c>
      <c r="G5" s="79">
        <v>5</v>
      </c>
      <c r="H5" s="79">
        <v>6</v>
      </c>
      <c r="I5" s="79">
        <v>7</v>
      </c>
      <c r="J5" s="79">
        <v>9</v>
      </c>
      <c r="K5" s="79">
        <v>10</v>
      </c>
      <c r="L5" s="79">
        <v>11</v>
      </c>
      <c r="M5" s="79">
        <v>12</v>
      </c>
      <c r="N5" s="79">
        <v>13</v>
      </c>
      <c r="O5" s="79">
        <v>14</v>
      </c>
      <c r="P5" s="79">
        <v>15</v>
      </c>
      <c r="Q5" s="79">
        <v>16</v>
      </c>
      <c r="R5" s="79">
        <v>17</v>
      </c>
      <c r="S5" s="79">
        <v>18</v>
      </c>
      <c r="T5" s="79">
        <v>19</v>
      </c>
      <c r="U5" s="79">
        <v>20</v>
      </c>
      <c r="V5" s="79">
        <v>21</v>
      </c>
      <c r="W5" s="79">
        <v>22</v>
      </c>
      <c r="X5" s="79">
        <v>23</v>
      </c>
      <c r="Y5" s="79">
        <v>24</v>
      </c>
      <c r="Z5" s="79">
        <v>25</v>
      </c>
      <c r="AA5" s="79">
        <v>26</v>
      </c>
      <c r="AB5" s="79">
        <v>27</v>
      </c>
      <c r="AC5" s="79">
        <v>28</v>
      </c>
      <c r="AD5" s="79">
        <v>29</v>
      </c>
      <c r="AE5" s="79">
        <v>30</v>
      </c>
      <c r="AF5" s="79">
        <v>31</v>
      </c>
      <c r="AG5" s="69"/>
      <c r="AJ5" s="188"/>
      <c r="AL5" s="174"/>
      <c r="AN5" s="51"/>
    </row>
    <row r="6" spans="1:42" ht="13.5" x14ac:dyDescent="0.15">
      <c r="A6" s="429" t="s">
        <v>675</v>
      </c>
      <c r="B6" s="164" t="s">
        <v>132</v>
      </c>
      <c r="C6" s="408">
        <v>3.88</v>
      </c>
      <c r="D6" s="389">
        <v>3.88</v>
      </c>
      <c r="E6" s="392">
        <v>3.88</v>
      </c>
      <c r="F6" s="392">
        <v>3.88</v>
      </c>
      <c r="G6" s="388">
        <v>3.88</v>
      </c>
      <c r="H6" s="388">
        <v>3.88</v>
      </c>
      <c r="I6" s="389">
        <v>3.88</v>
      </c>
      <c r="J6" s="389">
        <v>3.88</v>
      </c>
      <c r="K6" s="389">
        <v>3.88</v>
      </c>
      <c r="L6" s="389">
        <v>3.88</v>
      </c>
      <c r="M6" s="389">
        <v>3.88</v>
      </c>
      <c r="N6" s="375">
        <v>3.88</v>
      </c>
      <c r="O6" s="388">
        <v>3.88</v>
      </c>
      <c r="P6" s="388">
        <v>3.88</v>
      </c>
      <c r="Q6" s="387">
        <v>3.88</v>
      </c>
      <c r="R6" s="376">
        <v>3.88</v>
      </c>
      <c r="S6" s="391">
        <v>3.88</v>
      </c>
      <c r="T6" s="378">
        <v>3.88</v>
      </c>
      <c r="U6" s="391">
        <v>3.88</v>
      </c>
      <c r="V6" s="391">
        <v>3.88</v>
      </c>
      <c r="W6" s="391">
        <v>3.88</v>
      </c>
      <c r="X6" s="391">
        <v>3.88</v>
      </c>
      <c r="Y6" s="391">
        <v>3.88</v>
      </c>
      <c r="Z6" s="391">
        <v>3.88</v>
      </c>
      <c r="AA6" s="391">
        <v>3.88</v>
      </c>
      <c r="AB6" s="380">
        <v>3.88</v>
      </c>
      <c r="AC6" s="381">
        <v>3.88</v>
      </c>
      <c r="AD6" s="383"/>
      <c r="AE6" s="372"/>
      <c r="AF6" s="358"/>
      <c r="AG6" s="355"/>
      <c r="AH6" s="355"/>
      <c r="AI6" s="355"/>
      <c r="AJ6" s="188"/>
      <c r="AL6" s="174"/>
      <c r="AN6" s="51"/>
    </row>
    <row r="7" spans="1:42" ht="13.5" x14ac:dyDescent="0.15">
      <c r="A7" s="429"/>
      <c r="B7" s="164" t="s">
        <v>739</v>
      </c>
      <c r="C7" s="408">
        <v>1.56</v>
      </c>
      <c r="D7" s="389">
        <v>1.83</v>
      </c>
      <c r="E7" s="389">
        <v>1.61</v>
      </c>
      <c r="F7" s="392">
        <v>1.86</v>
      </c>
      <c r="G7" s="389">
        <v>1.61</v>
      </c>
      <c r="H7" s="388">
        <v>1.63</v>
      </c>
      <c r="I7" s="389">
        <v>1.64</v>
      </c>
      <c r="J7" s="389">
        <v>1.94</v>
      </c>
      <c r="K7" s="389">
        <v>1.71</v>
      </c>
      <c r="L7" s="389">
        <v>2.02</v>
      </c>
      <c r="M7" s="389">
        <v>1.84</v>
      </c>
      <c r="N7" s="375">
        <v>1.86</v>
      </c>
      <c r="O7" s="388">
        <v>1.91</v>
      </c>
      <c r="P7" s="388">
        <v>1.85</v>
      </c>
      <c r="Q7" s="387">
        <v>1.88</v>
      </c>
      <c r="R7" s="377">
        <v>1.66</v>
      </c>
      <c r="S7" s="389">
        <v>1.65</v>
      </c>
      <c r="T7" s="379">
        <v>1.92</v>
      </c>
      <c r="U7" s="389">
        <v>1.88</v>
      </c>
      <c r="V7" s="389">
        <v>1.87</v>
      </c>
      <c r="W7">
        <v>1.89</v>
      </c>
      <c r="X7">
        <v>1.88</v>
      </c>
      <c r="Y7">
        <v>1.87</v>
      </c>
      <c r="Z7">
        <v>1.64</v>
      </c>
      <c r="AA7" s="47">
        <v>1.6</v>
      </c>
      <c r="AB7" s="389">
        <v>1.74</v>
      </c>
      <c r="AC7" s="382">
        <v>1.96</v>
      </c>
      <c r="AD7" s="384"/>
      <c r="AE7" s="373"/>
      <c r="AF7" s="360"/>
      <c r="AG7" s="357"/>
      <c r="AH7" s="357"/>
      <c r="AI7" s="357"/>
      <c r="AJ7" s="188"/>
      <c r="AL7" s="174"/>
      <c r="AN7" s="51"/>
      <c r="AO7" s="174"/>
    </row>
    <row r="8" spans="1:42" ht="13.5" x14ac:dyDescent="0.15">
      <c r="A8" s="429"/>
      <c r="B8" s="164" t="s">
        <v>587</v>
      </c>
      <c r="C8" s="47">
        <v>170.1</v>
      </c>
      <c r="D8" s="389">
        <v>170</v>
      </c>
      <c r="E8" s="198">
        <v>170</v>
      </c>
      <c r="F8" s="198">
        <v>170</v>
      </c>
      <c r="G8" s="388">
        <v>170</v>
      </c>
      <c r="H8" s="388">
        <v>170</v>
      </c>
      <c r="I8" s="389">
        <v>170</v>
      </c>
      <c r="J8" s="389">
        <v>170</v>
      </c>
      <c r="K8" s="389">
        <v>170</v>
      </c>
      <c r="L8" s="389">
        <v>170</v>
      </c>
      <c r="M8" s="389">
        <v>170</v>
      </c>
      <c r="N8" s="375">
        <v>170</v>
      </c>
      <c r="O8" s="388">
        <v>170</v>
      </c>
      <c r="P8" s="388">
        <v>170</v>
      </c>
      <c r="Q8" s="387">
        <v>170</v>
      </c>
      <c r="R8" s="376">
        <v>170</v>
      </c>
      <c r="S8" s="391">
        <v>170</v>
      </c>
      <c r="T8" s="378">
        <v>170</v>
      </c>
      <c r="U8" s="391">
        <v>170</v>
      </c>
      <c r="V8" s="391">
        <v>170</v>
      </c>
      <c r="W8" s="391">
        <v>170</v>
      </c>
      <c r="X8" s="391">
        <v>170</v>
      </c>
      <c r="Y8" s="391">
        <v>170</v>
      </c>
      <c r="Z8" s="391">
        <v>170</v>
      </c>
      <c r="AA8" s="391">
        <v>170</v>
      </c>
      <c r="AB8" s="380">
        <v>170</v>
      </c>
      <c r="AC8" s="381">
        <v>170</v>
      </c>
      <c r="AD8" s="383"/>
      <c r="AE8" s="372"/>
      <c r="AF8" s="358"/>
      <c r="AG8" s="355"/>
      <c r="AH8" s="355"/>
      <c r="AI8" s="355"/>
      <c r="AJ8" s="222"/>
      <c r="AL8" s="51"/>
      <c r="AN8" s="222"/>
      <c r="AP8" s="51"/>
    </row>
    <row r="9" spans="1:42" ht="13.5" x14ac:dyDescent="0.15">
      <c r="A9" s="429"/>
      <c r="B9" s="164" t="s">
        <v>789</v>
      </c>
      <c r="C9" s="408">
        <v>2.15</v>
      </c>
      <c r="D9" s="389">
        <v>1.88</v>
      </c>
      <c r="E9" s="389">
        <v>2.1</v>
      </c>
      <c r="F9" s="392">
        <v>1.85</v>
      </c>
      <c r="G9" s="389">
        <v>1.95</v>
      </c>
      <c r="H9" s="388">
        <v>2.08</v>
      </c>
      <c r="I9" s="389">
        <v>2.0699999999999998</v>
      </c>
      <c r="J9" s="392">
        <v>1.77</v>
      </c>
      <c r="K9" s="392">
        <v>2</v>
      </c>
      <c r="L9" s="389">
        <v>1.69</v>
      </c>
      <c r="M9" s="389">
        <v>1.87</v>
      </c>
      <c r="N9" s="375">
        <v>1.86</v>
      </c>
      <c r="O9" s="388">
        <v>1.8</v>
      </c>
      <c r="P9" s="388">
        <v>1.86</v>
      </c>
      <c r="Q9" s="387">
        <v>1.83</v>
      </c>
      <c r="R9" s="376">
        <v>2.0499999999999998</v>
      </c>
      <c r="S9" s="391">
        <v>2.06</v>
      </c>
      <c r="T9" s="378">
        <v>1.79</v>
      </c>
      <c r="U9" s="391">
        <v>1.83</v>
      </c>
      <c r="V9" s="391">
        <v>1.84</v>
      </c>
      <c r="W9" s="392">
        <v>1.82</v>
      </c>
      <c r="X9" s="392">
        <v>1.83</v>
      </c>
      <c r="Y9" s="392">
        <v>1.84</v>
      </c>
      <c r="Z9">
        <v>2.0699999999999998</v>
      </c>
      <c r="AA9" s="47">
        <v>2.11</v>
      </c>
      <c r="AB9" s="380">
        <v>1.97</v>
      </c>
      <c r="AC9" s="381">
        <v>1.75</v>
      </c>
      <c r="AD9" s="383"/>
      <c r="AE9" s="372"/>
      <c r="AF9" s="358"/>
      <c r="AG9" s="355"/>
      <c r="AH9" s="355"/>
      <c r="AI9" s="355"/>
      <c r="AJ9" s="222"/>
      <c r="AL9" s="51"/>
      <c r="AM9" s="174"/>
      <c r="AN9" s="222"/>
      <c r="AP9" s="51"/>
    </row>
    <row r="10" spans="1:42" ht="13.5" x14ac:dyDescent="0.15">
      <c r="A10" s="429"/>
      <c r="B10" s="17" t="s">
        <v>5</v>
      </c>
      <c r="C10" s="407">
        <v>40.159999999999997</v>
      </c>
      <c r="D10" s="392">
        <v>47.24</v>
      </c>
      <c r="E10" s="198">
        <v>41.55</v>
      </c>
      <c r="F10" s="392">
        <v>48.09</v>
      </c>
      <c r="G10">
        <v>41.54</v>
      </c>
      <c r="H10" s="388">
        <v>42.03</v>
      </c>
      <c r="I10" s="388">
        <v>42.32</v>
      </c>
      <c r="J10" s="392">
        <v>50.17</v>
      </c>
      <c r="K10" s="392">
        <v>44.03</v>
      </c>
      <c r="L10" s="389">
        <v>52.13</v>
      </c>
      <c r="M10" s="389">
        <v>47.52</v>
      </c>
      <c r="N10" s="375">
        <v>47.86</v>
      </c>
      <c r="O10" s="388">
        <v>49.23</v>
      </c>
      <c r="P10">
        <v>47.85</v>
      </c>
      <c r="Q10" s="386">
        <v>48.42</v>
      </c>
      <c r="R10" s="185">
        <v>42.89</v>
      </c>
      <c r="S10" s="185">
        <v>42.57</v>
      </c>
      <c r="T10" s="185">
        <v>49.61</v>
      </c>
      <c r="U10" s="185">
        <v>48.61</v>
      </c>
      <c r="V10" s="185">
        <v>48.21</v>
      </c>
      <c r="W10" s="392">
        <v>48.86</v>
      </c>
      <c r="X10" s="392">
        <v>48.86</v>
      </c>
      <c r="Y10" s="392">
        <v>48.19</v>
      </c>
      <c r="Z10">
        <v>42.32</v>
      </c>
      <c r="AA10" s="47">
        <v>41.33</v>
      </c>
      <c r="AB10" s="185">
        <v>44.81</v>
      </c>
      <c r="AC10" s="185">
        <v>50.66</v>
      </c>
      <c r="AD10" s="185"/>
      <c r="AE10" s="185"/>
      <c r="AF10" s="185"/>
      <c r="AG10" s="185"/>
      <c r="AH10" s="185"/>
      <c r="AI10" s="185"/>
      <c r="AJ10" s="222"/>
      <c r="AL10" s="51"/>
      <c r="AM10" s="174"/>
      <c r="AN10" s="222"/>
      <c r="AP10" s="51"/>
    </row>
    <row r="11" spans="1:42" ht="13.5" x14ac:dyDescent="0.15">
      <c r="A11" s="429"/>
      <c r="B11" s="77" t="s">
        <v>6</v>
      </c>
      <c r="C11" s="409">
        <v>55.55</v>
      </c>
      <c r="D11" s="80">
        <v>48.46</v>
      </c>
      <c r="E11" s="388">
        <v>54.17</v>
      </c>
      <c r="F11" s="392">
        <v>47.63</v>
      </c>
      <c r="G11">
        <v>54.18</v>
      </c>
      <c r="H11" s="388">
        <v>53.68</v>
      </c>
      <c r="I11" s="388">
        <v>53.4</v>
      </c>
      <c r="J11" s="392">
        <v>45.54</v>
      </c>
      <c r="K11" s="392">
        <v>51.69</v>
      </c>
      <c r="L11" s="198">
        <v>43.59</v>
      </c>
      <c r="M11" s="198">
        <v>43.59</v>
      </c>
      <c r="N11" s="375">
        <v>47.86</v>
      </c>
      <c r="O11" s="388">
        <v>46.48</v>
      </c>
      <c r="P11" s="388">
        <v>47.87</v>
      </c>
      <c r="Q11" s="386">
        <v>47.3</v>
      </c>
      <c r="R11" s="185">
        <v>52.83</v>
      </c>
      <c r="S11" s="185">
        <v>53.14</v>
      </c>
      <c r="T11" s="185">
        <v>46.1</v>
      </c>
      <c r="U11" s="185">
        <v>47.12</v>
      </c>
      <c r="V11" s="185">
        <v>47.54</v>
      </c>
      <c r="W11" s="392">
        <v>46.85</v>
      </c>
      <c r="X11" s="392">
        <v>47.11</v>
      </c>
      <c r="Y11" s="392">
        <v>47.53</v>
      </c>
      <c r="Z11">
        <v>53.39</v>
      </c>
      <c r="AA11" s="47">
        <v>54.38</v>
      </c>
      <c r="AB11" s="185">
        <v>50.91</v>
      </c>
      <c r="AC11" s="185">
        <v>45.06</v>
      </c>
      <c r="AD11" s="185"/>
      <c r="AE11" s="185"/>
      <c r="AF11" s="185"/>
      <c r="AG11" s="185"/>
      <c r="AH11" s="185"/>
      <c r="AI11" s="185"/>
      <c r="AJ11" s="222"/>
      <c r="AL11" s="51"/>
      <c r="AM11" s="174"/>
      <c r="AN11" s="222"/>
      <c r="AP11" s="51"/>
    </row>
    <row r="12" spans="1:42" ht="13.5" x14ac:dyDescent="0.15">
      <c r="A12" s="429"/>
      <c r="B12" s="18" t="s">
        <v>84</v>
      </c>
      <c r="C12" s="409">
        <v>107</v>
      </c>
      <c r="D12" s="409">
        <v>107</v>
      </c>
      <c r="E12" s="388">
        <v>107</v>
      </c>
      <c r="F12" s="388">
        <v>107</v>
      </c>
      <c r="G12" s="388">
        <v>107</v>
      </c>
      <c r="H12" s="388">
        <v>107</v>
      </c>
      <c r="I12" s="388">
        <v>107</v>
      </c>
      <c r="J12" s="388">
        <v>107</v>
      </c>
      <c r="K12" s="388">
        <v>107</v>
      </c>
      <c r="L12" s="388">
        <v>107</v>
      </c>
      <c r="M12" s="388">
        <v>107</v>
      </c>
      <c r="N12" s="388">
        <v>107</v>
      </c>
      <c r="O12" s="388">
        <v>107</v>
      </c>
      <c r="P12" s="388">
        <v>107</v>
      </c>
      <c r="Q12" s="388">
        <v>107</v>
      </c>
      <c r="R12" s="388">
        <v>107</v>
      </c>
      <c r="S12" s="388">
        <v>107</v>
      </c>
      <c r="T12" s="388">
        <v>107</v>
      </c>
      <c r="U12" s="388">
        <v>107</v>
      </c>
      <c r="V12" s="388">
        <v>107</v>
      </c>
      <c r="W12" s="388">
        <v>107</v>
      </c>
      <c r="X12" s="388">
        <v>107</v>
      </c>
      <c r="Y12" s="388">
        <v>107</v>
      </c>
      <c r="Z12" s="388">
        <v>107</v>
      </c>
      <c r="AA12" s="388">
        <v>107</v>
      </c>
      <c r="AB12" s="368">
        <v>107</v>
      </c>
      <c r="AC12" s="369">
        <v>107</v>
      </c>
      <c r="AD12" s="371"/>
      <c r="AE12" s="356"/>
      <c r="AF12" s="359"/>
      <c r="AG12" s="356"/>
      <c r="AH12" s="356"/>
      <c r="AI12" s="356"/>
      <c r="AJ12" s="222"/>
      <c r="AK12" s="170"/>
      <c r="AM12" s="174"/>
      <c r="AN12" s="222"/>
      <c r="AO12" s="170"/>
    </row>
    <row r="13" spans="1:42" ht="13.5" x14ac:dyDescent="0.15">
      <c r="A13" s="429"/>
      <c r="B13" s="18" t="s">
        <v>85</v>
      </c>
      <c r="C13" s="409">
        <v>107</v>
      </c>
      <c r="D13" s="409">
        <v>107</v>
      </c>
      <c r="E13" s="388">
        <v>107</v>
      </c>
      <c r="F13" s="388">
        <v>107</v>
      </c>
      <c r="G13" s="388">
        <v>107</v>
      </c>
      <c r="H13" s="388">
        <v>107</v>
      </c>
      <c r="I13" s="388">
        <v>107</v>
      </c>
      <c r="J13" s="388">
        <v>107</v>
      </c>
      <c r="K13" s="388">
        <v>107</v>
      </c>
      <c r="L13" s="388">
        <v>107</v>
      </c>
      <c r="M13" s="388">
        <v>107</v>
      </c>
      <c r="N13" s="388">
        <v>107</v>
      </c>
      <c r="O13" s="388">
        <v>107</v>
      </c>
      <c r="P13" s="388">
        <v>107</v>
      </c>
      <c r="Q13" s="388">
        <v>107</v>
      </c>
      <c r="R13" s="388">
        <v>107</v>
      </c>
      <c r="S13" s="388">
        <v>107</v>
      </c>
      <c r="T13" s="388">
        <v>107</v>
      </c>
      <c r="U13" s="388">
        <v>107</v>
      </c>
      <c r="V13" s="388">
        <v>107</v>
      </c>
      <c r="W13" s="388">
        <v>107</v>
      </c>
      <c r="X13" s="388">
        <v>107</v>
      </c>
      <c r="Y13" s="388">
        <v>107</v>
      </c>
      <c r="Z13" s="388">
        <v>107</v>
      </c>
      <c r="AA13" s="388">
        <v>107</v>
      </c>
      <c r="AB13" s="368">
        <v>107</v>
      </c>
      <c r="AC13" s="369">
        <v>107</v>
      </c>
      <c r="AD13" s="371"/>
      <c r="AE13" s="352"/>
      <c r="AF13" s="359"/>
      <c r="AG13" s="165"/>
      <c r="AH13" s="188"/>
      <c r="AI13" s="189"/>
      <c r="AJ13" s="222"/>
      <c r="AK13" s="170"/>
      <c r="AL13" s="196"/>
      <c r="AN13" s="222"/>
      <c r="AO13" s="170"/>
    </row>
    <row r="14" spans="1:42" x14ac:dyDescent="0.15">
      <c r="B14" s="195"/>
      <c r="C14" s="195"/>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row>
    <row r="15" spans="1:42" x14ac:dyDescent="0.15">
      <c r="B15" s="195"/>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row>
    <row r="16" spans="1:42" ht="13.5" customHeight="1" x14ac:dyDescent="0.15">
      <c r="A16" s="16" t="s">
        <v>735</v>
      </c>
      <c r="B16" s="195"/>
      <c r="C16" s="195"/>
      <c r="D16" s="195"/>
      <c r="E16" s="195" t="s">
        <v>734</v>
      </c>
      <c r="F16" s="195"/>
      <c r="J16" s="401"/>
      <c r="K16" s="401"/>
      <c r="L16" s="195"/>
      <c r="M16" s="195"/>
      <c r="N16" s="195"/>
      <c r="O16" s="195"/>
      <c r="P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row>
    <row r="17" spans="1:42" x14ac:dyDescent="0.15">
      <c r="A17" s="405" t="s">
        <v>775</v>
      </c>
      <c r="B17" s="195" t="s">
        <v>727</v>
      </c>
      <c r="C17" s="195" t="s">
        <v>728</v>
      </c>
      <c r="D17" s="195" t="s">
        <v>731</v>
      </c>
      <c r="E17" s="400" t="s">
        <v>758</v>
      </c>
      <c r="F17" s="426" t="s">
        <v>770</v>
      </c>
      <c r="J17" s="401"/>
      <c r="K17" s="401"/>
      <c r="L17" s="399"/>
      <c r="M17" s="399"/>
      <c r="N17" s="399"/>
      <c r="O17" s="195"/>
      <c r="P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row>
    <row r="18" spans="1:42" x14ac:dyDescent="0.15">
      <c r="A18" s="405" t="s">
        <v>776</v>
      </c>
      <c r="B18" s="195" t="s">
        <v>738</v>
      </c>
      <c r="C18" s="195" t="s">
        <v>728</v>
      </c>
      <c r="D18" s="195" t="s">
        <v>731</v>
      </c>
      <c r="E18" s="400" t="s">
        <v>754</v>
      </c>
      <c r="F18" s="426"/>
      <c r="J18" s="401"/>
      <c r="K18" s="401"/>
      <c r="L18" s="399"/>
      <c r="M18" s="399"/>
      <c r="N18" s="399"/>
      <c r="O18" s="195"/>
      <c r="P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row>
    <row r="19" spans="1:42" x14ac:dyDescent="0.15">
      <c r="A19" s="406" t="s">
        <v>729</v>
      </c>
      <c r="B19" s="402" t="s">
        <v>766</v>
      </c>
      <c r="C19" s="402" t="s">
        <v>728</v>
      </c>
      <c r="D19" s="402" t="s">
        <v>731</v>
      </c>
      <c r="E19" s="403" t="s">
        <v>763</v>
      </c>
      <c r="F19" s="426" t="s">
        <v>771</v>
      </c>
      <c r="G19" s="195" t="s">
        <v>764</v>
      </c>
      <c r="J19" s="195"/>
      <c r="K19" s="195"/>
      <c r="L19" s="399"/>
      <c r="M19" s="399"/>
      <c r="N19" s="399"/>
      <c r="P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row>
    <row r="20" spans="1:42" x14ac:dyDescent="0.15">
      <c r="A20" s="406" t="s">
        <v>765</v>
      </c>
      <c r="B20" s="402" t="s">
        <v>732</v>
      </c>
      <c r="C20" s="402" t="s">
        <v>728</v>
      </c>
      <c r="D20" s="402" t="s">
        <v>731</v>
      </c>
      <c r="E20" s="403" t="s">
        <v>755</v>
      </c>
      <c r="F20" s="426"/>
      <c r="J20" s="401"/>
      <c r="K20" s="401"/>
      <c r="L20" s="399"/>
      <c r="M20" s="399"/>
      <c r="N20" s="399"/>
      <c r="O20" s="195"/>
      <c r="P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row>
    <row r="21" spans="1:42" x14ac:dyDescent="0.15">
      <c r="A21" s="405" t="s">
        <v>777</v>
      </c>
      <c r="B21" s="195" t="s">
        <v>737</v>
      </c>
      <c r="C21" s="195" t="s">
        <v>728</v>
      </c>
      <c r="D21" s="195" t="s">
        <v>731</v>
      </c>
      <c r="E21" s="400" t="s">
        <v>756</v>
      </c>
      <c r="F21" s="426" t="s">
        <v>772</v>
      </c>
      <c r="J21" s="401"/>
      <c r="K21" s="401"/>
      <c r="L21" s="399"/>
      <c r="M21" s="399"/>
      <c r="N21" s="399"/>
      <c r="O21" s="195"/>
      <c r="P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row>
    <row r="22" spans="1:42" x14ac:dyDescent="0.15">
      <c r="A22" s="405" t="s">
        <v>730</v>
      </c>
      <c r="B22" s="195" t="s">
        <v>733</v>
      </c>
      <c r="C22" s="195" t="s">
        <v>728</v>
      </c>
      <c r="D22" s="195" t="s">
        <v>731</v>
      </c>
      <c r="E22" s="400" t="s">
        <v>757</v>
      </c>
      <c r="F22" s="426"/>
      <c r="J22" s="401"/>
      <c r="K22" s="401"/>
      <c r="L22" s="399"/>
      <c r="M22" s="399"/>
      <c r="N22" s="399"/>
      <c r="O22" s="195"/>
      <c r="P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row>
    <row r="23" spans="1:42" x14ac:dyDescent="0.15">
      <c r="A23" s="405"/>
      <c r="F23" s="195"/>
      <c r="J23" s="195"/>
      <c r="K23" s="195"/>
      <c r="L23" s="399"/>
      <c r="M23" s="399"/>
      <c r="N23" s="399"/>
      <c r="O23" s="195"/>
      <c r="P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row>
    <row r="24" spans="1:42" x14ac:dyDescent="0.15">
      <c r="A24" s="405" t="s">
        <v>778</v>
      </c>
      <c r="B24" s="195" t="s">
        <v>736</v>
      </c>
      <c r="C24" s="195" t="s">
        <v>760</v>
      </c>
      <c r="D24" s="195"/>
      <c r="E24" s="400" t="s">
        <v>759</v>
      </c>
      <c r="F24" s="195"/>
      <c r="J24" s="195"/>
      <c r="K24" s="195"/>
      <c r="L24" s="399"/>
      <c r="M24" s="399"/>
      <c r="N24" s="399"/>
      <c r="O24" s="195"/>
      <c r="P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row>
    <row r="25" spans="1:42" x14ac:dyDescent="0.15">
      <c r="A25" s="405"/>
      <c r="E25" s="400"/>
      <c r="L25" s="399"/>
      <c r="M25" s="399"/>
      <c r="N25" s="399"/>
    </row>
    <row r="26" spans="1:42" x14ac:dyDescent="0.15">
      <c r="A26" s="405" t="s">
        <v>788</v>
      </c>
      <c r="B26" s="16" t="s">
        <v>749</v>
      </c>
      <c r="C26" s="405" t="s">
        <v>769</v>
      </c>
      <c r="E26" s="16" t="s">
        <v>744</v>
      </c>
      <c r="L26" s="399"/>
      <c r="M26" s="399"/>
      <c r="N26" s="399"/>
    </row>
    <row r="27" spans="1:42" x14ac:dyDescent="0.15">
      <c r="A27" s="405" t="s">
        <v>740</v>
      </c>
      <c r="B27" s="16" t="s">
        <v>750</v>
      </c>
      <c r="C27" s="405" t="s">
        <v>769</v>
      </c>
      <c r="E27" s="16" t="s">
        <v>745</v>
      </c>
      <c r="N27" s="399"/>
      <c r="O27" s="399"/>
    </row>
    <row r="28" spans="1:42" x14ac:dyDescent="0.15">
      <c r="A28" s="405" t="s">
        <v>741</v>
      </c>
      <c r="B28" s="16" t="s">
        <v>751</v>
      </c>
      <c r="C28" s="405" t="s">
        <v>769</v>
      </c>
      <c r="E28" s="16" t="s">
        <v>748</v>
      </c>
      <c r="N28" s="399"/>
    </row>
    <row r="29" spans="1:42" x14ac:dyDescent="0.15">
      <c r="A29" s="405" t="s">
        <v>742</v>
      </c>
      <c r="B29" s="16" t="s">
        <v>752</v>
      </c>
      <c r="C29" s="405" t="s">
        <v>769</v>
      </c>
      <c r="E29" s="16" t="s">
        <v>746</v>
      </c>
    </row>
    <row r="30" spans="1:42" x14ac:dyDescent="0.15">
      <c r="A30" s="405" t="s">
        <v>743</v>
      </c>
      <c r="B30" s="16" t="s">
        <v>753</v>
      </c>
      <c r="C30" s="405" t="s">
        <v>769</v>
      </c>
      <c r="E30" s="16" t="s">
        <v>747</v>
      </c>
    </row>
    <row r="31" spans="1:42" x14ac:dyDescent="0.15">
      <c r="A31" s="405"/>
    </row>
    <row r="32" spans="1:42" x14ac:dyDescent="0.15">
      <c r="A32" s="405" t="s">
        <v>787</v>
      </c>
      <c r="B32" s="195" t="s">
        <v>762</v>
      </c>
      <c r="C32" s="405" t="s">
        <v>779</v>
      </c>
      <c r="E32" s="16" t="s">
        <v>761</v>
      </c>
    </row>
    <row r="33" spans="1:3" x14ac:dyDescent="0.15">
      <c r="A33" s="405"/>
      <c r="C33" s="405"/>
    </row>
    <row r="34" spans="1:3" x14ac:dyDescent="0.15">
      <c r="A34" s="405" t="s">
        <v>773</v>
      </c>
      <c r="C34" s="405" t="s">
        <v>780</v>
      </c>
    </row>
    <row r="35" spans="1:3" x14ac:dyDescent="0.15">
      <c r="A35" s="405" t="s">
        <v>774</v>
      </c>
      <c r="C35" s="405" t="s">
        <v>781</v>
      </c>
    </row>
    <row r="36" spans="1:3" x14ac:dyDescent="0.15">
      <c r="A36" s="405" t="s">
        <v>783</v>
      </c>
      <c r="C36" s="405" t="s">
        <v>782</v>
      </c>
    </row>
    <row r="37" spans="1:3" ht="9" customHeight="1" x14ac:dyDescent="0.15"/>
  </sheetData>
  <mergeCells count="7">
    <mergeCell ref="F21:F22"/>
    <mergeCell ref="F19:F20"/>
    <mergeCell ref="F17:F18"/>
    <mergeCell ref="A1:E1"/>
    <mergeCell ref="A6:A13"/>
    <mergeCell ref="A3:C3"/>
    <mergeCell ref="A4:C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92D050"/>
  </sheetPr>
  <dimension ref="A1:AI53"/>
  <sheetViews>
    <sheetView topLeftCell="A19" zoomScaleNormal="100" workbookViewId="0">
      <pane xSplit="1" topLeftCell="E1" activePane="topRight" state="frozen"/>
      <selection activeCell="M53" sqref="M53"/>
      <selection pane="topRight" activeCell="J24" sqref="J24:J34"/>
    </sheetView>
  </sheetViews>
  <sheetFormatPr defaultRowHeight="14.25" x14ac:dyDescent="0.3"/>
  <cols>
    <col min="1" max="1" width="47.25" style="1" customWidth="1"/>
    <col min="2" max="2" width="33.25" style="1" customWidth="1"/>
    <col min="3" max="4" width="10.25" style="1" customWidth="1"/>
    <col min="5" max="5" width="9.75" style="1" bestFit="1" customWidth="1"/>
    <col min="6" max="6" width="12.5" style="1" customWidth="1"/>
    <col min="7" max="7" width="13.25" style="1" customWidth="1"/>
    <col min="8" max="8" width="11.75" style="1" customWidth="1"/>
    <col min="9" max="11" width="12.25" style="1" customWidth="1"/>
    <col min="12" max="12" width="10.25" style="1" bestFit="1" customWidth="1"/>
    <col min="13" max="13" width="11.375" style="1" customWidth="1"/>
    <col min="14" max="14" width="10.25" style="1" bestFit="1" customWidth="1"/>
    <col min="15" max="15" width="11.5" style="1" customWidth="1"/>
    <col min="16" max="16" width="10.75" style="1" customWidth="1"/>
    <col min="17" max="17" width="10" style="1" customWidth="1"/>
    <col min="18" max="18" width="10.375" style="1" customWidth="1"/>
    <col min="19" max="19" width="12.25" style="1" customWidth="1"/>
    <col min="20" max="20" width="12.75" style="1" customWidth="1"/>
    <col min="21" max="21" width="12.25" style="1" bestFit="1" customWidth="1"/>
    <col min="22" max="22" width="11" style="1" customWidth="1"/>
    <col min="23" max="23" width="13.5" style="1" customWidth="1"/>
    <col min="24" max="24" width="12.25" style="1" customWidth="1"/>
    <col min="25" max="25" width="13.125" style="1" customWidth="1"/>
    <col min="26" max="27" width="12.25" style="1" customWidth="1"/>
    <col min="28" max="28" width="12.875" style="1" customWidth="1"/>
    <col min="29" max="29" width="12.25" style="1" customWidth="1"/>
    <col min="30" max="30" width="11.25" style="1" customWidth="1"/>
    <col min="31" max="31" width="9.875" style="1" customWidth="1"/>
    <col min="32" max="32" width="11.25" style="1" bestFit="1" customWidth="1"/>
    <col min="33" max="33" width="12.25" style="1" bestFit="1" customWidth="1"/>
    <col min="34" max="34" width="7.5" style="1" bestFit="1" customWidth="1"/>
    <col min="35" max="16384" width="9" style="1"/>
  </cols>
  <sheetData>
    <row r="1" spans="1:35" x14ac:dyDescent="0.3">
      <c r="E1" s="186"/>
      <c r="F1" s="186"/>
    </row>
    <row r="2" spans="1:35" ht="33" x14ac:dyDescent="0.3">
      <c r="A2" s="162" t="s">
        <v>803</v>
      </c>
      <c r="B2" s="130"/>
      <c r="C2" s="131"/>
      <c r="D2" s="132"/>
      <c r="E2" s="194"/>
      <c r="F2" s="194"/>
      <c r="G2" s="132"/>
      <c r="H2" s="132"/>
      <c r="I2" s="132"/>
      <c r="J2" s="194"/>
      <c r="K2" s="132"/>
      <c r="L2" s="132"/>
      <c r="M2" s="132"/>
      <c r="N2" s="132"/>
      <c r="O2" s="194"/>
      <c r="P2" s="132"/>
      <c r="Q2" s="132"/>
      <c r="R2" s="132"/>
      <c r="S2" s="132"/>
      <c r="T2" s="132"/>
      <c r="U2" s="194"/>
      <c r="V2" s="132"/>
      <c r="W2" s="194"/>
      <c r="X2" s="132"/>
      <c r="Y2" s="132"/>
      <c r="Z2" s="132"/>
      <c r="AA2" s="132"/>
      <c r="AB2" s="132"/>
      <c r="AC2" s="132"/>
      <c r="AD2" s="132"/>
      <c r="AE2" s="132"/>
      <c r="AF2" s="132"/>
      <c r="AG2" s="132"/>
      <c r="AH2" s="131"/>
    </row>
    <row r="3" spans="1:35" x14ac:dyDescent="0.3">
      <c r="A3" s="432" t="s">
        <v>80</v>
      </c>
      <c r="B3" s="432"/>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row>
    <row r="4" spans="1:35" x14ac:dyDescent="0.3">
      <c r="A4" s="123"/>
      <c r="B4" s="63" t="s">
        <v>7</v>
      </c>
      <c r="C4" s="124">
        <v>1</v>
      </c>
      <c r="D4" s="124">
        <v>2</v>
      </c>
      <c r="E4" s="124">
        <v>3</v>
      </c>
      <c r="F4" s="124">
        <v>4</v>
      </c>
      <c r="G4" s="124">
        <v>5</v>
      </c>
      <c r="H4" s="124">
        <v>6</v>
      </c>
      <c r="I4" s="124">
        <v>7</v>
      </c>
      <c r="J4" s="124">
        <v>8</v>
      </c>
      <c r="K4" s="124">
        <v>9</v>
      </c>
      <c r="L4" s="124">
        <v>10</v>
      </c>
      <c r="M4" s="124">
        <v>11</v>
      </c>
      <c r="N4" s="124">
        <v>12</v>
      </c>
      <c r="O4" s="124">
        <v>13</v>
      </c>
      <c r="P4" s="124">
        <v>14</v>
      </c>
      <c r="Q4" s="124">
        <v>15</v>
      </c>
      <c r="R4" s="124">
        <v>16</v>
      </c>
      <c r="S4" s="124">
        <v>17</v>
      </c>
      <c r="T4" s="124">
        <v>18</v>
      </c>
      <c r="U4" s="124">
        <v>19</v>
      </c>
      <c r="V4" s="124">
        <v>20</v>
      </c>
      <c r="W4" s="124">
        <v>21</v>
      </c>
      <c r="X4" s="124">
        <v>22</v>
      </c>
      <c r="Y4" s="124">
        <v>23</v>
      </c>
      <c r="Z4" s="124">
        <v>24</v>
      </c>
      <c r="AA4" s="124">
        <v>25</v>
      </c>
      <c r="AB4" s="124">
        <v>26</v>
      </c>
      <c r="AC4" s="124">
        <v>27</v>
      </c>
      <c r="AD4" s="124">
        <v>28</v>
      </c>
      <c r="AE4" s="124">
        <v>29</v>
      </c>
      <c r="AF4" s="124">
        <v>30</v>
      </c>
      <c r="AG4" s="124">
        <v>31</v>
      </c>
      <c r="AH4" s="125"/>
    </row>
    <row r="5" spans="1:35" x14ac:dyDescent="0.3">
      <c r="A5" s="140" t="s">
        <v>13</v>
      </c>
      <c r="B5" s="140" t="s">
        <v>243</v>
      </c>
      <c r="C5" s="75" t="s">
        <v>14</v>
      </c>
      <c r="D5" s="75" t="s">
        <v>14</v>
      </c>
      <c r="E5" s="75" t="s">
        <v>14</v>
      </c>
      <c r="F5" s="75" t="s">
        <v>14</v>
      </c>
      <c r="G5" s="75" t="s">
        <v>14</v>
      </c>
      <c r="H5" s="75" t="s">
        <v>14</v>
      </c>
      <c r="I5" s="75" t="s">
        <v>14</v>
      </c>
      <c r="J5" s="75" t="s">
        <v>14</v>
      </c>
      <c r="K5" s="75" t="s">
        <v>14</v>
      </c>
      <c r="L5" s="75" t="s">
        <v>14</v>
      </c>
      <c r="M5" s="75" t="s">
        <v>14</v>
      </c>
      <c r="N5" s="75" t="s">
        <v>14</v>
      </c>
      <c r="O5" s="75" t="s">
        <v>14</v>
      </c>
      <c r="P5" s="75" t="s">
        <v>14</v>
      </c>
      <c r="Q5" s="75" t="s">
        <v>14</v>
      </c>
      <c r="R5" s="75" t="s">
        <v>14</v>
      </c>
      <c r="S5" s="75" t="s">
        <v>14</v>
      </c>
      <c r="T5" s="75" t="s">
        <v>14</v>
      </c>
      <c r="U5" s="75" t="s">
        <v>14</v>
      </c>
      <c r="V5" s="75" t="s">
        <v>14</v>
      </c>
      <c r="W5" s="75" t="s">
        <v>14</v>
      </c>
      <c r="X5" s="75" t="s">
        <v>14</v>
      </c>
      <c r="Y5" s="75" t="s">
        <v>14</v>
      </c>
      <c r="Z5" s="75" t="s">
        <v>14</v>
      </c>
      <c r="AA5" s="75" t="s">
        <v>14</v>
      </c>
      <c r="AB5" s="75" t="s">
        <v>14</v>
      </c>
      <c r="AC5" s="75" t="s">
        <v>14</v>
      </c>
      <c r="AD5" s="75" t="s">
        <v>14</v>
      </c>
      <c r="AE5" s="75" t="s">
        <v>14</v>
      </c>
      <c r="AF5" s="75" t="s">
        <v>14</v>
      </c>
      <c r="AG5" s="75" t="s">
        <v>14</v>
      </c>
      <c r="AH5" s="75" t="s">
        <v>14</v>
      </c>
    </row>
    <row r="6" spans="1:35" x14ac:dyDescent="0.3">
      <c r="A6" s="142" t="s">
        <v>59</v>
      </c>
      <c r="B6" s="143" t="s">
        <v>71</v>
      </c>
      <c r="C6" s="75">
        <v>967.21100000000001</v>
      </c>
      <c r="D6" s="75">
        <v>961.48500000000001</v>
      </c>
      <c r="E6" s="126">
        <v>943.87</v>
      </c>
      <c r="F6" s="126">
        <v>946.29700000000003</v>
      </c>
      <c r="G6" s="75">
        <v>905.39099999999996</v>
      </c>
      <c r="H6" s="75">
        <v>944.41300000000001</v>
      </c>
      <c r="I6" s="75">
        <v>967.24300000000005</v>
      </c>
      <c r="J6" s="75">
        <v>909.80399999999997</v>
      </c>
      <c r="K6" s="75">
        <v>925.10799999999995</v>
      </c>
      <c r="L6" s="75">
        <v>961.72299999999996</v>
      </c>
      <c r="M6" s="75">
        <v>941.73299999999995</v>
      </c>
      <c r="N6" s="75">
        <v>924.85500000000002</v>
      </c>
      <c r="O6" s="75">
        <v>911.13900000000001</v>
      </c>
      <c r="P6" s="75">
        <v>892.14099999999996</v>
      </c>
      <c r="Q6" s="75">
        <v>913.08900000000006</v>
      </c>
      <c r="R6" s="75">
        <v>910.85299999999995</v>
      </c>
      <c r="S6" s="75">
        <v>904.83699999999999</v>
      </c>
      <c r="T6" s="75">
        <v>872.64</v>
      </c>
      <c r="U6" s="75">
        <v>845.28599999999994</v>
      </c>
      <c r="V6" s="75">
        <v>839.46900000000005</v>
      </c>
      <c r="W6" s="75">
        <v>833.59400000000005</v>
      </c>
      <c r="X6" s="75">
        <v>820.52800000000002</v>
      </c>
      <c r="Y6" s="390">
        <v>834.68399999999997</v>
      </c>
      <c r="Z6" s="75">
        <v>852.62699999999995</v>
      </c>
      <c r="AA6" s="75">
        <v>843.41099999999994</v>
      </c>
      <c r="AB6" s="75">
        <v>809.53200000000004</v>
      </c>
      <c r="AC6" s="75">
        <v>843.80899999999997</v>
      </c>
      <c r="AD6" s="75">
        <v>868.97</v>
      </c>
      <c r="AE6" s="75">
        <v>855.20100000000002</v>
      </c>
      <c r="AF6" s="75"/>
      <c r="AG6" s="75"/>
      <c r="AH6" s="75"/>
      <c r="AI6" s="122"/>
    </row>
    <row r="7" spans="1:35" x14ac:dyDescent="0.3">
      <c r="A7" s="142" t="s">
        <v>182</v>
      </c>
      <c r="B7" s="143" t="s">
        <v>72</v>
      </c>
      <c r="C7" s="75">
        <v>517.30700000000002</v>
      </c>
      <c r="D7" s="75">
        <v>514.65499999999997</v>
      </c>
      <c r="E7" s="126">
        <v>498.73099999999999</v>
      </c>
      <c r="F7" s="126">
        <v>495.33699999999999</v>
      </c>
      <c r="G7" s="75">
        <v>476.89100000000002</v>
      </c>
      <c r="H7" s="75">
        <v>503.363</v>
      </c>
      <c r="I7" s="75">
        <v>506.40600000000001</v>
      </c>
      <c r="J7" s="75">
        <v>480.916</v>
      </c>
      <c r="K7" s="75">
        <v>486.17899999999997</v>
      </c>
      <c r="L7" s="75">
        <v>504.08199999999999</v>
      </c>
      <c r="M7" s="75">
        <v>493.29199999999997</v>
      </c>
      <c r="N7" s="75">
        <v>488.416</v>
      </c>
      <c r="O7" s="75">
        <v>476.87299999999999</v>
      </c>
      <c r="P7" s="75">
        <v>469.23899999999998</v>
      </c>
      <c r="Q7" s="75">
        <v>482.75400000000002</v>
      </c>
      <c r="R7" s="75">
        <v>479.11399999999998</v>
      </c>
      <c r="S7" s="75">
        <v>471.16300000000001</v>
      </c>
      <c r="T7" s="75">
        <v>454.56799999999998</v>
      </c>
      <c r="U7" s="75">
        <v>440.762</v>
      </c>
      <c r="V7" s="75">
        <v>432.83699999999999</v>
      </c>
      <c r="W7" s="75">
        <v>426.53899999999999</v>
      </c>
      <c r="X7" s="75">
        <v>422.96</v>
      </c>
      <c r="Y7" s="75">
        <v>433.06900000000002</v>
      </c>
      <c r="Z7" s="75">
        <v>442.13499999999999</v>
      </c>
      <c r="AA7" s="75">
        <v>436.43299999999999</v>
      </c>
      <c r="AB7" s="75">
        <v>412.61900000000003</v>
      </c>
      <c r="AC7" s="75">
        <v>428.82499999999999</v>
      </c>
      <c r="AD7" s="75">
        <v>440.82600000000002</v>
      </c>
      <c r="AE7" s="75">
        <v>428.76299999999998</v>
      </c>
      <c r="AF7" s="75"/>
      <c r="AG7" s="75"/>
      <c r="AH7" s="75"/>
      <c r="AI7" s="122"/>
    </row>
    <row r="8" spans="1:35" x14ac:dyDescent="0.3">
      <c r="A8" s="139" t="s">
        <v>330</v>
      </c>
      <c r="B8" s="143" t="s">
        <v>73</v>
      </c>
      <c r="C8" s="75">
        <v>0.12858600000000001</v>
      </c>
      <c r="D8" s="75">
        <v>0.108806</v>
      </c>
      <c r="E8" s="126">
        <v>9.3630599999999994E-2</v>
      </c>
      <c r="F8" s="126">
        <v>9.9372100000000005E-2</v>
      </c>
      <c r="G8" s="75">
        <v>0.113189</v>
      </c>
      <c r="H8" s="75">
        <v>0.161772</v>
      </c>
      <c r="I8" s="75">
        <v>0.105854</v>
      </c>
      <c r="J8" s="75">
        <v>0.120716</v>
      </c>
      <c r="K8" s="75">
        <v>7.7555100000000002E-2</v>
      </c>
      <c r="L8" s="75">
        <v>0.10477300000000001</v>
      </c>
      <c r="M8" s="75">
        <v>9.7984000000000002E-2</v>
      </c>
      <c r="N8" s="75">
        <v>0.123794</v>
      </c>
      <c r="O8" s="75">
        <v>0.10687199999999999</v>
      </c>
      <c r="P8" s="75">
        <v>0.118684</v>
      </c>
      <c r="Q8" s="75">
        <v>8.5785700000000006E-2</v>
      </c>
      <c r="R8" s="75">
        <v>0.10291400000000001</v>
      </c>
      <c r="S8" s="75">
        <v>8.28372E-2</v>
      </c>
      <c r="T8" s="75">
        <v>7.8308699999999995E-2</v>
      </c>
      <c r="U8" s="75">
        <v>7.7434299999999998E-2</v>
      </c>
      <c r="V8" s="75">
        <v>9.18992E-2</v>
      </c>
      <c r="W8" s="75">
        <v>7.4434299999999995E-2</v>
      </c>
      <c r="X8" s="75">
        <v>9.5484600000000003E-2</v>
      </c>
      <c r="Y8" s="75">
        <v>9.5249399999999998E-2</v>
      </c>
      <c r="Z8" s="75">
        <v>0.100032</v>
      </c>
      <c r="AA8" s="75">
        <v>9.6417100000000006E-2</v>
      </c>
      <c r="AB8" s="75">
        <v>9.9215700000000004E-2</v>
      </c>
      <c r="AC8" s="75">
        <v>0.100841</v>
      </c>
      <c r="AD8" s="75">
        <v>6.8570300000000001E-2</v>
      </c>
      <c r="AE8" s="75">
        <v>6.5458699999999995E-2</v>
      </c>
      <c r="AF8" s="75"/>
      <c r="AG8" s="75"/>
      <c r="AH8" s="75"/>
      <c r="AI8" s="122"/>
    </row>
    <row r="9" spans="1:35" x14ac:dyDescent="0.3">
      <c r="A9" s="139" t="s">
        <v>331</v>
      </c>
      <c r="B9" s="143" t="s">
        <v>74</v>
      </c>
      <c r="C9" s="75">
        <v>1.7644199999999999E-2</v>
      </c>
      <c r="D9" s="75">
        <v>1.6852099999999998E-2</v>
      </c>
      <c r="E9" s="126">
        <v>1.7231900000000001E-2</v>
      </c>
      <c r="F9" s="126">
        <v>1.6270199999999999E-2</v>
      </c>
      <c r="G9" s="75">
        <v>1.73443E-2</v>
      </c>
      <c r="H9" s="75">
        <v>1.7311799999999999E-2</v>
      </c>
      <c r="I9" s="75">
        <v>1.70855E-2</v>
      </c>
      <c r="J9" s="75">
        <v>1.7486499999999999E-2</v>
      </c>
      <c r="K9" s="75">
        <v>1.7183500000000001E-2</v>
      </c>
      <c r="L9" s="75">
        <v>1.6143299999999999E-2</v>
      </c>
      <c r="M9" s="75">
        <v>1.5496899999999999E-2</v>
      </c>
      <c r="N9" s="75">
        <v>1.65024E-2</v>
      </c>
      <c r="O9" s="127">
        <v>1.68681E-2</v>
      </c>
      <c r="P9" s="75">
        <v>1.7840600000000002E-2</v>
      </c>
      <c r="Q9" s="75">
        <v>1.78426E-2</v>
      </c>
      <c r="R9" s="75">
        <v>1.6166799999999999E-2</v>
      </c>
      <c r="S9" s="75">
        <v>1.5949700000000001E-2</v>
      </c>
      <c r="T9" s="75">
        <v>1.6625299999999999E-2</v>
      </c>
      <c r="U9" s="75">
        <v>1.6759300000000001E-2</v>
      </c>
      <c r="V9" s="75">
        <v>1.59411E-2</v>
      </c>
      <c r="W9" s="75">
        <v>1.6348700000000001E-2</v>
      </c>
      <c r="X9" s="75">
        <v>1.62606E-2</v>
      </c>
      <c r="Y9" s="75">
        <v>1.5206799999999999E-2</v>
      </c>
      <c r="Z9" s="75">
        <v>1.47647E-2</v>
      </c>
      <c r="AA9" s="75">
        <v>1.5742900000000001E-2</v>
      </c>
      <c r="AB9" s="75">
        <v>1.54565E-2</v>
      </c>
      <c r="AC9" s="75">
        <v>1.4852000000000001E-2</v>
      </c>
      <c r="AD9" s="75">
        <v>1.5754600000000001E-2</v>
      </c>
      <c r="AE9" s="75">
        <v>1.6147100000000001E-2</v>
      </c>
      <c r="AF9" s="75"/>
      <c r="AG9" s="75"/>
      <c r="AH9" s="75"/>
      <c r="AI9" s="122"/>
    </row>
    <row r="10" spans="1:35" x14ac:dyDescent="0.3">
      <c r="A10" s="139" t="s">
        <v>95</v>
      </c>
      <c r="B10" s="143" t="s">
        <v>75</v>
      </c>
      <c r="C10" s="75">
        <v>262.38900000000001</v>
      </c>
      <c r="D10" s="75">
        <v>267.88799999999998</v>
      </c>
      <c r="E10" s="126">
        <v>263.13</v>
      </c>
      <c r="F10" s="126">
        <v>262.00900000000001</v>
      </c>
      <c r="G10" s="75">
        <v>256.49200000000002</v>
      </c>
      <c r="H10" s="75">
        <v>261.70999999999998</v>
      </c>
      <c r="I10" s="75">
        <v>263.54700000000003</v>
      </c>
      <c r="J10" s="75">
        <v>250.46299999999999</v>
      </c>
      <c r="K10" s="75">
        <v>253.755</v>
      </c>
      <c r="L10" s="75">
        <v>256.46499999999997</v>
      </c>
      <c r="M10" s="75">
        <v>248.09200000000001</v>
      </c>
      <c r="N10" s="75">
        <v>251.61500000000001</v>
      </c>
      <c r="O10" s="75">
        <v>248.834</v>
      </c>
      <c r="P10" s="75">
        <v>240.7</v>
      </c>
      <c r="Q10" s="75">
        <v>245.21700000000001</v>
      </c>
      <c r="R10" s="75">
        <v>243.273</v>
      </c>
      <c r="S10" s="75">
        <v>238.16200000000001</v>
      </c>
      <c r="T10" s="75">
        <v>232.35400000000001</v>
      </c>
      <c r="U10" s="75">
        <v>229.964</v>
      </c>
      <c r="V10" s="75">
        <v>228.07900000000001</v>
      </c>
      <c r="W10" s="75">
        <v>228.541</v>
      </c>
      <c r="X10" s="75">
        <v>221.71799999999999</v>
      </c>
      <c r="Y10" s="75">
        <v>224.87100000000001</v>
      </c>
      <c r="Z10" s="75">
        <v>226.47399999999999</v>
      </c>
      <c r="AA10" s="75">
        <v>228.1</v>
      </c>
      <c r="AB10" s="75">
        <v>223.37100000000001</v>
      </c>
      <c r="AC10" s="75">
        <v>224.90100000000001</v>
      </c>
      <c r="AD10" s="75">
        <v>227.11699999999999</v>
      </c>
      <c r="AE10" s="75">
        <v>219.9</v>
      </c>
      <c r="AF10" s="75"/>
      <c r="AG10" s="178"/>
      <c r="AH10" s="75"/>
      <c r="AI10" s="122"/>
    </row>
    <row r="11" spans="1:35" x14ac:dyDescent="0.3">
      <c r="A11" s="139" t="s">
        <v>676</v>
      </c>
      <c r="B11" s="143" t="s">
        <v>273</v>
      </c>
      <c r="C11" s="75">
        <v>61.463500000000003</v>
      </c>
      <c r="D11" s="75">
        <v>62.5565</v>
      </c>
      <c r="E11" s="126">
        <v>60.957000000000001</v>
      </c>
      <c r="F11" s="126">
        <v>60.781700000000001</v>
      </c>
      <c r="G11" s="75">
        <v>58.3934</v>
      </c>
      <c r="H11" s="75">
        <v>61.167700000000004</v>
      </c>
      <c r="I11" s="75">
        <v>62.731499999999997</v>
      </c>
      <c r="J11" s="75">
        <v>58.879399999999997</v>
      </c>
      <c r="K11" s="75">
        <v>58.433</v>
      </c>
      <c r="L11" s="75">
        <v>60.113399999999999</v>
      </c>
      <c r="M11" s="75">
        <v>59.3673</v>
      </c>
      <c r="N11" s="75">
        <v>58.1967</v>
      </c>
      <c r="O11" s="75">
        <v>57.189900000000002</v>
      </c>
      <c r="P11" s="75">
        <v>55.052700000000002</v>
      </c>
      <c r="Q11" s="75">
        <v>56.554600000000001</v>
      </c>
      <c r="R11" s="75">
        <v>56.769100000000002</v>
      </c>
      <c r="S11" s="75">
        <v>56.225700000000003</v>
      </c>
      <c r="T11" s="75">
        <v>54.108199999999997</v>
      </c>
      <c r="U11" s="75">
        <v>52.532400000000003</v>
      </c>
      <c r="V11" s="75">
        <v>51.328099999999999</v>
      </c>
      <c r="W11" s="178">
        <v>50.692599999999999</v>
      </c>
      <c r="X11" s="75">
        <v>50.724600000000002</v>
      </c>
      <c r="Y11" s="178">
        <v>51.033499999999997</v>
      </c>
      <c r="Z11" s="75">
        <v>51.737499999999997</v>
      </c>
      <c r="AA11" s="75">
        <v>51.463500000000003</v>
      </c>
      <c r="AB11" s="75">
        <v>48.991999999999997</v>
      </c>
      <c r="AC11" s="75">
        <v>50.108199999999997</v>
      </c>
      <c r="AD11" s="75">
        <v>51.2301</v>
      </c>
      <c r="AE11" s="75">
        <v>50.423200000000001</v>
      </c>
      <c r="AF11" s="75"/>
      <c r="AG11" s="75"/>
      <c r="AH11" s="75"/>
      <c r="AI11" s="122"/>
    </row>
    <row r="12" spans="1:35" x14ac:dyDescent="0.3">
      <c r="A12" s="142" t="s">
        <v>55</v>
      </c>
      <c r="B12" s="143" t="s">
        <v>76</v>
      </c>
      <c r="C12" s="75">
        <v>0.13334499999999999</v>
      </c>
      <c r="D12" s="75">
        <v>0.145146</v>
      </c>
      <c r="E12" s="126">
        <v>0.11235299999999999</v>
      </c>
      <c r="F12" s="126">
        <v>7.63847E-2</v>
      </c>
      <c r="G12" s="75">
        <v>0.16567999999999999</v>
      </c>
      <c r="H12" s="75">
        <v>0.14269399999999999</v>
      </c>
      <c r="I12" s="75">
        <v>0.13816000000000001</v>
      </c>
      <c r="J12" s="75">
        <v>0.14973600000000001</v>
      </c>
      <c r="K12" s="75">
        <v>0.13286600000000001</v>
      </c>
      <c r="L12" s="75">
        <v>9.8885899999999999E-2</v>
      </c>
      <c r="M12" s="75">
        <v>6.7724900000000005E-2</v>
      </c>
      <c r="N12" s="75">
        <v>0.15199199999999999</v>
      </c>
      <c r="O12" s="75">
        <v>0.135687</v>
      </c>
      <c r="P12" s="75">
        <v>0.129298</v>
      </c>
      <c r="Q12" s="75">
        <v>0.13352</v>
      </c>
      <c r="R12" s="75">
        <v>0.138068</v>
      </c>
      <c r="S12" s="75">
        <v>9.5629800000000001E-2</v>
      </c>
      <c r="T12" s="75">
        <v>8.42783E-2</v>
      </c>
      <c r="U12" s="75">
        <v>0.165717</v>
      </c>
      <c r="V12" s="75">
        <v>0.15556400000000001</v>
      </c>
      <c r="W12" s="75">
        <v>0.122794</v>
      </c>
      <c r="X12" s="75">
        <v>0.14036699999999999</v>
      </c>
      <c r="Y12" s="75">
        <v>0.12576499999999999</v>
      </c>
      <c r="Z12" s="75">
        <v>9.8197400000000004E-2</v>
      </c>
      <c r="AA12" s="75">
        <v>5.6261600000000002E-2</v>
      </c>
      <c r="AB12" s="75">
        <v>0.143874</v>
      </c>
      <c r="AC12" s="75">
        <v>0.166244</v>
      </c>
      <c r="AD12" s="75">
        <v>0.11697100000000001</v>
      </c>
      <c r="AE12" s="75">
        <v>0.118254</v>
      </c>
      <c r="AF12" s="75"/>
      <c r="AG12" s="75"/>
      <c r="AH12" s="75"/>
      <c r="AI12" s="122"/>
    </row>
    <row r="13" spans="1:35" x14ac:dyDescent="0.3">
      <c r="A13" s="139" t="s">
        <v>56</v>
      </c>
      <c r="B13" s="143" t="s">
        <v>77</v>
      </c>
      <c r="C13" s="75">
        <v>0</v>
      </c>
      <c r="D13" s="75">
        <v>0</v>
      </c>
      <c r="E13" s="126">
        <v>0</v>
      </c>
      <c r="F13" s="126">
        <v>0</v>
      </c>
      <c r="G13" s="75">
        <v>0</v>
      </c>
      <c r="H13" s="75">
        <v>0</v>
      </c>
      <c r="I13" s="75">
        <v>0</v>
      </c>
      <c r="J13" s="75">
        <v>0</v>
      </c>
      <c r="K13" s="75">
        <v>0</v>
      </c>
      <c r="L13" s="75">
        <v>0</v>
      </c>
      <c r="M13" s="75">
        <v>0</v>
      </c>
      <c r="N13" s="75">
        <v>0</v>
      </c>
      <c r="O13" s="75">
        <v>0</v>
      </c>
      <c r="P13" s="75">
        <v>0</v>
      </c>
      <c r="Q13" s="75">
        <v>0</v>
      </c>
      <c r="R13" s="75">
        <v>0</v>
      </c>
      <c r="S13" s="75">
        <v>0</v>
      </c>
      <c r="T13" s="127">
        <v>0</v>
      </c>
      <c r="U13" s="127">
        <v>0</v>
      </c>
      <c r="V13" s="75">
        <v>0</v>
      </c>
      <c r="W13" s="75">
        <v>0</v>
      </c>
      <c r="X13" s="75">
        <v>0</v>
      </c>
      <c r="Y13" s="75">
        <v>0</v>
      </c>
      <c r="Z13" s="75">
        <v>0</v>
      </c>
      <c r="AA13" s="75">
        <v>0</v>
      </c>
      <c r="AB13" s="75">
        <v>0</v>
      </c>
      <c r="AC13" s="75">
        <v>0</v>
      </c>
      <c r="AD13" s="75">
        <v>0</v>
      </c>
      <c r="AE13" s="75">
        <v>0</v>
      </c>
      <c r="AF13" s="75"/>
      <c r="AG13" s="75"/>
      <c r="AH13" s="75"/>
      <c r="AI13" s="122"/>
    </row>
    <row r="14" spans="1:35" s="135" customFormat="1" x14ac:dyDescent="0.3">
      <c r="A14" s="144" t="s">
        <v>57</v>
      </c>
      <c r="B14" s="145" t="s">
        <v>78</v>
      </c>
      <c r="C14" s="127">
        <v>0</v>
      </c>
      <c r="D14" s="127">
        <v>0</v>
      </c>
      <c r="E14" s="169">
        <v>0</v>
      </c>
      <c r="F14" s="169">
        <v>0</v>
      </c>
      <c r="G14" s="127">
        <v>0</v>
      </c>
      <c r="H14" s="127">
        <v>0</v>
      </c>
      <c r="I14" s="127">
        <v>0</v>
      </c>
      <c r="J14" s="127">
        <v>0</v>
      </c>
      <c r="K14" s="127">
        <v>0</v>
      </c>
      <c r="L14" s="127">
        <v>0</v>
      </c>
      <c r="M14" s="127">
        <v>0</v>
      </c>
      <c r="N14" s="127">
        <v>0</v>
      </c>
      <c r="O14" s="127">
        <v>0</v>
      </c>
      <c r="P14" s="127">
        <v>0</v>
      </c>
      <c r="Q14" s="127">
        <v>0</v>
      </c>
      <c r="R14" s="127">
        <v>0</v>
      </c>
      <c r="S14" s="127">
        <v>0</v>
      </c>
      <c r="T14" s="127">
        <v>0</v>
      </c>
      <c r="U14" s="127">
        <v>0</v>
      </c>
      <c r="V14" s="127">
        <v>0</v>
      </c>
      <c r="W14" s="127">
        <v>0</v>
      </c>
      <c r="X14" s="127">
        <v>0</v>
      </c>
      <c r="Y14" s="190">
        <v>0</v>
      </c>
      <c r="Z14" s="127">
        <v>0</v>
      </c>
      <c r="AA14" s="127">
        <v>0</v>
      </c>
      <c r="AB14" s="127">
        <v>0</v>
      </c>
      <c r="AC14" s="127">
        <v>0</v>
      </c>
      <c r="AD14" s="75">
        <v>0</v>
      </c>
      <c r="AE14" s="75">
        <v>0</v>
      </c>
      <c r="AF14" s="127"/>
      <c r="AG14" s="190"/>
      <c r="AH14" s="127"/>
      <c r="AI14" s="134"/>
    </row>
    <row r="15" spans="1:35" s="135" customFormat="1" x14ac:dyDescent="0.3">
      <c r="A15" s="144" t="s">
        <v>58</v>
      </c>
      <c r="B15" s="146" t="s">
        <v>79</v>
      </c>
      <c r="C15" s="127">
        <v>0</v>
      </c>
      <c r="D15" s="127">
        <v>0</v>
      </c>
      <c r="E15" s="169">
        <v>0</v>
      </c>
      <c r="F15" s="169">
        <v>0</v>
      </c>
      <c r="G15" s="127">
        <v>0</v>
      </c>
      <c r="H15" s="127">
        <v>0</v>
      </c>
      <c r="I15" s="127">
        <v>0</v>
      </c>
      <c r="J15" s="127">
        <v>0</v>
      </c>
      <c r="K15" s="127">
        <v>0</v>
      </c>
      <c r="L15" s="127">
        <v>0</v>
      </c>
      <c r="M15" s="127">
        <v>0</v>
      </c>
      <c r="N15" s="127">
        <v>0</v>
      </c>
      <c r="O15" s="127">
        <v>0</v>
      </c>
      <c r="P15" s="127">
        <v>0</v>
      </c>
      <c r="Q15" s="127">
        <v>0</v>
      </c>
      <c r="R15" s="127">
        <v>0</v>
      </c>
      <c r="S15" s="127">
        <v>0</v>
      </c>
      <c r="T15" s="127">
        <v>0</v>
      </c>
      <c r="U15" s="127">
        <v>0</v>
      </c>
      <c r="V15" s="127">
        <v>0</v>
      </c>
      <c r="W15" s="127">
        <v>0</v>
      </c>
      <c r="X15" s="127">
        <v>0</v>
      </c>
      <c r="Y15" s="127">
        <v>0</v>
      </c>
      <c r="Z15" s="127">
        <v>0</v>
      </c>
      <c r="AA15" s="127">
        <v>0</v>
      </c>
      <c r="AB15" s="127">
        <v>0</v>
      </c>
      <c r="AC15" s="127">
        <v>0</v>
      </c>
      <c r="AD15" s="75">
        <v>0</v>
      </c>
      <c r="AE15" s="75">
        <v>0</v>
      </c>
      <c r="AF15" s="127"/>
      <c r="AG15" s="127"/>
      <c r="AH15" s="127"/>
      <c r="AI15" s="134"/>
    </row>
    <row r="16" spans="1:35" x14ac:dyDescent="0.3">
      <c r="A16" s="433" t="s">
        <v>241</v>
      </c>
      <c r="B16" s="433"/>
      <c r="C16" s="128">
        <f t="shared" ref="C16:AH16" si="0">C6+C7+C8+C9+C10+C11+C12+C13+C14+C15</f>
        <v>1808.6500752000002</v>
      </c>
      <c r="D16" s="128">
        <f t="shared" si="0"/>
        <v>1806.8553040999998</v>
      </c>
      <c r="E16" s="128">
        <f t="shared" si="0"/>
        <v>1766.9112155000005</v>
      </c>
      <c r="F16" s="128">
        <f t="shared" si="0"/>
        <v>1764.6167270000001</v>
      </c>
      <c r="G16" s="128">
        <f t="shared" si="0"/>
        <v>1697.4636132999999</v>
      </c>
      <c r="H16" s="128">
        <f t="shared" si="0"/>
        <v>1770.9754777999999</v>
      </c>
      <c r="I16" s="128">
        <f t="shared" si="0"/>
        <v>1800.1885995</v>
      </c>
      <c r="J16" s="128">
        <f t="shared" si="0"/>
        <v>1700.3503384999999</v>
      </c>
      <c r="K16" s="128">
        <v>1628.1187</v>
      </c>
      <c r="L16" s="128">
        <f>SUM(L6:L15)</f>
        <v>1782.6032021999997</v>
      </c>
      <c r="M16" s="128">
        <f t="shared" si="0"/>
        <v>1742.6655058000001</v>
      </c>
      <c r="N16" s="128">
        <f t="shared" si="0"/>
        <v>1723.3749884000001</v>
      </c>
      <c r="O16" s="128">
        <f t="shared" si="0"/>
        <v>1694.2953271000001</v>
      </c>
      <c r="P16" s="128">
        <f t="shared" si="0"/>
        <v>1657.3985226</v>
      </c>
      <c r="Q16" s="128">
        <f t="shared" si="0"/>
        <v>1697.8517483000003</v>
      </c>
      <c r="R16" s="128">
        <f t="shared" si="0"/>
        <v>1690.2662487999999</v>
      </c>
      <c r="S16" s="128">
        <f t="shared" si="0"/>
        <v>1670.5821167000001</v>
      </c>
      <c r="T16" s="128">
        <f t="shared" si="0"/>
        <v>1613.8494123</v>
      </c>
      <c r="U16" s="128">
        <f t="shared" si="0"/>
        <v>1568.8043106000002</v>
      </c>
      <c r="V16" s="128">
        <f t="shared" si="0"/>
        <v>1551.9765042999998</v>
      </c>
      <c r="W16" s="128">
        <f t="shared" si="0"/>
        <v>1539.580177</v>
      </c>
      <c r="X16" s="128">
        <f t="shared" si="0"/>
        <v>1516.1827122</v>
      </c>
      <c r="Y16" s="128">
        <f t="shared" si="0"/>
        <v>1543.8937212000001</v>
      </c>
      <c r="Z16" s="128">
        <f t="shared" si="0"/>
        <v>1573.1864940999997</v>
      </c>
      <c r="AA16" s="128">
        <f t="shared" si="0"/>
        <v>1559.5759216000001</v>
      </c>
      <c r="AB16" s="128">
        <f t="shared" si="0"/>
        <v>1494.7725462000003</v>
      </c>
      <c r="AC16" s="128">
        <f t="shared" si="0"/>
        <v>1547.9251369999999</v>
      </c>
      <c r="AD16" s="75">
        <v>1588.3444</v>
      </c>
      <c r="AE16" s="75">
        <v>1554.4871000000001</v>
      </c>
      <c r="AF16" s="128">
        <f t="shared" si="0"/>
        <v>0</v>
      </c>
      <c r="AG16" s="128">
        <f t="shared" si="0"/>
        <v>0</v>
      </c>
      <c r="AH16" s="128">
        <f t="shared" si="0"/>
        <v>0</v>
      </c>
      <c r="AI16" s="122"/>
    </row>
    <row r="17" spans="1:35" s="129" customFormat="1" x14ac:dyDescent="0.3">
      <c r="A17" s="433" t="s">
        <v>242</v>
      </c>
      <c r="B17" s="433"/>
      <c r="C17" s="143"/>
      <c r="D17" s="150">
        <f>(D16-C16)/C16</f>
        <v>-9.9232633476761594E-4</v>
      </c>
      <c r="E17" s="150">
        <f t="shared" ref="E17:AH17" si="1">(E16-D16)/D16</f>
        <v>-2.210696590333534E-2</v>
      </c>
      <c r="F17" s="150">
        <f t="shared" si="1"/>
        <v>-1.2985873199922518E-3</v>
      </c>
      <c r="G17" s="150">
        <f t="shared" si="1"/>
        <v>-3.8055353705144929E-2</v>
      </c>
      <c r="H17" s="150">
        <f t="shared" si="1"/>
        <v>4.330688677154456E-2</v>
      </c>
      <c r="I17" s="150">
        <f t="shared" si="1"/>
        <v>1.649549757531945E-2</v>
      </c>
      <c r="J17" s="150">
        <f t="shared" si="1"/>
        <v>-5.5459889606972318E-2</v>
      </c>
      <c r="K17" s="150">
        <f t="shared" si="1"/>
        <v>-4.2480444685135059E-2</v>
      </c>
      <c r="L17" s="150">
        <f t="shared" si="1"/>
        <v>9.4885282135755658E-2</v>
      </c>
      <c r="M17" s="150">
        <f t="shared" si="1"/>
        <v>-2.2404142632926099E-2</v>
      </c>
      <c r="N17" s="150">
        <f t="shared" si="1"/>
        <v>-1.1069546815379444E-2</v>
      </c>
      <c r="O17" s="150">
        <f t="shared" si="1"/>
        <v>-1.6873670266619029E-2</v>
      </c>
      <c r="P17" s="150">
        <f t="shared" si="1"/>
        <v>-2.1777079774606752E-2</v>
      </c>
      <c r="Q17" s="150">
        <f t="shared" si="1"/>
        <v>2.4407663665912033E-2</v>
      </c>
      <c r="R17" s="150">
        <f t="shared" si="1"/>
        <v>-4.4677042666390158E-3</v>
      </c>
      <c r="S17" s="150">
        <f t="shared" si="1"/>
        <v>-1.164558075627104E-2</v>
      </c>
      <c r="T17" s="150">
        <f t="shared" si="1"/>
        <v>-3.3959841801771216E-2</v>
      </c>
      <c r="U17" s="150">
        <f t="shared" si="1"/>
        <v>-2.7911589121442967E-2</v>
      </c>
      <c r="V17" s="150">
        <f t="shared" si="1"/>
        <v>-1.0726517122817289E-2</v>
      </c>
      <c r="W17" s="150">
        <f t="shared" si="1"/>
        <v>-7.9874452130259052E-3</v>
      </c>
      <c r="X17" s="150">
        <f t="shared" si="1"/>
        <v>-1.5197301933045141E-2</v>
      </c>
      <c r="Y17" s="150">
        <f t="shared" si="1"/>
        <v>1.8276826913420668E-2</v>
      </c>
      <c r="Z17" s="150">
        <f t="shared" si="1"/>
        <v>1.8973309171327946E-2</v>
      </c>
      <c r="AA17" s="150">
        <f>(AA16-Z16)/Z16</f>
        <v>-8.6515950594821082E-3</v>
      </c>
      <c r="AB17" s="150">
        <f t="shared" si="1"/>
        <v>-4.1551920943686246E-2</v>
      </c>
      <c r="AC17" s="150">
        <f t="shared" si="1"/>
        <v>3.5558982492101404E-2</v>
      </c>
      <c r="AD17" s="75">
        <v>2.6100000000000002E-2</v>
      </c>
      <c r="AE17" s="75">
        <v>-2.1299999999999999E-2</v>
      </c>
      <c r="AF17" s="150">
        <f t="shared" si="1"/>
        <v>-1</v>
      </c>
      <c r="AG17" s="150" t="e">
        <f t="shared" si="1"/>
        <v>#DIV/0!</v>
      </c>
      <c r="AH17" s="150" t="e">
        <f t="shared" si="1"/>
        <v>#DIV/0!</v>
      </c>
      <c r="AI17" s="141"/>
    </row>
    <row r="18" spans="1:35" s="129" customFormat="1" ht="15" x14ac:dyDescent="0.3">
      <c r="A18" s="249"/>
      <c r="B18" s="249"/>
      <c r="C18" s="179"/>
      <c r="D18" s="180"/>
      <c r="E18" s="180"/>
      <c r="F18" s="180"/>
      <c r="G18" s="180"/>
      <c r="H18" s="180"/>
      <c r="I18" s="180"/>
      <c r="J18" s="180"/>
      <c r="K18" s="180"/>
      <c r="L18" s="180"/>
      <c r="M18" s="180"/>
      <c r="N18" s="180"/>
      <c r="O18" s="180"/>
      <c r="P18" s="180"/>
      <c r="Q18" s="180"/>
      <c r="R18" s="180"/>
      <c r="S18" s="180"/>
      <c r="T18" s="180"/>
      <c r="U18" s="180"/>
      <c r="V18" s="180"/>
      <c r="W18" s="180"/>
      <c r="X18" s="180"/>
      <c r="Y18" s="180"/>
      <c r="Z18" s="180"/>
      <c r="AA18" s="180"/>
      <c r="AB18" s="180"/>
      <c r="AC18" s="233"/>
      <c r="AD18" s="422"/>
      <c r="AE18" s="422"/>
      <c r="AF18" s="180"/>
      <c r="AG18" s="180"/>
      <c r="AH18" s="180"/>
      <c r="AI18" s="141"/>
    </row>
    <row r="19" spans="1:35" ht="15.75" customHeight="1" x14ac:dyDescent="0.3">
      <c r="A19" s="187"/>
      <c r="B19" s="122"/>
      <c r="C19" s="191">
        <f>C6+C7+C8+C9+C10+C11+C12+C13+C14+C15</f>
        <v>1808.6500752000002</v>
      </c>
      <c r="D19" s="191">
        <f t="shared" ref="D19:AH19" si="2">D6+D7+D8+D9+D10+D11+D12+D13+D14+D15</f>
        <v>1806.8553040999998</v>
      </c>
      <c r="E19" s="191">
        <f t="shared" si="2"/>
        <v>1766.9112155000005</v>
      </c>
      <c r="F19" s="191">
        <f t="shared" si="2"/>
        <v>1764.6167270000001</v>
      </c>
      <c r="G19" s="191">
        <f t="shared" si="2"/>
        <v>1697.4636132999999</v>
      </c>
      <c r="H19" s="191">
        <f t="shared" si="2"/>
        <v>1770.9754777999999</v>
      </c>
      <c r="I19" s="191">
        <f t="shared" si="2"/>
        <v>1800.1885995</v>
      </c>
      <c r="J19" s="191">
        <f t="shared" si="2"/>
        <v>1700.3503384999999</v>
      </c>
      <c r="K19" s="191">
        <f t="shared" si="2"/>
        <v>1723.7026045999996</v>
      </c>
      <c r="L19" s="191">
        <f t="shared" si="2"/>
        <v>1782.6032021999997</v>
      </c>
      <c r="M19" s="191">
        <f>M6+M7+M8+M9+M10+M11+M12+M13+M14+M15</f>
        <v>1742.6655058000001</v>
      </c>
      <c r="N19" s="191">
        <f t="shared" si="2"/>
        <v>1723.3749884000001</v>
      </c>
      <c r="O19" s="191">
        <f t="shared" si="2"/>
        <v>1694.2953271000001</v>
      </c>
      <c r="P19" s="191">
        <f t="shared" si="2"/>
        <v>1657.3985226</v>
      </c>
      <c r="Q19" s="191">
        <f t="shared" si="2"/>
        <v>1697.8517483000003</v>
      </c>
      <c r="R19" s="191">
        <f t="shared" si="2"/>
        <v>1690.2662487999999</v>
      </c>
      <c r="S19" s="191">
        <f t="shared" si="2"/>
        <v>1670.5821167000001</v>
      </c>
      <c r="T19" s="191">
        <f t="shared" si="2"/>
        <v>1613.8494123</v>
      </c>
      <c r="U19" s="191">
        <f t="shared" si="2"/>
        <v>1568.8043106000002</v>
      </c>
      <c r="V19" s="191">
        <f t="shared" si="2"/>
        <v>1551.9765042999998</v>
      </c>
      <c r="W19" s="191">
        <f t="shared" si="2"/>
        <v>1539.580177</v>
      </c>
      <c r="X19" s="191">
        <f t="shared" si="2"/>
        <v>1516.1827122</v>
      </c>
      <c r="Y19" s="191">
        <f t="shared" si="2"/>
        <v>1543.8937212000001</v>
      </c>
      <c r="Z19" s="191">
        <f t="shared" si="2"/>
        <v>1573.1864940999997</v>
      </c>
      <c r="AA19" s="191">
        <f t="shared" si="2"/>
        <v>1559.5759216000001</v>
      </c>
      <c r="AB19" s="191">
        <f t="shared" si="2"/>
        <v>1494.7725462000003</v>
      </c>
      <c r="AC19" s="191">
        <f t="shared" si="2"/>
        <v>1547.9251369999999</v>
      </c>
      <c r="AD19" s="423">
        <v>1588.34</v>
      </c>
      <c r="AE19" s="423">
        <v>1554.49</v>
      </c>
      <c r="AF19" s="191">
        <f t="shared" si="2"/>
        <v>0</v>
      </c>
      <c r="AG19" s="191">
        <f t="shared" si="2"/>
        <v>0</v>
      </c>
      <c r="AH19" s="191">
        <f t="shared" si="2"/>
        <v>0</v>
      </c>
      <c r="AI19" s="122"/>
    </row>
    <row r="20" spans="1:35" ht="15" x14ac:dyDescent="0.3">
      <c r="A20" s="122"/>
      <c r="B20" s="122"/>
      <c r="C20" s="122"/>
      <c r="D20" s="137"/>
      <c r="E20" s="137"/>
      <c r="F20" s="137"/>
      <c r="G20" s="137"/>
      <c r="H20" s="137"/>
      <c r="I20" s="137"/>
      <c r="J20" s="191"/>
      <c r="K20" s="137"/>
      <c r="L20" s="137"/>
      <c r="M20" s="137"/>
      <c r="N20" s="137"/>
      <c r="O20" s="191"/>
      <c r="P20" s="137"/>
      <c r="Q20" s="137"/>
      <c r="R20" s="137"/>
      <c r="S20" s="137"/>
      <c r="T20" s="137"/>
      <c r="U20" s="191"/>
      <c r="V20" s="137"/>
      <c r="W20" s="191" t="e">
        <f>#REF!+#REF!</f>
        <v>#REF!</v>
      </c>
      <c r="X20" s="137"/>
      <c r="Y20" s="137"/>
      <c r="Z20" s="191"/>
      <c r="AA20" s="137"/>
      <c r="AB20" s="137"/>
      <c r="AC20" s="137"/>
      <c r="AD20" s="422"/>
      <c r="AE20" s="422"/>
      <c r="AF20" s="137"/>
      <c r="AG20" s="137"/>
      <c r="AH20" s="137"/>
      <c r="AI20" s="122"/>
    </row>
    <row r="21" spans="1:35" ht="15" x14ac:dyDescent="0.3">
      <c r="A21" s="432" t="s">
        <v>83</v>
      </c>
      <c r="B21" s="432"/>
      <c r="C21" s="122"/>
      <c r="D21" s="137"/>
      <c r="E21" s="137"/>
      <c r="F21" s="137"/>
      <c r="G21" s="137"/>
      <c r="H21" s="137"/>
      <c r="I21" s="137"/>
      <c r="J21" s="191"/>
      <c r="K21" s="137"/>
      <c r="L21" s="137"/>
      <c r="M21" s="137"/>
      <c r="N21" s="191"/>
      <c r="O21" s="191"/>
      <c r="P21" s="137"/>
      <c r="Q21" s="137"/>
      <c r="R21" s="137"/>
      <c r="S21" s="137"/>
      <c r="T21" s="137"/>
      <c r="U21" s="191"/>
      <c r="V21" s="137"/>
      <c r="W21" s="137"/>
      <c r="X21" s="137"/>
      <c r="Y21" s="137"/>
      <c r="Z21" s="187"/>
      <c r="AA21" s="137"/>
      <c r="AB21" s="137"/>
      <c r="AC21" s="137"/>
      <c r="AD21" s="422"/>
      <c r="AE21" s="422"/>
      <c r="AF21" s="137"/>
      <c r="AG21" s="137"/>
      <c r="AH21" s="137"/>
      <c r="AI21" s="122"/>
    </row>
    <row r="22" spans="1:35" x14ac:dyDescent="0.3">
      <c r="A22" s="123"/>
      <c r="B22" s="63" t="s">
        <v>7</v>
      </c>
      <c r="C22" s="124">
        <v>1</v>
      </c>
      <c r="D22" s="124">
        <v>2</v>
      </c>
      <c r="E22" s="124">
        <v>3</v>
      </c>
      <c r="F22" s="124">
        <v>4</v>
      </c>
      <c r="G22" s="124">
        <v>5</v>
      </c>
      <c r="H22" s="124">
        <v>6</v>
      </c>
      <c r="I22" s="124">
        <v>7</v>
      </c>
      <c r="J22" s="124">
        <v>8</v>
      </c>
      <c r="K22" s="124">
        <v>9</v>
      </c>
      <c r="L22" s="124">
        <v>10</v>
      </c>
      <c r="M22" s="124">
        <v>11</v>
      </c>
      <c r="N22" s="124">
        <v>12</v>
      </c>
      <c r="O22" s="124">
        <v>13</v>
      </c>
      <c r="P22" s="124">
        <v>14</v>
      </c>
      <c r="Q22" s="124">
        <v>15</v>
      </c>
      <c r="R22" s="124">
        <v>16</v>
      </c>
      <c r="S22" s="124">
        <v>17</v>
      </c>
      <c r="T22" s="124">
        <v>18</v>
      </c>
      <c r="U22" s="124">
        <v>19</v>
      </c>
      <c r="V22" s="124">
        <v>20</v>
      </c>
      <c r="W22" s="124">
        <v>21</v>
      </c>
      <c r="X22" s="124">
        <v>22</v>
      </c>
      <c r="Y22" s="124">
        <v>23</v>
      </c>
      <c r="Z22" s="124">
        <v>24</v>
      </c>
      <c r="AA22" s="124">
        <v>25</v>
      </c>
      <c r="AB22" s="124">
        <v>26</v>
      </c>
      <c r="AC22" s="124">
        <v>27</v>
      </c>
      <c r="AD22" s="124">
        <v>28</v>
      </c>
      <c r="AE22" s="124">
        <v>29</v>
      </c>
      <c r="AF22" s="124">
        <v>30</v>
      </c>
      <c r="AG22" s="124">
        <v>31</v>
      </c>
      <c r="AH22" s="125"/>
    </row>
    <row r="23" spans="1:35" x14ac:dyDescent="0.3">
      <c r="A23" s="140" t="s">
        <v>13</v>
      </c>
      <c r="B23" s="140" t="s">
        <v>243</v>
      </c>
      <c r="C23" s="75" t="s">
        <v>14</v>
      </c>
      <c r="D23" s="75" t="s">
        <v>14</v>
      </c>
      <c r="E23" s="75" t="s">
        <v>14</v>
      </c>
      <c r="F23" s="75" t="s">
        <v>14</v>
      </c>
      <c r="G23" s="75" t="s">
        <v>14</v>
      </c>
      <c r="H23" s="75" t="s">
        <v>14</v>
      </c>
      <c r="I23" s="75" t="s">
        <v>14</v>
      </c>
      <c r="J23" s="75" t="s">
        <v>14</v>
      </c>
      <c r="K23" s="75" t="s">
        <v>14</v>
      </c>
      <c r="L23" s="75" t="s">
        <v>14</v>
      </c>
      <c r="M23" s="75" t="s">
        <v>14</v>
      </c>
      <c r="N23" s="75" t="s">
        <v>14</v>
      </c>
      <c r="O23" s="75" t="s">
        <v>14</v>
      </c>
      <c r="P23" s="75" t="s">
        <v>14</v>
      </c>
      <c r="Q23" s="75" t="s">
        <v>14</v>
      </c>
      <c r="R23" s="75" t="s">
        <v>14</v>
      </c>
      <c r="S23" s="75" t="s">
        <v>14</v>
      </c>
      <c r="T23" s="75" t="s">
        <v>14</v>
      </c>
      <c r="U23" s="75" t="s">
        <v>14</v>
      </c>
      <c r="V23" s="75" t="s">
        <v>14</v>
      </c>
      <c r="W23" s="75" t="s">
        <v>14</v>
      </c>
      <c r="X23" s="75" t="s">
        <v>14</v>
      </c>
      <c r="Y23" s="75" t="s">
        <v>14</v>
      </c>
      <c r="Z23" s="75" t="s">
        <v>14</v>
      </c>
      <c r="AA23" s="75" t="s">
        <v>14</v>
      </c>
      <c r="AB23" s="75" t="s">
        <v>14</v>
      </c>
      <c r="AC23" s="75" t="s">
        <v>14</v>
      </c>
      <c r="AD23" s="75" t="s">
        <v>14</v>
      </c>
      <c r="AE23" s="75" t="s">
        <v>14</v>
      </c>
      <c r="AF23" s="75" t="s">
        <v>14</v>
      </c>
      <c r="AG23" s="75" t="s">
        <v>14</v>
      </c>
      <c r="AH23" s="75" t="s">
        <v>14</v>
      </c>
    </row>
    <row r="24" spans="1:35" x14ac:dyDescent="0.3">
      <c r="A24" s="147" t="s">
        <v>81</v>
      </c>
      <c r="B24" s="143"/>
      <c r="C24" s="75">
        <v>53882.8</v>
      </c>
      <c r="D24" s="75">
        <v>53280.9</v>
      </c>
      <c r="E24" s="75">
        <v>52444.6</v>
      </c>
      <c r="F24" s="126">
        <v>51767.3</v>
      </c>
      <c r="G24" s="75">
        <v>52239.199999999997</v>
      </c>
      <c r="H24" s="75">
        <v>53351.1</v>
      </c>
      <c r="I24" s="75">
        <v>54594.3</v>
      </c>
      <c r="J24" s="75">
        <v>53501</v>
      </c>
      <c r="K24" s="75">
        <v>54016</v>
      </c>
      <c r="L24" s="75">
        <v>53770.400000000001</v>
      </c>
      <c r="M24" s="75">
        <v>52697.8</v>
      </c>
      <c r="N24" s="75">
        <v>53770.400000000001</v>
      </c>
      <c r="O24" s="75">
        <v>52818.6</v>
      </c>
      <c r="P24" s="75">
        <v>52835.4</v>
      </c>
      <c r="Q24" s="75">
        <v>52509.5</v>
      </c>
      <c r="R24" s="75">
        <v>53842.400000000001</v>
      </c>
      <c r="S24" s="75">
        <v>52965.4</v>
      </c>
      <c r="T24" s="75">
        <v>52409</v>
      </c>
      <c r="U24" s="75">
        <v>52953.9</v>
      </c>
      <c r="V24" s="75">
        <v>52977.5</v>
      </c>
      <c r="W24" s="75">
        <v>53235</v>
      </c>
      <c r="X24" s="75">
        <v>52784.1</v>
      </c>
      <c r="Y24" s="75">
        <v>53097.3</v>
      </c>
      <c r="Z24" s="75">
        <v>52532.6</v>
      </c>
      <c r="AA24" s="75">
        <v>52044.3</v>
      </c>
      <c r="AB24" s="75">
        <v>52222.7</v>
      </c>
      <c r="AC24" s="75">
        <v>52755.8</v>
      </c>
      <c r="AD24" s="75">
        <v>52141.599999999999</v>
      </c>
      <c r="AE24" s="75">
        <v>52423.5</v>
      </c>
      <c r="AF24" s="75"/>
      <c r="AG24" s="75"/>
      <c r="AH24" s="75"/>
      <c r="AI24" s="122"/>
    </row>
    <row r="25" spans="1:35" x14ac:dyDescent="0.3">
      <c r="A25" s="147" t="s">
        <v>332</v>
      </c>
      <c r="B25" s="143"/>
      <c r="C25" s="75">
        <v>26177.599999999999</v>
      </c>
      <c r="D25" s="75">
        <v>25867.599999999999</v>
      </c>
      <c r="E25" s="126">
        <v>25328.6</v>
      </c>
      <c r="F25" s="126">
        <v>24992.6</v>
      </c>
      <c r="G25" s="75">
        <v>25312.7</v>
      </c>
      <c r="H25" s="75">
        <v>25773.9</v>
      </c>
      <c r="I25" s="75">
        <v>26211.1</v>
      </c>
      <c r="J25" s="75">
        <v>25495</v>
      </c>
      <c r="K25" s="75">
        <v>25572.7</v>
      </c>
      <c r="L25" s="75">
        <v>24919.599999999999</v>
      </c>
      <c r="M25" s="75">
        <v>24337.9</v>
      </c>
      <c r="N25" s="75">
        <v>24919.599999999999</v>
      </c>
      <c r="O25" s="75">
        <v>24826.799999999999</v>
      </c>
      <c r="P25" s="75">
        <v>24957</v>
      </c>
      <c r="Q25" s="75">
        <v>24784.2</v>
      </c>
      <c r="R25" s="75">
        <v>25157.8</v>
      </c>
      <c r="S25" s="75">
        <v>24552.5</v>
      </c>
      <c r="T25" s="75">
        <v>24265.4</v>
      </c>
      <c r="U25" s="75">
        <v>24780.5</v>
      </c>
      <c r="V25" s="75">
        <v>24830.6</v>
      </c>
      <c r="W25" s="75">
        <v>24912.3</v>
      </c>
      <c r="X25" s="75">
        <v>24623.599999999999</v>
      </c>
      <c r="Y25" s="75">
        <v>24893.1</v>
      </c>
      <c r="Z25" s="75">
        <v>24384.3</v>
      </c>
      <c r="AA25" s="75">
        <v>24123.200000000001</v>
      </c>
      <c r="AB25" s="75">
        <v>24546.7</v>
      </c>
      <c r="AC25" s="75">
        <v>24819.5</v>
      </c>
      <c r="AD25" s="75">
        <v>24654.7</v>
      </c>
      <c r="AE25" s="75">
        <v>24525.599999999999</v>
      </c>
      <c r="AF25" s="75"/>
      <c r="AG25" s="75"/>
      <c r="AH25" s="75"/>
      <c r="AI25" s="122"/>
    </row>
    <row r="26" spans="1:35" x14ac:dyDescent="0.3">
      <c r="A26" s="136" t="s">
        <v>333</v>
      </c>
      <c r="B26" s="143"/>
      <c r="C26" s="75">
        <v>16.597899999999999</v>
      </c>
      <c r="D26" s="75">
        <v>14.993499999999999</v>
      </c>
      <c r="E26" s="126">
        <v>14.207000000000001</v>
      </c>
      <c r="F26" s="126">
        <v>12.6783</v>
      </c>
      <c r="G26" s="75">
        <v>15.4544</v>
      </c>
      <c r="H26" s="75">
        <v>13.977499999999999</v>
      </c>
      <c r="I26" s="75">
        <v>14.4854</v>
      </c>
      <c r="J26" s="75">
        <v>15.3064</v>
      </c>
      <c r="K26" s="75">
        <v>14.484400000000001</v>
      </c>
      <c r="L26" s="75">
        <v>13.5861</v>
      </c>
      <c r="M26" s="75">
        <v>14.1205</v>
      </c>
      <c r="N26" s="75">
        <v>13.5861</v>
      </c>
      <c r="O26" s="75">
        <v>13.242800000000001</v>
      </c>
      <c r="P26" s="75">
        <v>13.822699999999999</v>
      </c>
      <c r="Q26" s="75">
        <v>12.895899999999999</v>
      </c>
      <c r="R26" s="75">
        <v>13.4802</v>
      </c>
      <c r="S26" s="75">
        <v>10.8225</v>
      </c>
      <c r="T26" s="75">
        <v>10.5741</v>
      </c>
      <c r="U26" s="75">
        <v>11.37</v>
      </c>
      <c r="V26" s="75">
        <v>11.4901</v>
      </c>
      <c r="W26" s="75">
        <v>11.409599999999999</v>
      </c>
      <c r="X26" s="75">
        <v>12.537800000000001</v>
      </c>
      <c r="Y26" s="75">
        <v>12.862</v>
      </c>
      <c r="Z26" s="75">
        <v>12.8277</v>
      </c>
      <c r="AA26" s="75">
        <v>11.0251</v>
      </c>
      <c r="AB26" s="75">
        <v>11.817299999999999</v>
      </c>
      <c r="AC26" s="75">
        <v>11.541600000000001</v>
      </c>
      <c r="AD26" s="75">
        <v>12.632199999999999</v>
      </c>
      <c r="AE26" s="75">
        <v>12.605399999999999</v>
      </c>
      <c r="AF26" s="75"/>
      <c r="AG26" s="75"/>
      <c r="AH26" s="75"/>
      <c r="AI26" s="122"/>
    </row>
    <row r="27" spans="1:35" x14ac:dyDescent="0.3">
      <c r="A27" s="136" t="s">
        <v>65</v>
      </c>
      <c r="B27" s="143"/>
      <c r="C27" s="75">
        <v>0.49142000000000002</v>
      </c>
      <c r="D27" s="75">
        <v>0.500745</v>
      </c>
      <c r="E27" s="126">
        <v>0.467916</v>
      </c>
      <c r="F27" s="126">
        <v>0.43139499999999997</v>
      </c>
      <c r="G27" s="75">
        <v>0.481049</v>
      </c>
      <c r="H27" s="75">
        <v>0.50216700000000003</v>
      </c>
      <c r="I27" s="75">
        <v>0.54088499999999995</v>
      </c>
      <c r="J27" s="75">
        <v>0.522393</v>
      </c>
      <c r="K27" s="75">
        <v>0.52506799999999998</v>
      </c>
      <c r="L27" s="75">
        <v>0.446656</v>
      </c>
      <c r="M27" s="75">
        <v>0.46728199999999998</v>
      </c>
      <c r="N27" s="75">
        <v>0.446656</v>
      </c>
      <c r="O27" s="127">
        <v>0.53859900000000005</v>
      </c>
      <c r="P27" s="75">
        <v>0.51595100000000005</v>
      </c>
      <c r="Q27" s="75">
        <v>0.50194099999999997</v>
      </c>
      <c r="R27" s="75">
        <v>0.50422800000000001</v>
      </c>
      <c r="S27" s="75">
        <v>0.557423</v>
      </c>
      <c r="T27" s="75">
        <v>0.44670900000000002</v>
      </c>
      <c r="U27" s="75">
        <v>0.48061999999999999</v>
      </c>
      <c r="V27" s="75">
        <v>0.52521200000000001</v>
      </c>
      <c r="W27" s="75">
        <v>0.49986799999999998</v>
      </c>
      <c r="X27" s="75">
        <v>0.52870499999999998</v>
      </c>
      <c r="Y27" s="75">
        <v>0.55445</v>
      </c>
      <c r="Z27" s="75">
        <v>0.46702300000000002</v>
      </c>
      <c r="AA27" s="75">
        <v>0.45973599999999998</v>
      </c>
      <c r="AB27" s="75">
        <v>0.52679100000000001</v>
      </c>
      <c r="AC27" s="75">
        <v>0.579901</v>
      </c>
      <c r="AD27" s="75">
        <v>0.53846400000000005</v>
      </c>
      <c r="AE27" s="75">
        <v>0.565527</v>
      </c>
      <c r="AF27" s="75"/>
      <c r="AG27" s="75"/>
      <c r="AH27" s="75"/>
      <c r="AI27" s="122"/>
    </row>
    <row r="28" spans="1:35" x14ac:dyDescent="0.3">
      <c r="A28" s="136" t="s">
        <v>94</v>
      </c>
      <c r="B28" s="143"/>
      <c r="C28" s="75">
        <v>55441.4</v>
      </c>
      <c r="D28" s="75">
        <v>54636.7</v>
      </c>
      <c r="E28" s="126">
        <v>54574.6</v>
      </c>
      <c r="F28" s="126">
        <v>54442.2</v>
      </c>
      <c r="G28" s="75">
        <v>54138</v>
      </c>
      <c r="H28" s="75">
        <v>54599.199999999997</v>
      </c>
      <c r="I28" s="75">
        <v>55102.2</v>
      </c>
      <c r="J28" s="75">
        <v>53861.599999999999</v>
      </c>
      <c r="K28" s="75">
        <v>54093.599999999999</v>
      </c>
      <c r="L28" s="75">
        <v>55364.4</v>
      </c>
      <c r="M28" s="75">
        <v>53931.5</v>
      </c>
      <c r="N28" s="75">
        <v>55364.4</v>
      </c>
      <c r="O28" s="75">
        <v>53435.199999999997</v>
      </c>
      <c r="P28" s="75">
        <v>53652.4</v>
      </c>
      <c r="Q28" s="75">
        <v>53706.7</v>
      </c>
      <c r="R28" s="75">
        <v>53752.800000000003</v>
      </c>
      <c r="S28" s="75">
        <v>52718.8</v>
      </c>
      <c r="T28" s="75">
        <v>52283.9</v>
      </c>
      <c r="U28" s="75">
        <v>52281.599999999999</v>
      </c>
      <c r="V28" s="75">
        <v>52191.4</v>
      </c>
      <c r="W28" s="75">
        <v>53144.800000000003</v>
      </c>
      <c r="X28" s="75">
        <v>51863.5</v>
      </c>
      <c r="Y28" s="75">
        <v>51976</v>
      </c>
      <c r="Z28" s="75">
        <v>51526.1</v>
      </c>
      <c r="AA28" s="75">
        <v>51230.400000000001</v>
      </c>
      <c r="AB28" s="75">
        <v>51219.199999999997</v>
      </c>
      <c r="AC28" s="75">
        <v>51583.7</v>
      </c>
      <c r="AD28" s="75">
        <v>50301.9</v>
      </c>
      <c r="AE28" s="75">
        <v>50521.2</v>
      </c>
      <c r="AF28" s="75"/>
      <c r="AG28" s="75"/>
      <c r="AH28" s="75"/>
      <c r="AI28" s="122"/>
    </row>
    <row r="29" spans="1:35" x14ac:dyDescent="0.3">
      <c r="A29" s="136" t="s">
        <v>334</v>
      </c>
      <c r="B29" s="143"/>
      <c r="C29" s="75">
        <v>98.414500000000004</v>
      </c>
      <c r="D29" s="75">
        <v>100.896</v>
      </c>
      <c r="E29" s="126">
        <v>97.498400000000004</v>
      </c>
      <c r="F29" s="126">
        <v>94.296099999999996</v>
      </c>
      <c r="G29" s="75">
        <v>98.113699999999994</v>
      </c>
      <c r="H29" s="75">
        <v>96.669399999999996</v>
      </c>
      <c r="I29" s="75">
        <v>99.923900000000003</v>
      </c>
      <c r="J29" s="75">
        <v>98.133099999999999</v>
      </c>
      <c r="K29" s="75">
        <v>98.785399999999996</v>
      </c>
      <c r="L29" s="75">
        <v>93.779700000000005</v>
      </c>
      <c r="M29" s="75">
        <v>92.722099999999998</v>
      </c>
      <c r="N29" s="75">
        <v>93.779700000000005</v>
      </c>
      <c r="O29" s="75">
        <v>96.513099999999994</v>
      </c>
      <c r="P29" s="75">
        <v>95.0411</v>
      </c>
      <c r="Q29" s="75">
        <v>94.423299999999998</v>
      </c>
      <c r="R29" s="75">
        <v>96.999600000000001</v>
      </c>
      <c r="S29" s="75">
        <v>93.176500000000004</v>
      </c>
      <c r="T29" s="75">
        <v>90.879400000000004</v>
      </c>
      <c r="U29" s="75">
        <v>94.600999999999999</v>
      </c>
      <c r="V29" s="75">
        <v>93.616900000000001</v>
      </c>
      <c r="W29" s="75">
        <v>89.257900000000006</v>
      </c>
      <c r="X29" s="75">
        <v>92.870999999999995</v>
      </c>
      <c r="Y29" s="178">
        <v>92.589200000000005</v>
      </c>
      <c r="Z29" s="75">
        <v>90.670400000000001</v>
      </c>
      <c r="AA29" s="75">
        <v>89.643900000000002</v>
      </c>
      <c r="AB29" s="75">
        <v>93.9602</v>
      </c>
      <c r="AC29" s="75">
        <v>92.113299999999995</v>
      </c>
      <c r="AD29" s="75">
        <v>93.617699999999999</v>
      </c>
      <c r="AE29" s="75">
        <v>93.0227</v>
      </c>
      <c r="AF29" s="75"/>
      <c r="AG29" s="75"/>
      <c r="AH29" s="75"/>
      <c r="AI29" s="122"/>
    </row>
    <row r="30" spans="1:35" x14ac:dyDescent="0.3">
      <c r="A30" s="147" t="s">
        <v>82</v>
      </c>
      <c r="B30" s="143"/>
      <c r="C30" s="75">
        <v>1.4157200000000001</v>
      </c>
      <c r="D30" s="75">
        <v>1.43621</v>
      </c>
      <c r="E30" s="126">
        <v>1.0130999999999999</v>
      </c>
      <c r="F30" s="126">
        <v>0.67525400000000002</v>
      </c>
      <c r="G30" s="75">
        <v>1.3691</v>
      </c>
      <c r="H30" s="75">
        <v>1.3584700000000001</v>
      </c>
      <c r="I30" s="75">
        <v>1.33805</v>
      </c>
      <c r="J30" s="75">
        <v>1.4795799999999999</v>
      </c>
      <c r="K30" s="75">
        <v>1.3226599999999999</v>
      </c>
      <c r="L30" s="75">
        <v>0.86333599999999999</v>
      </c>
      <c r="M30" s="75">
        <v>0.63614199999999999</v>
      </c>
      <c r="N30" s="75">
        <v>0.86333599999999999</v>
      </c>
      <c r="O30" s="75">
        <v>1.3037099999999999</v>
      </c>
      <c r="P30" s="75">
        <v>1.23492</v>
      </c>
      <c r="Q30" s="75">
        <v>1.2630300000000001</v>
      </c>
      <c r="R30" s="75">
        <v>1.33765</v>
      </c>
      <c r="S30" s="75">
        <v>0.86514599999999997</v>
      </c>
      <c r="T30" s="75">
        <v>0.70557899999999996</v>
      </c>
      <c r="U30" s="75">
        <v>1.3440000000000001</v>
      </c>
      <c r="V30" s="75">
        <v>1.2363500000000001</v>
      </c>
      <c r="W30" s="75">
        <v>1.2207300000000001</v>
      </c>
      <c r="X30" s="75">
        <v>1.1519699999999999</v>
      </c>
      <c r="Y30" s="75">
        <v>1.2006399999999999</v>
      </c>
      <c r="Z30" s="75">
        <v>0.840418</v>
      </c>
      <c r="AA30" s="75">
        <v>0.54774900000000004</v>
      </c>
      <c r="AB30" s="75">
        <v>1.2574799999999999</v>
      </c>
      <c r="AC30" s="75">
        <v>1.2310000000000001</v>
      </c>
      <c r="AD30" s="75">
        <v>1.13076</v>
      </c>
      <c r="AE30" s="75">
        <v>1.20706</v>
      </c>
      <c r="AF30" s="75"/>
      <c r="AG30" s="75"/>
      <c r="AH30" s="75"/>
      <c r="AI30" s="122"/>
    </row>
    <row r="31" spans="1:35" x14ac:dyDescent="0.3">
      <c r="A31" s="136" t="s">
        <v>335</v>
      </c>
      <c r="B31" s="143"/>
      <c r="C31" s="75">
        <v>25.754799999999999</v>
      </c>
      <c r="D31" s="75">
        <v>22.668299999999999</v>
      </c>
      <c r="E31" s="126">
        <v>23.123100000000001</v>
      </c>
      <c r="F31" s="126">
        <v>23.332799999999999</v>
      </c>
      <c r="G31" s="75">
        <v>20.693999999999999</v>
      </c>
      <c r="H31" s="75">
        <v>23.918600000000001</v>
      </c>
      <c r="I31" s="75">
        <v>21.069299999999998</v>
      </c>
      <c r="J31" s="75">
        <v>23.765899999999998</v>
      </c>
      <c r="K31" s="75">
        <v>31.5517</v>
      </c>
      <c r="L31" s="75">
        <v>45.854900000000001</v>
      </c>
      <c r="M31" s="75">
        <v>46.564300000000003</v>
      </c>
      <c r="N31" s="75">
        <v>45.854900000000001</v>
      </c>
      <c r="O31" s="75">
        <v>35.551699999999997</v>
      </c>
      <c r="P31" s="75">
        <v>34.500700000000002</v>
      </c>
      <c r="Q31" s="75">
        <v>42.196100000000001</v>
      </c>
      <c r="R31" s="75">
        <v>38.387099999999997</v>
      </c>
      <c r="S31" s="75">
        <v>39.970500000000001</v>
      </c>
      <c r="T31" s="75">
        <v>41.192900000000002</v>
      </c>
      <c r="U31" s="75">
        <v>40.906300000000002</v>
      </c>
      <c r="V31" s="75">
        <v>44.8279</v>
      </c>
      <c r="W31" s="75">
        <v>47.576300000000003</v>
      </c>
      <c r="X31" s="75">
        <v>42.662300000000002</v>
      </c>
      <c r="Y31" s="75">
        <v>41.056100000000001</v>
      </c>
      <c r="Z31" s="75">
        <v>49.263599999999997</v>
      </c>
      <c r="AA31" s="75">
        <v>49.404000000000003</v>
      </c>
      <c r="AB31" s="75">
        <v>37.548400000000001</v>
      </c>
      <c r="AC31" s="75">
        <v>41.279200000000003</v>
      </c>
      <c r="AD31" s="75">
        <v>42.964500000000001</v>
      </c>
      <c r="AE31" s="75">
        <v>46.018599999999999</v>
      </c>
      <c r="AF31" s="75"/>
      <c r="AG31" s="75"/>
      <c r="AH31" s="75"/>
      <c r="AI31" s="122"/>
    </row>
    <row r="32" spans="1:35" x14ac:dyDescent="0.3">
      <c r="A32" s="148" t="s">
        <v>336</v>
      </c>
      <c r="B32" s="145"/>
      <c r="C32" s="127">
        <v>0.565716</v>
      </c>
      <c r="D32" s="75">
        <v>0.59216999999999997</v>
      </c>
      <c r="E32" s="169">
        <v>0.55218599999999995</v>
      </c>
      <c r="F32" s="126">
        <v>0.53607899999999997</v>
      </c>
      <c r="G32" s="75">
        <v>0.58954799999999996</v>
      </c>
      <c r="H32" s="127">
        <v>0.58032899999999998</v>
      </c>
      <c r="I32" s="127">
        <v>0.60617200000000004</v>
      </c>
      <c r="J32" s="127">
        <v>0.58529799999999998</v>
      </c>
      <c r="K32" s="75">
        <v>0.58793300000000004</v>
      </c>
      <c r="L32" s="75">
        <v>0.51270899999999997</v>
      </c>
      <c r="M32" s="75">
        <v>0.52607400000000004</v>
      </c>
      <c r="N32" s="127">
        <v>0.51270899999999997</v>
      </c>
      <c r="O32" s="127">
        <v>0.55424300000000004</v>
      </c>
      <c r="P32" s="127">
        <v>0.57461799999999996</v>
      </c>
      <c r="Q32" s="75">
        <v>0.51990999999999998</v>
      </c>
      <c r="R32" s="127">
        <v>0.61648099999999995</v>
      </c>
      <c r="S32" s="127">
        <v>0.56940199999999996</v>
      </c>
      <c r="T32" s="127">
        <v>0.53620000000000001</v>
      </c>
      <c r="U32" s="127">
        <v>0.61622200000000005</v>
      </c>
      <c r="V32" s="127">
        <v>0.59353699999999998</v>
      </c>
      <c r="W32" s="75">
        <v>0.61573699999999998</v>
      </c>
      <c r="X32" s="127">
        <v>0.59779400000000005</v>
      </c>
      <c r="Y32" s="75">
        <v>0.61253000000000002</v>
      </c>
      <c r="Z32" s="127">
        <v>0.56285799999999997</v>
      </c>
      <c r="AA32" s="127">
        <v>0.52093100000000003</v>
      </c>
      <c r="AB32" s="127">
        <v>0.58677599999999996</v>
      </c>
      <c r="AC32" s="127">
        <v>0.60176399999999997</v>
      </c>
      <c r="AD32" s="75">
        <v>0.60830799999999996</v>
      </c>
      <c r="AE32" s="75">
        <v>0.60878900000000002</v>
      </c>
      <c r="AF32" s="75"/>
      <c r="AG32" s="127"/>
      <c r="AH32" s="127"/>
      <c r="AI32" s="134"/>
    </row>
    <row r="33" spans="1:35" x14ac:dyDescent="0.3">
      <c r="A33" s="148" t="s">
        <v>628</v>
      </c>
      <c r="B33" s="145" t="s">
        <v>517</v>
      </c>
      <c r="C33" s="127">
        <v>1933.9</v>
      </c>
      <c r="D33" s="75">
        <v>1876.04</v>
      </c>
      <c r="E33" s="126">
        <v>1888.18</v>
      </c>
      <c r="F33" s="126">
        <v>1933.47</v>
      </c>
      <c r="G33" s="75">
        <v>1836.93</v>
      </c>
      <c r="H33" s="126">
        <v>1924.57</v>
      </c>
      <c r="I33" s="127">
        <v>1873.71</v>
      </c>
      <c r="J33" s="127">
        <v>1837.45</v>
      </c>
      <c r="K33" s="75">
        <v>1848.4</v>
      </c>
      <c r="L33" s="75">
        <v>1912.48</v>
      </c>
      <c r="M33" s="75">
        <v>1877.6</v>
      </c>
      <c r="N33" s="127">
        <v>1912.48</v>
      </c>
      <c r="O33" s="127">
        <v>1739.44</v>
      </c>
      <c r="P33" s="1">
        <v>1737.27</v>
      </c>
      <c r="Q33" s="75">
        <v>1705.01</v>
      </c>
      <c r="R33" s="127">
        <v>1702.42</v>
      </c>
      <c r="S33" s="127">
        <v>1689.91</v>
      </c>
      <c r="T33" s="127">
        <v>1703.58</v>
      </c>
      <c r="U33" s="127">
        <v>1631.85</v>
      </c>
      <c r="V33" s="127">
        <v>1618.84</v>
      </c>
      <c r="W33" s="75">
        <v>1706.77</v>
      </c>
      <c r="X33" s="127">
        <v>1596.35</v>
      </c>
      <c r="Y33" s="75">
        <v>1614.79</v>
      </c>
      <c r="Z33" s="127">
        <v>1652.44</v>
      </c>
      <c r="AA33" s="127">
        <v>1658.08</v>
      </c>
      <c r="AB33" s="127">
        <v>1577.39</v>
      </c>
      <c r="AC33" s="127">
        <v>1592.9</v>
      </c>
      <c r="AD33" s="75">
        <v>1519.09</v>
      </c>
      <c r="AE33" s="75">
        <v>1531.47</v>
      </c>
      <c r="AF33" s="75"/>
      <c r="AG33" s="75"/>
      <c r="AH33" s="127"/>
      <c r="AI33" s="134"/>
    </row>
    <row r="34" spans="1:35" x14ac:dyDescent="0.3">
      <c r="A34" s="148" t="s">
        <v>66</v>
      </c>
      <c r="B34" s="146"/>
      <c r="C34" s="127">
        <v>133.273</v>
      </c>
      <c r="D34" s="127">
        <v>135.43600000000001</v>
      </c>
      <c r="E34" s="126">
        <v>134.83199999999999</v>
      </c>
      <c r="F34" s="126">
        <v>133.983</v>
      </c>
      <c r="G34" s="75">
        <v>131.047</v>
      </c>
      <c r="H34" s="127">
        <v>132.19499999999999</v>
      </c>
      <c r="I34" s="127">
        <v>135.15299999999999</v>
      </c>
      <c r="J34" s="127">
        <v>132.78200000000001</v>
      </c>
      <c r="K34" s="75">
        <v>134.34299999999999</v>
      </c>
      <c r="L34" s="75">
        <v>138.667</v>
      </c>
      <c r="M34" s="75">
        <v>139.232</v>
      </c>
      <c r="N34" s="127">
        <v>138.667</v>
      </c>
      <c r="O34" s="127">
        <v>133.24600000000001</v>
      </c>
      <c r="P34" s="127">
        <v>132.13900000000001</v>
      </c>
      <c r="Q34" s="75">
        <v>134.56299999999999</v>
      </c>
      <c r="R34" s="127">
        <v>140.642</v>
      </c>
      <c r="S34" s="127">
        <v>135.191</v>
      </c>
      <c r="T34" s="127">
        <v>133.53100000000001</v>
      </c>
      <c r="U34" s="127">
        <v>133.398</v>
      </c>
      <c r="V34" s="127">
        <v>129.97200000000001</v>
      </c>
      <c r="W34" s="75">
        <v>128.488</v>
      </c>
      <c r="X34" s="127">
        <v>127.86</v>
      </c>
      <c r="Y34" s="75">
        <v>128.51900000000001</v>
      </c>
      <c r="Z34" s="127">
        <v>129.33699999999999</v>
      </c>
      <c r="AA34" s="127">
        <v>130.94800000000001</v>
      </c>
      <c r="AB34" s="127">
        <v>130.23400000000001</v>
      </c>
      <c r="AC34" s="127">
        <v>128.66300000000001</v>
      </c>
      <c r="AD34" s="75">
        <v>129.541</v>
      </c>
      <c r="AE34" s="75">
        <v>129.53200000000001</v>
      </c>
      <c r="AF34" s="75"/>
      <c r="AG34" s="127"/>
      <c r="AH34" s="127"/>
      <c r="AI34" s="134"/>
    </row>
    <row r="35" spans="1:35" x14ac:dyDescent="0.3">
      <c r="A35" s="433" t="s">
        <v>244</v>
      </c>
      <c r="B35" s="433"/>
      <c r="C35" s="128">
        <f>C24+C25+C26+C27+C28+C29+C30+C31+C32+C33+C34</f>
        <v>137712.21305599998</v>
      </c>
      <c r="D35" s="128">
        <f t="shared" ref="D35:AH35" si="3">D24+D25+D26+D27+D28+D29+D30+D31+D32+D33+D34</f>
        <v>135937.76292499999</v>
      </c>
      <c r="E35" s="128">
        <f t="shared" si="3"/>
        <v>134507.67370199997</v>
      </c>
      <c r="F35" s="128">
        <f t="shared" si="3"/>
        <v>133401.50292800003</v>
      </c>
      <c r="G35" s="128">
        <f t="shared" si="3"/>
        <v>133794.57879699997</v>
      </c>
      <c r="H35" s="128">
        <f t="shared" si="3"/>
        <v>135917.97146600002</v>
      </c>
      <c r="I35" s="128">
        <f t="shared" si="3"/>
        <v>138054.42670699998</v>
      </c>
      <c r="J35" s="128">
        <f t="shared" si="3"/>
        <v>134967.62467100003</v>
      </c>
      <c r="K35" s="128">
        <f t="shared" si="3"/>
        <v>135812.30016099999</v>
      </c>
      <c r="L35" s="75">
        <f>SUM(L24:L34)</f>
        <v>136260.59040100002</v>
      </c>
      <c r="M35" s="128">
        <f t="shared" si="3"/>
        <v>133139.068398</v>
      </c>
      <c r="N35" s="128">
        <f t="shared" si="3"/>
        <v>136260.59040100002</v>
      </c>
      <c r="O35" s="128">
        <f t="shared" si="3"/>
        <v>133100.99015200004</v>
      </c>
      <c r="P35" s="128">
        <f t="shared" si="3"/>
        <v>133459.89898899998</v>
      </c>
      <c r="Q35" s="128">
        <f t="shared" si="3"/>
        <v>132991.773181</v>
      </c>
      <c r="R35" s="128">
        <f t="shared" si="3"/>
        <v>134747.38725900001</v>
      </c>
      <c r="S35" s="128">
        <f>SUM(S24:S34)</f>
        <v>132207.76247099997</v>
      </c>
      <c r="T35" s="128">
        <f t="shared" si="3"/>
        <v>130939.745888</v>
      </c>
      <c r="U35" s="128">
        <f t="shared" si="3"/>
        <v>131930.56614199997</v>
      </c>
      <c r="V35" s="128">
        <f t="shared" si="3"/>
        <v>131900.60199900001</v>
      </c>
      <c r="W35" s="128">
        <f t="shared" si="3"/>
        <v>133277.93813499997</v>
      </c>
      <c r="X35" s="128">
        <f t="shared" si="3"/>
        <v>131145.75956900002</v>
      </c>
      <c r="Y35" s="128">
        <f t="shared" si="3"/>
        <v>131858.58391999998</v>
      </c>
      <c r="Z35" s="128">
        <f t="shared" si="3"/>
        <v>130379.40899900002</v>
      </c>
      <c r="AA35" s="128">
        <f t="shared" si="3"/>
        <v>129338.52941600002</v>
      </c>
      <c r="AB35" s="128">
        <f t="shared" si="3"/>
        <v>129841.92094699998</v>
      </c>
      <c r="AC35" s="128">
        <f t="shared" si="3"/>
        <v>131027.909765</v>
      </c>
      <c r="AD35" s="75">
        <v>128898.3229</v>
      </c>
      <c r="AE35" s="75">
        <v>129285.33010000001</v>
      </c>
      <c r="AF35" s="128">
        <f t="shared" si="3"/>
        <v>0</v>
      </c>
      <c r="AG35" s="128">
        <f t="shared" si="3"/>
        <v>0</v>
      </c>
      <c r="AH35" s="128">
        <f t="shared" si="3"/>
        <v>0</v>
      </c>
      <c r="AI35" s="122"/>
    </row>
    <row r="36" spans="1:35" x14ac:dyDescent="0.3">
      <c r="A36" s="433" t="s">
        <v>245</v>
      </c>
      <c r="B36" s="433"/>
      <c r="C36" s="133"/>
      <c r="D36" s="149">
        <f>(D35-C35)/C35</f>
        <v>-1.2885205252481269E-2</v>
      </c>
      <c r="E36" s="149">
        <f t="shared" ref="E36:Z36" si="4">(E35-D35)/D35</f>
        <v>-1.0520176235274892E-2</v>
      </c>
      <c r="F36" s="149">
        <f t="shared" si="4"/>
        <v>-8.2238488225634416E-3</v>
      </c>
      <c r="G36" s="149">
        <f t="shared" si="4"/>
        <v>2.946562522703265E-3</v>
      </c>
      <c r="H36" s="149">
        <f t="shared" si="4"/>
        <v>1.5870543396394054E-2</v>
      </c>
      <c r="I36" s="149">
        <f t="shared" si="4"/>
        <v>1.5718710468941889E-2</v>
      </c>
      <c r="J36" s="149">
        <f t="shared" si="4"/>
        <v>-2.2359312262773212E-2</v>
      </c>
      <c r="K36" s="149">
        <f t="shared" si="4"/>
        <v>6.2583563433005812E-3</v>
      </c>
      <c r="L36" s="149">
        <f t="shared" si="4"/>
        <v>3.3008073603686943E-3</v>
      </c>
      <c r="M36" s="149">
        <f t="shared" si="4"/>
        <v>-2.2908472609825939E-2</v>
      </c>
      <c r="N36" s="149">
        <f t="shared" si="4"/>
        <v>2.3445574920718845E-2</v>
      </c>
      <c r="O36" s="149">
        <f t="shared" si="4"/>
        <v>-2.3187924253825869E-2</v>
      </c>
      <c r="P36" s="149">
        <f t="shared" si="4"/>
        <v>2.6965151543205407E-3</v>
      </c>
      <c r="Q36" s="149">
        <f t="shared" si="4"/>
        <v>-3.5076139840220194E-3</v>
      </c>
      <c r="R36" s="149">
        <f t="shared" si="4"/>
        <v>1.3200922403001924E-2</v>
      </c>
      <c r="S36" s="149">
        <f t="shared" si="4"/>
        <v>-1.8847302642822996E-2</v>
      </c>
      <c r="T36" s="149">
        <f t="shared" si="4"/>
        <v>-9.591090260514034E-3</v>
      </c>
      <c r="U36" s="149">
        <f t="shared" si="4"/>
        <v>7.5669938663808414E-3</v>
      </c>
      <c r="V36" s="149">
        <f t="shared" si="4"/>
        <v>-2.2712055194025265E-4</v>
      </c>
      <c r="W36" s="149">
        <f t="shared" si="4"/>
        <v>1.0442227822511464E-2</v>
      </c>
      <c r="X36" s="149">
        <f t="shared" si="4"/>
        <v>-1.5997985831985417E-2</v>
      </c>
      <c r="Y36" s="149">
        <f t="shared" si="4"/>
        <v>5.4353595064194158E-3</v>
      </c>
      <c r="Z36" s="149">
        <f t="shared" si="4"/>
        <v>-1.1217888718548546E-2</v>
      </c>
      <c r="AA36" s="149">
        <f>(AA35-Z35)/Z35</f>
        <v>-7.9834660318791988E-3</v>
      </c>
      <c r="AB36" s="149">
        <f t="shared" ref="AB36:AH36" si="5">(AB35-AA35)/AA35</f>
        <v>3.8920461928314198E-3</v>
      </c>
      <c r="AC36" s="149">
        <f t="shared" si="5"/>
        <v>9.1340979042056417E-3</v>
      </c>
      <c r="AD36" s="75">
        <v>-1.6299999999999999E-2</v>
      </c>
      <c r="AE36" s="75">
        <v>3.0000000000000001E-3</v>
      </c>
      <c r="AF36" s="149">
        <f t="shared" si="5"/>
        <v>-1</v>
      </c>
      <c r="AG36" s="149" t="e">
        <f t="shared" si="5"/>
        <v>#DIV/0!</v>
      </c>
      <c r="AH36" s="149" t="e">
        <f t="shared" si="5"/>
        <v>#DIV/0!</v>
      </c>
      <c r="AI36" s="122"/>
    </row>
    <row r="37" spans="1:35" x14ac:dyDescent="0.3">
      <c r="A37" s="187">
        <f>T35+U35+V35+W35+X35+Y35+Z35</f>
        <v>921432.60465199989</v>
      </c>
      <c r="B37" s="122"/>
      <c r="C37" s="253">
        <f t="shared" ref="C37:E37" si="6">C35/1024</f>
        <v>134.48458306249998</v>
      </c>
      <c r="D37" s="253">
        <f t="shared" si="6"/>
        <v>132.7517216064453</v>
      </c>
      <c r="E37" s="253">
        <f t="shared" si="6"/>
        <v>131.35515009960935</v>
      </c>
      <c r="F37" s="253">
        <f>F35/1024</f>
        <v>130.27490520312503</v>
      </c>
      <c r="G37" s="253">
        <f t="shared" ref="G37:J37" si="7">G35/1024</f>
        <v>130.65876835644528</v>
      </c>
      <c r="H37" s="253">
        <f t="shared" si="7"/>
        <v>132.73239400976564</v>
      </c>
      <c r="I37" s="253">
        <f t="shared" si="7"/>
        <v>134.81877608105466</v>
      </c>
      <c r="J37" s="253">
        <f t="shared" si="7"/>
        <v>131.80432096777346</v>
      </c>
      <c r="K37" s="137"/>
      <c r="L37" s="137"/>
      <c r="M37" s="137"/>
      <c r="N37" s="137"/>
      <c r="O37" s="191">
        <f t="shared" ref="O37:T37" si="8">O35/1024</f>
        <v>129.98143569531254</v>
      </c>
      <c r="P37" s="191">
        <f t="shared" si="8"/>
        <v>130.33193260644529</v>
      </c>
      <c r="Q37" s="191">
        <f t="shared" si="8"/>
        <v>129.87477849707031</v>
      </c>
      <c r="R37" s="191">
        <f t="shared" si="8"/>
        <v>131.5892453701172</v>
      </c>
      <c r="S37" s="191">
        <f t="shared" si="8"/>
        <v>129.1091430380859</v>
      </c>
      <c r="T37" s="191">
        <f t="shared" si="8"/>
        <v>127.87084559375</v>
      </c>
      <c r="U37" s="191">
        <f t="shared" ref="U37:W37" si="9">U35/1024</f>
        <v>128.83844349804684</v>
      </c>
      <c r="V37" s="191">
        <f t="shared" si="9"/>
        <v>128.80918163964844</v>
      </c>
      <c r="W37" s="191">
        <f t="shared" si="9"/>
        <v>130.15423645996091</v>
      </c>
      <c r="X37" s="191">
        <f t="shared" ref="X37:Y37" si="10">X35/1024</f>
        <v>128.07203082910158</v>
      </c>
      <c r="Y37" s="191">
        <f t="shared" si="10"/>
        <v>128.76814835937498</v>
      </c>
      <c r="Z37" s="191">
        <f>Z35/1024</f>
        <v>127.32364160058596</v>
      </c>
      <c r="AA37" s="191">
        <f>AA35/1024</f>
        <v>126.30715763281252</v>
      </c>
      <c r="AB37" s="191">
        <f t="shared" ref="AB37:AG37" si="11">AB35/1024</f>
        <v>126.79875092480466</v>
      </c>
      <c r="AC37" s="191">
        <f t="shared" si="11"/>
        <v>127.95694312988282</v>
      </c>
      <c r="AD37" s="423">
        <v>125.88</v>
      </c>
      <c r="AE37" s="423">
        <v>126.26</v>
      </c>
      <c r="AF37" s="191">
        <f t="shared" si="11"/>
        <v>0</v>
      </c>
      <c r="AG37" s="191">
        <f t="shared" si="11"/>
        <v>0</v>
      </c>
      <c r="AH37" s="137"/>
      <c r="AI37" s="122"/>
    </row>
    <row r="38" spans="1:35" x14ac:dyDescent="0.3">
      <c r="A38" s="122">
        <f>A37/7</f>
        <v>131633.22923599998</v>
      </c>
      <c r="B38" s="122"/>
      <c r="C38" s="253">
        <f>(C16+C35)/1024</f>
        <v>136.25084290156249</v>
      </c>
      <c r="D38" s="253">
        <f t="shared" ref="D38:AG38" si="12">(D16+D35)/1024</f>
        <v>134.51622873935545</v>
      </c>
      <c r="E38" s="253">
        <f t="shared" si="12"/>
        <v>133.08064933349607</v>
      </c>
      <c r="F38" s="253">
        <f t="shared" si="12"/>
        <v>131.99816372558595</v>
      </c>
      <c r="G38" s="253">
        <f t="shared" si="12"/>
        <v>132.31644766630856</v>
      </c>
      <c r="H38" s="253">
        <f t="shared" si="12"/>
        <v>134.46186224980471</v>
      </c>
      <c r="I38" s="253">
        <f t="shared" si="12"/>
        <v>136.57677276025387</v>
      </c>
      <c r="J38" s="253">
        <f t="shared" si="12"/>
        <v>133.46481934521486</v>
      </c>
      <c r="K38" s="253">
        <f t="shared" si="12"/>
        <v>134.2191590439453</v>
      </c>
      <c r="L38" s="253">
        <f t="shared" si="12"/>
        <v>134.80780625312502</v>
      </c>
      <c r="M38" s="253">
        <f t="shared" si="12"/>
        <v>131.72044326542968</v>
      </c>
      <c r="N38" s="253">
        <f t="shared" si="12"/>
        <v>134.74996620058596</v>
      </c>
      <c r="O38" s="253">
        <f t="shared" si="12"/>
        <v>131.63602097568364</v>
      </c>
      <c r="P38" s="253">
        <f t="shared" si="12"/>
        <v>131.95048585117186</v>
      </c>
      <c r="Q38" s="253">
        <f t="shared" si="12"/>
        <v>131.53283684501952</v>
      </c>
      <c r="R38" s="253">
        <f t="shared" si="12"/>
        <v>133.23989600371095</v>
      </c>
      <c r="S38" s="253">
        <f t="shared" si="12"/>
        <v>130.74057088642576</v>
      </c>
      <c r="T38" s="253">
        <f t="shared" si="12"/>
        <v>129.44687041044924</v>
      </c>
      <c r="U38" s="253">
        <f t="shared" si="12"/>
        <v>130.37047895761717</v>
      </c>
      <c r="V38" s="253">
        <f t="shared" si="12"/>
        <v>130.32478369462891</v>
      </c>
      <c r="W38" s="253">
        <f t="shared" si="12"/>
        <v>131.65773272656247</v>
      </c>
      <c r="X38" s="253">
        <f t="shared" si="12"/>
        <v>129.5526780089844</v>
      </c>
      <c r="Y38" s="253">
        <f t="shared" si="12"/>
        <v>130.27585707148435</v>
      </c>
      <c r="Z38" s="253">
        <f t="shared" si="12"/>
        <v>128.8599565362305</v>
      </c>
      <c r="AA38" s="253">
        <f t="shared" si="12"/>
        <v>127.83018099375002</v>
      </c>
      <c r="AB38" s="253">
        <f t="shared" si="12"/>
        <v>128.2584897394531</v>
      </c>
      <c r="AC38" s="253">
        <f t="shared" si="12"/>
        <v>129.46858877148438</v>
      </c>
      <c r="AD38" s="423">
        <v>127.4</v>
      </c>
      <c r="AE38" s="423">
        <v>127.8</v>
      </c>
      <c r="AF38" s="253">
        <f t="shared" si="12"/>
        <v>0</v>
      </c>
      <c r="AG38" s="253">
        <f t="shared" si="12"/>
        <v>0</v>
      </c>
      <c r="AH38" s="137"/>
      <c r="AI38" s="122"/>
    </row>
    <row r="47" spans="1:35" x14ac:dyDescent="0.3">
      <c r="AC47" s="1">
        <v>19.39</v>
      </c>
      <c r="AD47" s="1">
        <v>1024</v>
      </c>
      <c r="AE47" s="1">
        <f>AC47*AD47</f>
        <v>19855.36</v>
      </c>
    </row>
    <row r="53" spans="16:16" x14ac:dyDescent="0.3">
      <c r="P53" s="353"/>
    </row>
  </sheetData>
  <mergeCells count="6">
    <mergeCell ref="A3:B3"/>
    <mergeCell ref="A35:B35"/>
    <mergeCell ref="A21:B21"/>
    <mergeCell ref="A17:B17"/>
    <mergeCell ref="A36:B36"/>
    <mergeCell ref="A16:B16"/>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50"/>
  </sheetPr>
  <dimension ref="A1:DU63"/>
  <sheetViews>
    <sheetView tabSelected="1" zoomScaleNormal="100" workbookViewId="0">
      <pane xSplit="1" topLeftCell="AC1" activePane="topRight" state="frozen"/>
      <selection activeCell="BF4" sqref="BF4"/>
      <selection pane="topRight" activeCell="AE5" sqref="AE5"/>
    </sheetView>
  </sheetViews>
  <sheetFormatPr defaultRowHeight="14.25" x14ac:dyDescent="0.3"/>
  <cols>
    <col min="1" max="1" width="36.125" style="1" bestFit="1" customWidth="1"/>
    <col min="2" max="2" width="11.125" style="2" bestFit="1" customWidth="1"/>
    <col min="3" max="3" width="16" style="1" customWidth="1"/>
    <col min="4" max="4" width="13.5" style="1" customWidth="1"/>
    <col min="5" max="5" width="15.25" style="1" customWidth="1"/>
    <col min="6" max="6" width="10.25" style="1" customWidth="1"/>
    <col min="7" max="7" width="14.875" style="1" customWidth="1"/>
    <col min="8" max="8" width="15" style="1" customWidth="1"/>
    <col min="9" max="9" width="14.625" style="1" customWidth="1"/>
    <col min="10" max="10" width="11.125" style="1" customWidth="1"/>
    <col min="11" max="11" width="32.25" style="1" customWidth="1"/>
    <col min="12" max="12" width="16.75" style="1" bestFit="1" customWidth="1"/>
    <col min="13" max="13" width="17.75" style="1" bestFit="1" customWidth="1"/>
    <col min="14" max="14" width="11.125" style="1" customWidth="1"/>
    <col min="15" max="15" width="17.75" style="1" bestFit="1" customWidth="1"/>
    <col min="16" max="17" width="16.75" style="1" bestFit="1" customWidth="1"/>
    <col min="18" max="18" width="11.125" style="1" bestFit="1" customWidth="1"/>
    <col min="19" max="19" width="17.5" style="1" customWidth="1"/>
    <col min="20" max="20" width="18.125" style="1" customWidth="1"/>
    <col min="21" max="21" width="17.625" style="1" customWidth="1"/>
    <col min="22" max="22" width="11.125" style="1" customWidth="1"/>
    <col min="23" max="23" width="16.75" style="1" customWidth="1"/>
    <col min="24" max="24" width="16.5" style="1" customWidth="1"/>
    <col min="25" max="25" width="16.75" style="1" bestFit="1" customWidth="1"/>
    <col min="26" max="26" width="11.125" style="1" customWidth="1"/>
    <col min="27" max="27" width="17.625" style="1" customWidth="1"/>
    <col min="28" max="28" width="16.75" style="1" bestFit="1" customWidth="1"/>
    <col min="29" max="29" width="16.5" style="1" customWidth="1"/>
    <col min="30" max="30" width="11.125" style="1" customWidth="1"/>
    <col min="31" max="31" width="16.875" style="1" customWidth="1"/>
    <col min="32" max="32" width="15.875" style="1" customWidth="1"/>
    <col min="33" max="33" width="13.125" style="1" customWidth="1"/>
    <col min="34" max="34" width="11.125" style="1" bestFit="1" customWidth="1"/>
    <col min="35" max="35" width="17.75" style="1" bestFit="1" customWidth="1"/>
    <col min="36" max="37" width="16.75" style="1" bestFit="1" customWidth="1"/>
    <col min="38" max="38" width="11.125" style="1" bestFit="1" customWidth="1"/>
    <col min="39" max="39" width="17.625" style="1" customWidth="1"/>
    <col min="40" max="40" width="15.75" style="1" customWidth="1"/>
    <col min="41" max="41" width="16.75" style="1" bestFit="1" customWidth="1"/>
    <col min="42" max="42" width="11.125" style="1" bestFit="1" customWidth="1"/>
    <col min="43" max="43" width="18.75" style="1" customWidth="1"/>
    <col min="44" max="44" width="19.125" style="1" customWidth="1"/>
    <col min="45" max="45" width="18.5" style="1" customWidth="1"/>
    <col min="46" max="46" width="15.875" style="1" customWidth="1"/>
    <col min="47" max="47" width="21.25" style="1" customWidth="1"/>
    <col min="48" max="48" width="18.125" style="1" customWidth="1"/>
    <col min="49" max="49" width="17.625" style="1" customWidth="1"/>
    <col min="50" max="50" width="16.5" style="1" customWidth="1"/>
    <col min="51" max="51" width="15.625" style="1" customWidth="1"/>
    <col min="52" max="52" width="15" style="1" customWidth="1"/>
    <col min="53" max="53" width="12.25" style="1" customWidth="1"/>
    <col min="54" max="54" width="11.125" style="1" bestFit="1" customWidth="1"/>
    <col min="55" max="55" width="15.75" style="1" customWidth="1"/>
    <col min="56" max="56" width="13.25" style="1" customWidth="1"/>
    <col min="57" max="57" width="12.375" style="1" customWidth="1"/>
    <col min="58" max="58" width="11.125" style="1" customWidth="1"/>
    <col min="59" max="59" width="15.5" style="1" customWidth="1"/>
    <col min="60" max="60" width="11.125" style="1" customWidth="1"/>
    <col min="61" max="61" width="14.25" style="1" customWidth="1"/>
    <col min="62" max="62" width="11.125" style="1" bestFit="1" customWidth="1"/>
    <col min="63" max="63" width="16.375" style="1" customWidth="1"/>
    <col min="64" max="64" width="15.875" style="1" customWidth="1"/>
    <col min="65" max="65" width="14" style="1" customWidth="1"/>
    <col min="66" max="66" width="11.125" style="1" bestFit="1" customWidth="1"/>
    <col min="67" max="67" width="19.625" style="1" customWidth="1"/>
    <col min="68" max="68" width="17.75" style="1" customWidth="1"/>
    <col min="69" max="69" width="18.625" style="1" customWidth="1"/>
    <col min="70" max="70" width="11.125" style="1" customWidth="1"/>
    <col min="71" max="71" width="20.125" style="1" customWidth="1"/>
    <col min="72" max="72" width="17.875" style="1" customWidth="1"/>
    <col min="73" max="73" width="19.625" style="1" customWidth="1"/>
    <col min="74" max="74" width="10" style="1" customWidth="1"/>
    <col min="75" max="75" width="19" style="1" bestFit="1" customWidth="1"/>
    <col min="76" max="76" width="18.125" style="1" customWidth="1"/>
    <col min="77" max="77" width="18.875" style="1" customWidth="1"/>
    <col min="78" max="78" width="9.75" style="1" customWidth="1"/>
    <col min="79" max="79" width="14.625" style="1" customWidth="1"/>
    <col min="80" max="80" width="15.25" style="1" customWidth="1"/>
    <col min="81" max="81" width="12.875" style="1" customWidth="1"/>
    <col min="82" max="82" width="11.125" style="1" bestFit="1" customWidth="1"/>
    <col min="83" max="83" width="17.25" style="1" customWidth="1"/>
    <col min="84" max="84" width="13.875" style="1" customWidth="1"/>
    <col min="85" max="85" width="13.625" style="1" customWidth="1"/>
    <col min="86" max="86" width="11.125" style="1" bestFit="1" customWidth="1"/>
    <col min="87" max="87" width="16" style="1" customWidth="1"/>
    <col min="88" max="88" width="12.125" style="1" customWidth="1"/>
    <col min="89" max="89" width="12.625" style="1" customWidth="1"/>
    <col min="90" max="90" width="10" style="1" customWidth="1"/>
    <col min="91" max="91" width="15.375" style="1" customWidth="1"/>
    <col min="92" max="92" width="16.75" style="1" customWidth="1"/>
    <col min="93" max="93" width="15.125" style="1" customWidth="1"/>
    <col min="94" max="94" width="13.125" style="1" customWidth="1"/>
    <col min="95" max="95" width="14.625" style="1" customWidth="1"/>
    <col min="96" max="96" width="14.375" style="1" customWidth="1"/>
    <col min="97" max="97" width="14.75" style="1" customWidth="1"/>
    <col min="98" max="98" width="10.375" style="1" customWidth="1"/>
    <col min="99" max="99" width="17.625" style="1" customWidth="1"/>
    <col min="100" max="100" width="16.5" style="1" customWidth="1"/>
    <col min="101" max="101" width="19.5" style="1" customWidth="1"/>
    <col min="102" max="102" width="11.125" style="1" bestFit="1" customWidth="1"/>
    <col min="103" max="103" width="12.75" style="1" customWidth="1"/>
    <col min="104" max="104" width="13.875" style="1" customWidth="1"/>
    <col min="105" max="105" width="14.625" style="1" customWidth="1"/>
    <col min="106" max="106" width="11.125" style="1" customWidth="1"/>
    <col min="107" max="107" width="14.25" style="1" customWidth="1"/>
    <col min="108" max="108" width="15.875" style="1" customWidth="1"/>
    <col min="109" max="109" width="17.125" style="1" customWidth="1"/>
    <col min="110" max="110" width="11.125" style="1" bestFit="1" customWidth="1"/>
    <col min="111" max="111" width="16.75" style="1" customWidth="1"/>
    <col min="112" max="112" width="11.5" style="1" customWidth="1"/>
    <col min="113" max="113" width="15" style="1" customWidth="1"/>
    <col min="114" max="114" width="11.125" style="1" bestFit="1" customWidth="1"/>
    <col min="115" max="115" width="15.625" style="1" customWidth="1"/>
    <col min="116" max="116" width="12.5" style="1" customWidth="1"/>
    <col min="117" max="117" width="15.5" style="1" customWidth="1"/>
    <col min="118" max="118" width="11.125" style="1" bestFit="1" customWidth="1"/>
    <col min="119" max="119" width="16.125" style="1" customWidth="1"/>
    <col min="120" max="120" width="15.375" style="1" customWidth="1"/>
    <col min="121" max="121" width="16.125" style="1" customWidth="1"/>
    <col min="122" max="122" width="11.125" style="1" bestFit="1" customWidth="1"/>
    <col min="123" max="123" width="13.375" style="1" bestFit="1" customWidth="1"/>
    <col min="124" max="124" width="10.625" style="1" customWidth="1"/>
    <col min="125" max="125" width="11.125" style="1" customWidth="1"/>
    <col min="126" max="16384" width="9" style="1"/>
  </cols>
  <sheetData>
    <row r="1" spans="1:125" s="19" customFormat="1" ht="15" customHeight="1" x14ac:dyDescent="0.15">
      <c r="A1" s="440" t="s">
        <v>806</v>
      </c>
      <c r="B1" s="103" t="s">
        <v>674</v>
      </c>
      <c r="C1" s="103" t="s">
        <v>69</v>
      </c>
      <c r="D1" s="104"/>
      <c r="E1" s="104"/>
      <c r="F1" s="103" t="s">
        <v>70</v>
      </c>
      <c r="G1" s="103" t="s">
        <v>69</v>
      </c>
      <c r="H1" s="104"/>
      <c r="I1" s="104"/>
      <c r="J1" s="103" t="s">
        <v>674</v>
      </c>
      <c r="K1" s="103" t="s">
        <v>69</v>
      </c>
      <c r="L1" s="105"/>
      <c r="M1" s="105"/>
      <c r="N1" s="103" t="s">
        <v>70</v>
      </c>
      <c r="O1" s="103" t="s">
        <v>69</v>
      </c>
      <c r="P1" s="105"/>
      <c r="Q1" s="105"/>
      <c r="R1" s="103" t="s">
        <v>70</v>
      </c>
      <c r="S1" s="103" t="s">
        <v>69</v>
      </c>
      <c r="T1" s="105"/>
      <c r="U1" s="105"/>
      <c r="V1" s="103" t="s">
        <v>70</v>
      </c>
      <c r="W1" s="103" t="s">
        <v>69</v>
      </c>
      <c r="X1" s="105"/>
      <c r="Y1" s="105"/>
      <c r="Z1" s="103" t="s">
        <v>70</v>
      </c>
      <c r="AA1" s="103" t="s">
        <v>69</v>
      </c>
      <c r="AB1" s="105"/>
      <c r="AC1" s="105"/>
      <c r="AD1" s="103" t="s">
        <v>70</v>
      </c>
      <c r="AE1" s="103" t="s">
        <v>69</v>
      </c>
      <c r="AF1" s="105"/>
      <c r="AG1" s="105"/>
      <c r="AH1" s="103" t="s">
        <v>70</v>
      </c>
      <c r="AI1" s="103" t="s">
        <v>69</v>
      </c>
      <c r="AJ1" s="105"/>
      <c r="AK1" s="105"/>
      <c r="AL1" s="103" t="s">
        <v>70</v>
      </c>
      <c r="AM1" s="103" t="s">
        <v>69</v>
      </c>
      <c r="AN1" s="105"/>
      <c r="AO1" s="105"/>
      <c r="AP1" s="103" t="s">
        <v>70</v>
      </c>
      <c r="AQ1" s="103" t="s">
        <v>69</v>
      </c>
      <c r="AR1" s="105"/>
      <c r="AS1" s="105"/>
      <c r="AT1" s="103" t="s">
        <v>70</v>
      </c>
      <c r="AU1" s="103" t="s">
        <v>69</v>
      </c>
      <c r="AV1" s="105"/>
      <c r="AW1" s="105"/>
      <c r="AX1" s="103" t="s">
        <v>70</v>
      </c>
      <c r="AY1" s="103" t="s">
        <v>69</v>
      </c>
      <c r="AZ1" s="105"/>
      <c r="BA1" s="105"/>
      <c r="BB1" s="103" t="s">
        <v>70</v>
      </c>
      <c r="BC1" s="103" t="s">
        <v>69</v>
      </c>
      <c r="BD1" s="105"/>
      <c r="BE1" s="105"/>
      <c r="BF1" s="103" t="s">
        <v>70</v>
      </c>
      <c r="BG1" s="103" t="s">
        <v>69</v>
      </c>
      <c r="BH1" s="197"/>
      <c r="BI1" s="105"/>
      <c r="BJ1" s="103" t="s">
        <v>70</v>
      </c>
      <c r="BK1" s="103" t="s">
        <v>69</v>
      </c>
      <c r="BL1" s="105"/>
      <c r="BM1" s="105"/>
      <c r="BN1" s="103" t="s">
        <v>70</v>
      </c>
      <c r="BO1" s="103" t="s">
        <v>69</v>
      </c>
      <c r="BP1" s="105"/>
      <c r="BQ1" s="105"/>
      <c r="BR1" s="103" t="s">
        <v>70</v>
      </c>
      <c r="BS1" s="103" t="s">
        <v>69</v>
      </c>
      <c r="BT1" s="105"/>
      <c r="BU1" s="105"/>
      <c r="BV1" s="103" t="s">
        <v>70</v>
      </c>
      <c r="BW1" s="103" t="s">
        <v>69</v>
      </c>
      <c r="BX1" s="105"/>
      <c r="BY1" s="105" t="e">
        <f>#REF!/1024</f>
        <v>#REF!</v>
      </c>
      <c r="BZ1" s="103" t="s">
        <v>70</v>
      </c>
      <c r="CA1" s="103" t="s">
        <v>69</v>
      </c>
      <c r="CB1" s="105"/>
      <c r="CC1" s="105"/>
      <c r="CD1" s="103" t="s">
        <v>70</v>
      </c>
      <c r="CE1" s="103" t="s">
        <v>69</v>
      </c>
      <c r="CF1" s="105"/>
      <c r="CG1" s="105"/>
      <c r="CH1" s="103" t="s">
        <v>70</v>
      </c>
      <c r="CI1" s="103" t="s">
        <v>69</v>
      </c>
      <c r="CJ1" s="105"/>
      <c r="CK1" s="105"/>
      <c r="CL1" s="103" t="s">
        <v>70</v>
      </c>
      <c r="CM1" s="103" t="s">
        <v>69</v>
      </c>
      <c r="CN1" s="105"/>
      <c r="CO1" s="105"/>
      <c r="CP1" s="103" t="s">
        <v>70</v>
      </c>
      <c r="CQ1" s="103" t="s">
        <v>69</v>
      </c>
      <c r="CR1" s="105"/>
      <c r="CS1" s="105"/>
      <c r="CT1" s="103" t="s">
        <v>70</v>
      </c>
      <c r="CU1" s="103" t="s">
        <v>69</v>
      </c>
      <c r="CV1" s="105"/>
      <c r="CW1" s="105"/>
      <c r="CX1" s="103" t="s">
        <v>70</v>
      </c>
      <c r="CY1" s="103" t="s">
        <v>69</v>
      </c>
      <c r="CZ1" s="105"/>
      <c r="DA1" s="105"/>
      <c r="DB1" s="103" t="s">
        <v>96</v>
      </c>
      <c r="DC1" s="103" t="s">
        <v>97</v>
      </c>
      <c r="DD1" s="105"/>
      <c r="DE1" s="105"/>
      <c r="DF1" s="103" t="s">
        <v>70</v>
      </c>
      <c r="DG1" s="103" t="s">
        <v>69</v>
      </c>
      <c r="DH1" s="105"/>
      <c r="DI1" s="105"/>
      <c r="DJ1" s="103" t="s">
        <v>70</v>
      </c>
      <c r="DK1" s="103" t="s">
        <v>69</v>
      </c>
      <c r="DL1" s="105"/>
      <c r="DM1" s="105"/>
      <c r="DN1" s="103" t="s">
        <v>70</v>
      </c>
      <c r="DO1" s="103" t="s">
        <v>69</v>
      </c>
      <c r="DP1" s="105"/>
      <c r="DQ1" s="105"/>
      <c r="DR1" s="103" t="s">
        <v>70</v>
      </c>
      <c r="DS1" s="103" t="s">
        <v>69</v>
      </c>
      <c r="DT1" s="105"/>
      <c r="DU1" s="105"/>
    </row>
    <row r="2" spans="1:125" s="19" customFormat="1" ht="50.25" customHeight="1" x14ac:dyDescent="0.15">
      <c r="A2" s="441"/>
      <c r="B2" s="121">
        <f>C5/1024/1024</f>
        <v>9405.2938377488608</v>
      </c>
      <c r="C2" s="121">
        <f>C6/1024/1024</f>
        <v>9405.2938377488608</v>
      </c>
      <c r="D2" s="104"/>
      <c r="E2" s="104"/>
      <c r="F2" s="121">
        <f>G5/1024/1024</f>
        <v>9267.4307143610295</v>
      </c>
      <c r="G2" s="121">
        <f>G6/1024/1024</f>
        <v>9267.4307143610185</v>
      </c>
      <c r="H2" s="104"/>
      <c r="I2" s="104"/>
      <c r="J2" s="121">
        <f>K5/1024/1024</f>
        <v>9309.6080392562289</v>
      </c>
      <c r="K2" s="121">
        <f>K6/1024/1024</f>
        <v>9309.6080392562289</v>
      </c>
      <c r="L2" s="105"/>
      <c r="M2" s="105"/>
      <c r="N2" s="121">
        <f>O5/1024/1024</f>
        <v>9334.2465738926894</v>
      </c>
      <c r="O2" s="121">
        <f>O6/1024/1024</f>
        <v>9334.2465738926985</v>
      </c>
      <c r="P2" s="105"/>
      <c r="Q2" s="105"/>
      <c r="R2" s="121">
        <f>S5/1024/1024</f>
        <v>9035.1063910636713</v>
      </c>
      <c r="S2" s="121">
        <f>S6/1024/1024</f>
        <v>9035.1063910636622</v>
      </c>
      <c r="T2" s="105"/>
      <c r="U2" s="105"/>
      <c r="V2" s="121">
        <f>W5/1024/1024</f>
        <v>9375.7039429694651</v>
      </c>
      <c r="W2" s="121">
        <f>W6/1024/1024</f>
        <v>9375.7039429694651</v>
      </c>
      <c r="X2" s="105"/>
      <c r="Y2" s="105"/>
      <c r="Z2" s="121">
        <f>AA5/1024/1024</f>
        <v>9289.4604224379927</v>
      </c>
      <c r="AA2" s="121">
        <f>AA6/1024/1024</f>
        <v>9289.4604224379927</v>
      </c>
      <c r="AB2" s="105"/>
      <c r="AC2" s="105"/>
      <c r="AD2" s="121">
        <f>AE5/1024/1024</f>
        <v>9206.3169332616417</v>
      </c>
      <c r="AE2" s="121">
        <f>AE6/1024/1024</f>
        <v>9206.3169332616417</v>
      </c>
      <c r="AF2" s="197"/>
      <c r="AG2" s="105"/>
      <c r="AH2" s="121">
        <f>AI5/1024/1024</f>
        <v>9253.4246161525061</v>
      </c>
      <c r="AI2" s="121">
        <f>AI6/1024/1024</f>
        <v>9253.4246161525061</v>
      </c>
      <c r="AJ2" s="105"/>
      <c r="AK2" s="105"/>
      <c r="AL2" s="121">
        <f>AM5/1024/1024</f>
        <v>9477.4211620751375</v>
      </c>
      <c r="AM2" s="121">
        <f>AM6/1024/1024</f>
        <v>9477.4211620751375</v>
      </c>
      <c r="AN2" s="105"/>
      <c r="AO2" s="105"/>
      <c r="AP2" s="121">
        <f>AQ5/1024/1024</f>
        <v>8335.9891511808873</v>
      </c>
      <c r="AQ2" s="121">
        <f>AQ6/1024/1024</f>
        <v>8335.9891511808873</v>
      </c>
      <c r="AR2" s="105"/>
      <c r="AS2" s="105"/>
      <c r="AT2" s="121">
        <f>AU5/1024/1024</f>
        <v>8890.0881602516456</v>
      </c>
      <c r="AU2" s="121">
        <f>AU6/1024/1024</f>
        <v>8890.0881602516456</v>
      </c>
      <c r="AV2" s="197"/>
      <c r="AW2" s="197"/>
      <c r="AX2" s="121">
        <f>AY5/1024/1024</f>
        <v>8734.030562404223</v>
      </c>
      <c r="AY2" s="121">
        <f>AY6/1024/1024</f>
        <v>8734.030562404223</v>
      </c>
      <c r="AZ2" s="105"/>
      <c r="BA2" s="105"/>
      <c r="BB2" s="121">
        <f>BC5/1024/1024</f>
        <v>8632.8287710285658</v>
      </c>
      <c r="BC2" s="121">
        <f>BC6/1024/1024</f>
        <v>8632.8287710285658</v>
      </c>
      <c r="BD2" s="105"/>
      <c r="BE2" s="105"/>
      <c r="BF2" s="121">
        <f>BG5/1024/1024</f>
        <v>9309.9929820102589</v>
      </c>
      <c r="BG2" s="121">
        <f>BG6/1024/1024</f>
        <v>9309.9929820102498</v>
      </c>
      <c r="BH2" s="197"/>
      <c r="BI2" s="197"/>
      <c r="BJ2" s="121">
        <f>BK5/1024/1024</f>
        <v>8837.2236750138181</v>
      </c>
      <c r="BK2" s="121">
        <f>BK6/1024/1024</f>
        <v>8837.2236750138181</v>
      </c>
      <c r="BL2" s="105"/>
      <c r="BM2" s="105"/>
      <c r="BN2" s="121">
        <f>BO5/1024/1024</f>
        <v>8609.7589713976195</v>
      </c>
      <c r="BO2" s="121">
        <f>BO6/1024/1024</f>
        <v>8609.7589713976195</v>
      </c>
      <c r="BP2" s="105"/>
      <c r="BQ2" s="105"/>
      <c r="BR2" s="121">
        <f>BS5/1024/1024</f>
        <v>8488.3111952029521</v>
      </c>
      <c r="BS2" s="121">
        <f>BS6/1024/1024</f>
        <v>8488.3111952029521</v>
      </c>
      <c r="BT2" s="105"/>
      <c r="BU2" s="105"/>
      <c r="BV2" s="121">
        <f>BW5/1024/1024</f>
        <v>8216.6482199287693</v>
      </c>
      <c r="BW2" s="121">
        <f>BW6/1024/1024</f>
        <v>8216.6482199287693</v>
      </c>
      <c r="BX2" s="105"/>
      <c r="BY2" s="105"/>
      <c r="BZ2" s="121">
        <f>CA5/1024/1024</f>
        <v>8242.0640665193278</v>
      </c>
      <c r="CA2" s="121">
        <f>CA6/1024/1024</f>
        <v>8242.0640665193278</v>
      </c>
      <c r="CB2" s="105"/>
      <c r="CC2" s="105"/>
      <c r="CD2" s="121">
        <f>CE5/1024/1024</f>
        <v>8448.791692479972</v>
      </c>
      <c r="CE2" s="121">
        <f>CE6/1024/1024</f>
        <v>8448.791692479972</v>
      </c>
      <c r="CF2" s="105"/>
      <c r="CG2" s="105"/>
      <c r="CH2" s="121">
        <f>CI5/1024/1024</f>
        <v>8198.549530615368</v>
      </c>
      <c r="CI2" s="121">
        <f>CI6/1024/1024</f>
        <v>8198.549530615368</v>
      </c>
      <c r="CJ2" s="105"/>
      <c r="CK2" s="105"/>
      <c r="CL2" s="121">
        <f>CM5/1024/1024</f>
        <v>8218.5352120663356</v>
      </c>
      <c r="CM2" s="121">
        <f>CM6/1024/1024</f>
        <v>8218.5352120663356</v>
      </c>
      <c r="CN2" s="105"/>
      <c r="CO2" s="105"/>
      <c r="CP2" s="121">
        <f>CQ5/1024/1024</f>
        <v>8245.656247189665</v>
      </c>
      <c r="CQ2" s="121">
        <f>CQ6/1024/1024</f>
        <v>8245.656247189665</v>
      </c>
      <c r="CR2" s="105"/>
      <c r="CS2" s="105"/>
      <c r="CT2" s="121">
        <f>CU5/1024/1024</f>
        <v>8181.0751803528592</v>
      </c>
      <c r="CU2" s="121">
        <f>CU6/1024/1024</f>
        <v>8181.0751803528592</v>
      </c>
      <c r="CV2" s="105"/>
      <c r="CW2" s="105"/>
      <c r="CX2" s="121">
        <f>CY5/1024/1024</f>
        <v>7961.3982590784553</v>
      </c>
      <c r="CY2" s="121">
        <f>CY6/1024/1024</f>
        <v>7961.3982590784553</v>
      </c>
      <c r="CZ2" s="105"/>
      <c r="DA2" s="105"/>
      <c r="DB2" s="121">
        <f>DC5/1024/1024</f>
        <v>8358.086287651653</v>
      </c>
      <c r="DC2" s="121">
        <f>DC6/1024/1024</f>
        <v>8358.086287651653</v>
      </c>
      <c r="DD2" s="105"/>
      <c r="DE2" s="105"/>
      <c r="DF2" s="121">
        <f>DG5/1024/1024</f>
        <v>0</v>
      </c>
      <c r="DG2" s="121">
        <f>DG6/1024/1024</f>
        <v>0</v>
      </c>
      <c r="DH2" s="105"/>
      <c r="DI2" s="105"/>
      <c r="DJ2" s="121">
        <f>DK5/1024/1024</f>
        <v>0</v>
      </c>
      <c r="DK2" s="121">
        <f>DK6/1024/1024</f>
        <v>0</v>
      </c>
      <c r="DL2" s="105"/>
      <c r="DM2" s="105"/>
      <c r="DN2" s="121">
        <f>DO5/1024/1024</f>
        <v>0</v>
      </c>
      <c r="DO2" s="121">
        <f>DO6/1024/1024</f>
        <v>0</v>
      </c>
      <c r="DP2" s="105"/>
      <c r="DQ2" s="105"/>
      <c r="DR2" s="121">
        <f>DS5/1024/1024</f>
        <v>0</v>
      </c>
      <c r="DS2" s="121">
        <f>DS6/1024/1024</f>
        <v>0</v>
      </c>
      <c r="DT2" s="105"/>
      <c r="DU2" s="105"/>
    </row>
    <row r="3" spans="1:125" s="64" customFormat="1" x14ac:dyDescent="0.15">
      <c r="A3" s="63"/>
      <c r="B3" s="437">
        <v>1</v>
      </c>
      <c r="C3" s="438"/>
      <c r="D3" s="438"/>
      <c r="E3" s="438"/>
      <c r="F3" s="435">
        <v>2</v>
      </c>
      <c r="G3" s="436"/>
      <c r="H3" s="436"/>
      <c r="I3" s="436"/>
      <c r="J3" s="437">
        <v>3</v>
      </c>
      <c r="K3" s="438"/>
      <c r="L3" s="438"/>
      <c r="M3" s="438"/>
      <c r="N3" s="435">
        <v>4</v>
      </c>
      <c r="O3" s="436"/>
      <c r="P3" s="436"/>
      <c r="Q3" s="436"/>
      <c r="R3" s="437">
        <v>5</v>
      </c>
      <c r="S3" s="438"/>
      <c r="T3" s="438"/>
      <c r="U3" s="438"/>
      <c r="V3" s="435">
        <v>6</v>
      </c>
      <c r="W3" s="436"/>
      <c r="X3" s="436"/>
      <c r="Y3" s="436"/>
      <c r="Z3" s="437">
        <v>7</v>
      </c>
      <c r="AA3" s="438"/>
      <c r="AB3" s="438"/>
      <c r="AC3" s="438"/>
      <c r="AD3" s="435">
        <v>8</v>
      </c>
      <c r="AE3" s="436"/>
      <c r="AF3" s="436"/>
      <c r="AG3" s="436"/>
      <c r="AH3" s="437">
        <v>9</v>
      </c>
      <c r="AI3" s="438"/>
      <c r="AJ3" s="438"/>
      <c r="AK3" s="438"/>
      <c r="AL3" s="435">
        <v>10</v>
      </c>
      <c r="AM3" s="436"/>
      <c r="AN3" s="436"/>
      <c r="AO3" s="436"/>
      <c r="AP3" s="437">
        <v>11</v>
      </c>
      <c r="AQ3" s="438"/>
      <c r="AR3" s="438"/>
      <c r="AS3" s="438"/>
      <c r="AT3" s="435">
        <v>12</v>
      </c>
      <c r="AU3" s="436"/>
      <c r="AV3" s="436"/>
      <c r="AW3" s="436"/>
      <c r="AX3" s="437">
        <v>13</v>
      </c>
      <c r="AY3" s="438"/>
      <c r="AZ3" s="438"/>
      <c r="BA3" s="438"/>
      <c r="BB3" s="435">
        <v>14</v>
      </c>
      <c r="BC3" s="436"/>
      <c r="BD3" s="436"/>
      <c r="BE3" s="436"/>
      <c r="BF3" s="437">
        <v>15</v>
      </c>
      <c r="BG3" s="438"/>
      <c r="BH3" s="438"/>
      <c r="BI3" s="438"/>
      <c r="BJ3" s="435">
        <v>16</v>
      </c>
      <c r="BK3" s="436"/>
      <c r="BL3" s="436"/>
      <c r="BM3" s="436"/>
      <c r="BN3" s="437">
        <v>17</v>
      </c>
      <c r="BO3" s="438"/>
      <c r="BP3" s="438"/>
      <c r="BQ3" s="438"/>
      <c r="BR3" s="435">
        <v>18</v>
      </c>
      <c r="BS3" s="436"/>
      <c r="BT3" s="436"/>
      <c r="BU3" s="436"/>
      <c r="BV3" s="437">
        <v>19</v>
      </c>
      <c r="BW3" s="438"/>
      <c r="BX3" s="438"/>
      <c r="BY3" s="438"/>
      <c r="BZ3" s="435">
        <v>20</v>
      </c>
      <c r="CA3" s="436"/>
      <c r="CB3" s="436"/>
      <c r="CC3" s="436"/>
      <c r="CD3" s="437">
        <v>21</v>
      </c>
      <c r="CE3" s="438"/>
      <c r="CF3" s="438"/>
      <c r="CG3" s="438"/>
      <c r="CH3" s="435">
        <v>22</v>
      </c>
      <c r="CI3" s="436"/>
      <c r="CJ3" s="436"/>
      <c r="CK3" s="436"/>
      <c r="CL3" s="437">
        <v>23</v>
      </c>
      <c r="CM3" s="438"/>
      <c r="CN3" s="438"/>
      <c r="CO3" s="438"/>
      <c r="CP3" s="435">
        <v>24</v>
      </c>
      <c r="CQ3" s="436"/>
      <c r="CR3" s="436"/>
      <c r="CS3" s="436"/>
      <c r="CT3" s="437">
        <v>25</v>
      </c>
      <c r="CU3" s="438"/>
      <c r="CV3" s="438"/>
      <c r="CW3" s="438"/>
      <c r="CX3" s="435">
        <v>26</v>
      </c>
      <c r="CY3" s="436"/>
      <c r="CZ3" s="436"/>
      <c r="DA3" s="436"/>
      <c r="DB3" s="437">
        <v>27</v>
      </c>
      <c r="DC3" s="438"/>
      <c r="DD3" s="438"/>
      <c r="DE3" s="438"/>
      <c r="DF3" s="435">
        <v>28</v>
      </c>
      <c r="DG3" s="436"/>
      <c r="DH3" s="436"/>
      <c r="DI3" s="436"/>
      <c r="DJ3" s="437">
        <v>29</v>
      </c>
      <c r="DK3" s="438"/>
      <c r="DL3" s="438"/>
      <c r="DM3" s="438"/>
      <c r="DN3" s="435">
        <v>30</v>
      </c>
      <c r="DO3" s="436"/>
      <c r="DP3" s="436"/>
      <c r="DQ3" s="436"/>
      <c r="DR3" s="437">
        <v>31</v>
      </c>
      <c r="DS3" s="438"/>
      <c r="DT3" s="438"/>
      <c r="DU3" s="438"/>
    </row>
    <row r="4" spans="1:125" x14ac:dyDescent="0.3">
      <c r="A4" s="22" t="s">
        <v>16</v>
      </c>
      <c r="B4" s="3" t="s">
        <v>17</v>
      </c>
      <c r="C4" s="22" t="s">
        <v>18</v>
      </c>
      <c r="D4" s="22" t="s">
        <v>19</v>
      </c>
      <c r="E4" s="22" t="s">
        <v>20</v>
      </c>
      <c r="F4" s="6" t="s">
        <v>17</v>
      </c>
      <c r="G4" s="23" t="s">
        <v>18</v>
      </c>
      <c r="H4" s="23" t="s">
        <v>19</v>
      </c>
      <c r="I4" s="23" t="s">
        <v>20</v>
      </c>
      <c r="J4" s="3" t="s">
        <v>17</v>
      </c>
      <c r="K4" s="22" t="s">
        <v>18</v>
      </c>
      <c r="L4" s="22" t="s">
        <v>19</v>
      </c>
      <c r="M4" s="22" t="s">
        <v>20</v>
      </c>
      <c r="N4" s="6" t="s">
        <v>17</v>
      </c>
      <c r="O4" s="23" t="s">
        <v>18</v>
      </c>
      <c r="P4" s="23" t="s">
        <v>19</v>
      </c>
      <c r="Q4" s="23" t="s">
        <v>20</v>
      </c>
      <c r="R4" s="3" t="s">
        <v>17</v>
      </c>
      <c r="S4" s="22" t="s">
        <v>18</v>
      </c>
      <c r="T4" s="22" t="s">
        <v>19</v>
      </c>
      <c r="U4" s="22" t="s">
        <v>20</v>
      </c>
      <c r="V4" s="6" t="s">
        <v>17</v>
      </c>
      <c r="W4" s="23" t="s">
        <v>18</v>
      </c>
      <c r="X4" s="23" t="s">
        <v>19</v>
      </c>
      <c r="Y4" s="23" t="s">
        <v>20</v>
      </c>
      <c r="Z4" s="3" t="s">
        <v>17</v>
      </c>
      <c r="AA4" s="22" t="s">
        <v>18</v>
      </c>
      <c r="AB4" s="22" t="s">
        <v>19</v>
      </c>
      <c r="AC4" s="22" t="s">
        <v>20</v>
      </c>
      <c r="AD4" s="6" t="s">
        <v>17</v>
      </c>
      <c r="AE4" s="244" t="s">
        <v>2</v>
      </c>
      <c r="AF4" s="23" t="s">
        <v>19</v>
      </c>
      <c r="AG4" s="374" t="s">
        <v>20</v>
      </c>
      <c r="AH4" s="3" t="s">
        <v>17</v>
      </c>
      <c r="AI4" s="22" t="s">
        <v>18</v>
      </c>
      <c r="AJ4" s="22" t="s">
        <v>19</v>
      </c>
      <c r="AK4" s="22" t="s">
        <v>20</v>
      </c>
      <c r="AL4" s="6" t="s">
        <v>17</v>
      </c>
      <c r="AM4" s="23" t="s">
        <v>18</v>
      </c>
      <c r="AN4" s="23" t="s">
        <v>19</v>
      </c>
      <c r="AO4" s="23" t="s">
        <v>20</v>
      </c>
      <c r="AP4" s="3" t="s">
        <v>17</v>
      </c>
      <c r="AQ4" s="22" t="s">
        <v>18</v>
      </c>
      <c r="AR4" s="22" t="s">
        <v>19</v>
      </c>
      <c r="AS4" s="22" t="s">
        <v>20</v>
      </c>
      <c r="AT4" s="6" t="s">
        <v>17</v>
      </c>
      <c r="AU4" s="23" t="s">
        <v>18</v>
      </c>
      <c r="AV4" s="23" t="s">
        <v>19</v>
      </c>
      <c r="AW4" s="23" t="s">
        <v>20</v>
      </c>
      <c r="AX4" s="3" t="s">
        <v>17</v>
      </c>
      <c r="AY4" s="22" t="s">
        <v>18</v>
      </c>
      <c r="AZ4" s="22" t="s">
        <v>19</v>
      </c>
      <c r="BA4" s="22" t="s">
        <v>20</v>
      </c>
      <c r="BB4" s="6" t="s">
        <v>17</v>
      </c>
      <c r="BC4" s="23" t="s">
        <v>18</v>
      </c>
      <c r="BD4" s="23" t="s">
        <v>19</v>
      </c>
      <c r="BE4" s="23" t="s">
        <v>20</v>
      </c>
      <c r="BF4" s="3" t="s">
        <v>17</v>
      </c>
      <c r="BG4" s="22" t="s">
        <v>18</v>
      </c>
      <c r="BH4" s="22" t="s">
        <v>19</v>
      </c>
      <c r="BI4" s="22" t="s">
        <v>20</v>
      </c>
      <c r="BJ4" s="6" t="s">
        <v>17</v>
      </c>
      <c r="BK4" s="23" t="s">
        <v>18</v>
      </c>
      <c r="BL4" s="23" t="s">
        <v>19</v>
      </c>
      <c r="BM4" s="23" t="s">
        <v>20</v>
      </c>
      <c r="BN4" s="3" t="s">
        <v>17</v>
      </c>
      <c r="BO4" s="22" t="s">
        <v>18</v>
      </c>
      <c r="BP4" s="22" t="s">
        <v>19</v>
      </c>
      <c r="BQ4" s="22" t="s">
        <v>20</v>
      </c>
      <c r="BR4" s="6" t="s">
        <v>17</v>
      </c>
      <c r="BS4" s="23" t="s">
        <v>2</v>
      </c>
      <c r="BT4" s="23" t="s">
        <v>19</v>
      </c>
      <c r="BU4" s="23" t="s">
        <v>20</v>
      </c>
      <c r="BV4" s="3" t="s">
        <v>17</v>
      </c>
      <c r="BW4" s="22" t="s">
        <v>18</v>
      </c>
      <c r="BX4" s="22" t="s">
        <v>19</v>
      </c>
      <c r="BY4" s="22" t="s">
        <v>20</v>
      </c>
      <c r="BZ4" s="6" t="s">
        <v>17</v>
      </c>
      <c r="CA4" s="23" t="s">
        <v>18</v>
      </c>
      <c r="CB4" s="23" t="s">
        <v>19</v>
      </c>
      <c r="CC4" s="23" t="s">
        <v>20</v>
      </c>
      <c r="CD4" s="3" t="s">
        <v>17</v>
      </c>
      <c r="CE4" s="22" t="s">
        <v>18</v>
      </c>
      <c r="CF4" s="22" t="s">
        <v>19</v>
      </c>
      <c r="CG4" s="22" t="s">
        <v>20</v>
      </c>
      <c r="CH4" s="6" t="s">
        <v>17</v>
      </c>
      <c r="CI4" s="23" t="s">
        <v>18</v>
      </c>
      <c r="CJ4" s="23" t="s">
        <v>19</v>
      </c>
      <c r="CK4" s="23" t="s">
        <v>20</v>
      </c>
      <c r="CL4" s="3" t="s">
        <v>17</v>
      </c>
      <c r="CM4" s="22" t="s">
        <v>18</v>
      </c>
      <c r="CN4" s="22" t="s">
        <v>19</v>
      </c>
      <c r="CO4" s="22" t="s">
        <v>20</v>
      </c>
      <c r="CP4" s="6" t="s">
        <v>17</v>
      </c>
      <c r="CQ4" s="23" t="s">
        <v>18</v>
      </c>
      <c r="CR4" s="23" t="s">
        <v>19</v>
      </c>
      <c r="CS4" s="23" t="s">
        <v>20</v>
      </c>
      <c r="CT4" s="3" t="s">
        <v>17</v>
      </c>
      <c r="CU4" s="22" t="s">
        <v>18</v>
      </c>
      <c r="CV4" s="22" t="s">
        <v>19</v>
      </c>
      <c r="CW4" s="22" t="s">
        <v>20</v>
      </c>
      <c r="CX4" s="6" t="s">
        <v>17</v>
      </c>
      <c r="CY4" s="23" t="s">
        <v>18</v>
      </c>
      <c r="CZ4" s="23" t="s">
        <v>19</v>
      </c>
      <c r="DA4" s="23" t="s">
        <v>20</v>
      </c>
      <c r="DB4" s="3" t="s">
        <v>17</v>
      </c>
      <c r="DC4" s="22" t="s">
        <v>18</v>
      </c>
      <c r="DD4" s="22" t="s">
        <v>19</v>
      </c>
      <c r="DE4" s="22" t="s">
        <v>20</v>
      </c>
      <c r="DF4" s="6" t="s">
        <v>17</v>
      </c>
      <c r="DG4" s="23" t="s">
        <v>18</v>
      </c>
      <c r="DH4" s="23" t="s">
        <v>19</v>
      </c>
      <c r="DI4" s="23" t="s">
        <v>20</v>
      </c>
      <c r="DJ4" s="3" t="s">
        <v>17</v>
      </c>
      <c r="DK4" s="22" t="s">
        <v>18</v>
      </c>
      <c r="DL4" s="22" t="s">
        <v>19</v>
      </c>
      <c r="DM4" s="22" t="s">
        <v>20</v>
      </c>
      <c r="DN4" s="6" t="s">
        <v>17</v>
      </c>
      <c r="DO4" s="23" t="s">
        <v>18</v>
      </c>
      <c r="DP4" s="23" t="s">
        <v>19</v>
      </c>
      <c r="DQ4" s="23" t="s">
        <v>20</v>
      </c>
      <c r="DR4" s="3" t="s">
        <v>17</v>
      </c>
      <c r="DS4" s="22" t="s">
        <v>18</v>
      </c>
      <c r="DT4" s="22" t="s">
        <v>19</v>
      </c>
      <c r="DU4" s="22" t="s">
        <v>20</v>
      </c>
    </row>
    <row r="5" spans="1:125" x14ac:dyDescent="0.3">
      <c r="A5" s="106" t="s">
        <v>767</v>
      </c>
      <c r="B5" s="151"/>
      <c r="C5" s="151">
        <v>9862165391.2113495</v>
      </c>
      <c r="D5" s="151">
        <v>708173583.30821097</v>
      </c>
      <c r="E5" s="151">
        <v>9153991807.9031391</v>
      </c>
      <c r="F5" s="151"/>
      <c r="G5" s="151">
        <v>9717605428.7418308</v>
      </c>
      <c r="H5" s="151">
        <v>689394226.54716897</v>
      </c>
      <c r="I5" s="151">
        <v>9028211202.1946602</v>
      </c>
      <c r="J5" s="151"/>
      <c r="K5" s="151">
        <v>9761831559.3711395</v>
      </c>
      <c r="L5" s="151">
        <v>687022049.10090697</v>
      </c>
      <c r="M5" s="151">
        <v>9074809510.2702408</v>
      </c>
      <c r="N5" s="151"/>
      <c r="O5" s="151">
        <v>9787666935.4661007</v>
      </c>
      <c r="P5" s="151">
        <v>683966230.05683994</v>
      </c>
      <c r="Q5" s="420">
        <v>9103700705.4099998</v>
      </c>
      <c r="R5" s="151"/>
      <c r="S5" s="151">
        <v>9473995719.1159801</v>
      </c>
      <c r="T5" s="151">
        <v>678181841.93984997</v>
      </c>
      <c r="U5" s="151">
        <v>8795813877.1761303</v>
      </c>
      <c r="V5" s="151"/>
      <c r="W5" s="151">
        <v>9831138137.7031498</v>
      </c>
      <c r="X5" s="151">
        <v>699927370.47562897</v>
      </c>
      <c r="Y5" s="151">
        <v>9131210767.2299995</v>
      </c>
      <c r="Z5" s="151"/>
      <c r="AA5" s="151">
        <v>9740705251.9183407</v>
      </c>
      <c r="AB5" s="151">
        <v>717470885.22743404</v>
      </c>
      <c r="AC5" s="151">
        <v>9023234366.6909103</v>
      </c>
      <c r="AD5" s="151"/>
      <c r="AE5" s="151">
        <v>9653522984.6117592</v>
      </c>
      <c r="AF5" s="151">
        <v>690604308.85991704</v>
      </c>
      <c r="AG5" s="151">
        <v>8962918675.7518501</v>
      </c>
      <c r="AH5" s="151"/>
      <c r="AI5" s="151">
        <v>9702918970.3067303</v>
      </c>
      <c r="AJ5" s="151">
        <v>694443200.11965203</v>
      </c>
      <c r="AK5" s="151">
        <v>9008475770.1870804</v>
      </c>
      <c r="AL5" s="151"/>
      <c r="AM5" s="151">
        <v>9937796372.4440994</v>
      </c>
      <c r="AN5" s="151">
        <v>704231023.79214096</v>
      </c>
      <c r="AO5" s="151">
        <v>9233565348.6499996</v>
      </c>
      <c r="AP5" s="151"/>
      <c r="AQ5" s="151">
        <v>8740918160.1886501</v>
      </c>
      <c r="AR5" s="151">
        <v>626364076.490152</v>
      </c>
      <c r="AS5" s="151">
        <v>8114554083.6999998</v>
      </c>
      <c r="AT5" s="151"/>
      <c r="AU5" s="151">
        <v>9321933082.7240295</v>
      </c>
      <c r="AV5" s="151">
        <v>681368233.99199402</v>
      </c>
      <c r="AW5" s="151">
        <v>8640564848.7399998</v>
      </c>
      <c r="AX5" s="151"/>
      <c r="AY5" s="151">
        <v>9158294831.0035706</v>
      </c>
      <c r="AZ5" s="151">
        <v>676792150.02327704</v>
      </c>
      <c r="BA5" s="151">
        <v>8481502680.9802904</v>
      </c>
      <c r="BB5" s="151"/>
      <c r="BC5" s="151">
        <v>9052177061.4100494</v>
      </c>
      <c r="BD5" s="151">
        <v>652303781.63657296</v>
      </c>
      <c r="BE5" s="151">
        <v>8399873279.7734804</v>
      </c>
      <c r="BF5" s="151"/>
      <c r="BG5" s="151">
        <v>9762235201.1043892</v>
      </c>
      <c r="BH5" s="151">
        <v>675161334.58576405</v>
      </c>
      <c r="BI5" s="151">
        <v>9087073866.5186195</v>
      </c>
      <c r="BJ5" s="151"/>
      <c r="BK5" s="151">
        <v>9266500652.2512894</v>
      </c>
      <c r="BL5" s="151">
        <v>678425697.34050798</v>
      </c>
      <c r="BM5" s="151">
        <v>8588074954.91078</v>
      </c>
      <c r="BN5" s="151"/>
      <c r="BO5" s="151">
        <v>9027986623.1922302</v>
      </c>
      <c r="BP5" s="151">
        <v>669707279.88844597</v>
      </c>
      <c r="BQ5" s="151">
        <v>8358279343.3037796</v>
      </c>
      <c r="BR5" s="151"/>
      <c r="BS5" s="151">
        <v>8900639399.8211308</v>
      </c>
      <c r="BT5" s="151">
        <v>667162359.93235195</v>
      </c>
      <c r="BU5" s="151">
        <v>8233477039.8900003</v>
      </c>
      <c r="BV5" s="151"/>
      <c r="BW5" s="151">
        <v>8615780123.8600292</v>
      </c>
      <c r="BX5" s="151">
        <v>666641635.02790403</v>
      </c>
      <c r="BY5" s="151">
        <v>7949138488.8299999</v>
      </c>
      <c r="BZ5" s="151"/>
      <c r="CA5" s="151">
        <v>8642430570.6145706</v>
      </c>
      <c r="CB5" s="151">
        <v>665440710.541219</v>
      </c>
      <c r="CC5" s="151">
        <v>7976989860.0699997</v>
      </c>
      <c r="CD5" s="151"/>
      <c r="CE5" s="151">
        <v>8859200197.7338791</v>
      </c>
      <c r="CF5" s="151">
        <v>677062598.10777605</v>
      </c>
      <c r="CG5" s="151">
        <v>8182137599.6300001</v>
      </c>
      <c r="CH5" s="151"/>
      <c r="CI5" s="151">
        <v>8596802272.6145401</v>
      </c>
      <c r="CJ5" s="151">
        <v>666195916.74308097</v>
      </c>
      <c r="CK5" s="151">
        <v>7930606355.87146</v>
      </c>
      <c r="CL5" s="151"/>
      <c r="CM5" s="151">
        <v>8617758778.5276699</v>
      </c>
      <c r="CN5" s="151">
        <v>665875046.59358299</v>
      </c>
      <c r="CO5" s="151">
        <v>7951883731.9340897</v>
      </c>
      <c r="CP5" s="151"/>
      <c r="CQ5" s="151">
        <v>8646197245.0531502</v>
      </c>
      <c r="CR5" s="151">
        <v>661110303.37710202</v>
      </c>
      <c r="CS5" s="151">
        <v>7985086941.6760397</v>
      </c>
      <c r="CT5" s="151"/>
      <c r="CU5" s="151">
        <v>8578479088.3136797</v>
      </c>
      <c r="CV5" s="151">
        <v>661677019.36374402</v>
      </c>
      <c r="CW5" s="151">
        <v>7916802068.9499397</v>
      </c>
      <c r="CX5" s="151"/>
      <c r="CY5" s="151">
        <v>8348131140.9114504</v>
      </c>
      <c r="CZ5" s="151">
        <v>661803627.60157895</v>
      </c>
      <c r="DA5" s="151">
        <v>7686327513.3098698</v>
      </c>
      <c r="DB5" s="151"/>
      <c r="DC5" s="151">
        <v>8764088687.1606197</v>
      </c>
      <c r="DD5" s="151">
        <v>665804762.03031301</v>
      </c>
      <c r="DE5" s="151">
        <v>8098283925.1300001</v>
      </c>
      <c r="DF5" s="151"/>
      <c r="DG5" s="151"/>
      <c r="DH5" s="151"/>
      <c r="DI5" s="151"/>
      <c r="DJ5" s="151"/>
      <c r="DK5" s="151"/>
      <c r="DL5" s="151"/>
      <c r="DM5" s="151"/>
      <c r="DN5" s="151"/>
      <c r="DO5" s="151"/>
      <c r="DP5" s="151"/>
      <c r="DQ5" s="151"/>
      <c r="DR5" s="151"/>
      <c r="DS5" s="151"/>
      <c r="DT5" s="151"/>
      <c r="DU5" s="151"/>
    </row>
    <row r="6" spans="1:125" x14ac:dyDescent="0.3">
      <c r="A6" s="107" t="s">
        <v>673</v>
      </c>
      <c r="B6" s="151"/>
      <c r="C6" s="151">
        <v>9862165391.2113495</v>
      </c>
      <c r="D6" s="151">
        <v>708173583.30821097</v>
      </c>
      <c r="E6" s="151">
        <v>9153991807.9031296</v>
      </c>
      <c r="F6" s="151"/>
      <c r="G6" s="151">
        <v>9717605428.7418194</v>
      </c>
      <c r="H6" s="151">
        <v>689394226.54716897</v>
      </c>
      <c r="I6" s="151">
        <v>9028211202.1946602</v>
      </c>
      <c r="J6" s="151"/>
      <c r="K6" s="151">
        <v>9761831559.3711395</v>
      </c>
      <c r="L6" s="151">
        <v>687022049.10090697</v>
      </c>
      <c r="M6" s="151">
        <v>9074809510.2702408</v>
      </c>
      <c r="N6" s="151"/>
      <c r="O6" s="151">
        <v>9787666935.4661102</v>
      </c>
      <c r="P6" s="151">
        <v>683966230.05683994</v>
      </c>
      <c r="Q6" s="420">
        <v>9103700705.4099998</v>
      </c>
      <c r="R6" s="151"/>
      <c r="S6" s="151">
        <v>9473995719.1159706</v>
      </c>
      <c r="T6" s="151">
        <v>678181841.93984997</v>
      </c>
      <c r="U6" s="151">
        <v>8795813877.1761303</v>
      </c>
      <c r="V6" s="151"/>
      <c r="W6" s="151">
        <v>9831138137.7031498</v>
      </c>
      <c r="X6" s="151">
        <v>699927370.47562897</v>
      </c>
      <c r="Y6" s="151">
        <v>9131210767.2299995</v>
      </c>
      <c r="Z6" s="151"/>
      <c r="AA6" s="151">
        <v>9740705251.9183407</v>
      </c>
      <c r="AB6" s="151">
        <v>717470885.22743404</v>
      </c>
      <c r="AC6" s="151">
        <v>9023234366.6909103</v>
      </c>
      <c r="AD6" s="151"/>
      <c r="AE6" s="151">
        <v>9653522984.6117592</v>
      </c>
      <c r="AF6" s="151">
        <v>690604308.85991704</v>
      </c>
      <c r="AG6" s="151">
        <v>8962918675.7518406</v>
      </c>
      <c r="AH6" s="151"/>
      <c r="AI6" s="151">
        <v>9702918970.3067303</v>
      </c>
      <c r="AJ6" s="151">
        <v>694443200.11965203</v>
      </c>
      <c r="AK6" s="151">
        <v>9008475770.1870804</v>
      </c>
      <c r="AL6" s="151"/>
      <c r="AM6" s="151">
        <v>9937796372.4440994</v>
      </c>
      <c r="AN6" s="151">
        <v>704231023.79214096</v>
      </c>
      <c r="AO6" s="151">
        <v>9233565348.6499996</v>
      </c>
      <c r="AP6" s="151"/>
      <c r="AQ6" s="151">
        <v>8740918160.1886501</v>
      </c>
      <c r="AR6" s="151">
        <v>626364076.490152</v>
      </c>
      <c r="AS6" s="151">
        <v>8114554083.6999998</v>
      </c>
      <c r="AT6" s="151"/>
      <c r="AU6" s="151">
        <v>9321933082.7240295</v>
      </c>
      <c r="AV6" s="151">
        <v>681368233.99199402</v>
      </c>
      <c r="AW6" s="151">
        <v>8640564848.7399998</v>
      </c>
      <c r="AX6" s="151"/>
      <c r="AY6" s="151">
        <v>9158294831.0035706</v>
      </c>
      <c r="AZ6" s="151">
        <v>676792150.02327704</v>
      </c>
      <c r="BA6" s="151">
        <v>8481502680.9802904</v>
      </c>
      <c r="BB6" s="151"/>
      <c r="BC6" s="151">
        <v>9052177061.4100494</v>
      </c>
      <c r="BD6" s="151">
        <v>652303781.63657296</v>
      </c>
      <c r="BE6" s="151">
        <v>8399873279.7734804</v>
      </c>
      <c r="BF6" s="151"/>
      <c r="BG6" s="151">
        <v>9762235201.1043797</v>
      </c>
      <c r="BH6" s="151">
        <v>675161334.58576405</v>
      </c>
      <c r="BI6" s="151">
        <v>9087073866.51861</v>
      </c>
      <c r="BJ6" s="151"/>
      <c r="BK6" s="151">
        <v>9266500652.2512894</v>
      </c>
      <c r="BL6" s="151">
        <v>678425697.34050798</v>
      </c>
      <c r="BM6" s="151">
        <v>8588074954.91078</v>
      </c>
      <c r="BN6" s="151"/>
      <c r="BO6" s="151">
        <v>9027986623.1922302</v>
      </c>
      <c r="BP6" s="151">
        <v>669707279.88844597</v>
      </c>
      <c r="BQ6" s="151">
        <v>8358279343.3037796</v>
      </c>
      <c r="BR6" s="151"/>
      <c r="BS6" s="151">
        <v>8900639399.8211308</v>
      </c>
      <c r="BT6" s="151">
        <v>667162359.93235195</v>
      </c>
      <c r="BU6" s="151">
        <v>8233477039.8900003</v>
      </c>
      <c r="BV6" s="151"/>
      <c r="BW6" s="151">
        <v>8615780123.8600292</v>
      </c>
      <c r="BX6" s="151">
        <v>666641635.02790403</v>
      </c>
      <c r="BY6" s="151">
        <v>7949138488.8299999</v>
      </c>
      <c r="BZ6" s="151"/>
      <c r="CA6" s="151">
        <v>8642430570.6145706</v>
      </c>
      <c r="CB6" s="151">
        <v>665440710.541219</v>
      </c>
      <c r="CC6" s="151">
        <v>7976989860.0699997</v>
      </c>
      <c r="CD6" s="151"/>
      <c r="CE6" s="151">
        <v>8859200197.7338791</v>
      </c>
      <c r="CF6" s="151">
        <v>677062598.10777605</v>
      </c>
      <c r="CG6" s="151">
        <v>8182137599.6300001</v>
      </c>
      <c r="CH6" s="151"/>
      <c r="CI6" s="151">
        <v>8596802272.6145401</v>
      </c>
      <c r="CJ6" s="151">
        <v>666195916.74308097</v>
      </c>
      <c r="CK6" s="151">
        <v>7930606355.87146</v>
      </c>
      <c r="CL6" s="151"/>
      <c r="CM6" s="151">
        <v>8617758778.5276699</v>
      </c>
      <c r="CN6" s="151">
        <v>665875046.59358299</v>
      </c>
      <c r="CO6" s="151">
        <v>7951883731.9340897</v>
      </c>
      <c r="CP6" s="151"/>
      <c r="CQ6" s="151">
        <v>8646197245.0531502</v>
      </c>
      <c r="CR6" s="151">
        <v>661110303.37710202</v>
      </c>
      <c r="CS6" s="151">
        <v>7985086941.6760397</v>
      </c>
      <c r="CT6" s="151"/>
      <c r="CU6" s="151">
        <v>8578479088.3136797</v>
      </c>
      <c r="CV6" s="151">
        <v>661677019.36374402</v>
      </c>
      <c r="CW6" s="151">
        <v>7916802068.9499397</v>
      </c>
      <c r="CX6" s="151"/>
      <c r="CY6" s="151">
        <v>8348131140.9114504</v>
      </c>
      <c r="CZ6" s="151">
        <v>661803627.60157895</v>
      </c>
      <c r="DA6" s="151">
        <v>7686327513.3098698</v>
      </c>
      <c r="DB6" s="151"/>
      <c r="DC6" s="151">
        <v>8764088687.1606197</v>
      </c>
      <c r="DD6" s="151">
        <v>665804762.03031301</v>
      </c>
      <c r="DE6" s="151">
        <v>8098283925.1300001</v>
      </c>
      <c r="DF6" s="151"/>
      <c r="DG6" s="151"/>
      <c r="DH6" s="151"/>
      <c r="DI6" s="151"/>
      <c r="DJ6" s="151"/>
      <c r="DK6" s="151"/>
      <c r="DL6" s="151"/>
      <c r="DM6" s="151"/>
      <c r="DN6" s="151"/>
      <c r="DO6" s="151"/>
      <c r="DP6" s="151"/>
      <c r="DQ6" s="151"/>
      <c r="DR6" s="151"/>
      <c r="DS6" s="151"/>
      <c r="DT6" s="151"/>
      <c r="DU6" s="151"/>
    </row>
    <row r="7" spans="1:125" x14ac:dyDescent="0.3">
      <c r="A7" s="14" t="s">
        <v>131</v>
      </c>
      <c r="B7" s="168"/>
      <c r="C7" s="168">
        <v>9862165391.2113495</v>
      </c>
      <c r="D7" s="168">
        <v>708173583.30821097</v>
      </c>
      <c r="E7" s="168">
        <v>9153991807.9031391</v>
      </c>
      <c r="F7" s="153"/>
      <c r="G7" s="152">
        <v>19579770819.953098</v>
      </c>
      <c r="H7" s="152">
        <v>1397567809.8553801</v>
      </c>
      <c r="I7" s="152">
        <v>18182203010.097801</v>
      </c>
      <c r="J7" s="153"/>
      <c r="K7" s="171">
        <v>29341602379.324299</v>
      </c>
      <c r="L7" s="171">
        <v>2084589858.95628</v>
      </c>
      <c r="M7" s="171">
        <v>27257012520.368</v>
      </c>
      <c r="N7" s="153"/>
      <c r="O7" s="171">
        <v>39129269314.790398</v>
      </c>
      <c r="P7" s="171">
        <v>2768556089.0131202</v>
      </c>
      <c r="Q7" s="171">
        <v>36360713225.777298</v>
      </c>
      <c r="R7" s="171"/>
      <c r="S7" s="154">
        <v>48603265033.906403</v>
      </c>
      <c r="T7" s="154">
        <v>3446737930.95298</v>
      </c>
      <c r="U7" s="154">
        <v>45156527102.9534</v>
      </c>
      <c r="V7" s="155"/>
      <c r="W7" s="154">
        <v>58434403171.609497</v>
      </c>
      <c r="X7" s="172">
        <v>4146665301.4286098</v>
      </c>
      <c r="Y7" s="154">
        <v>54287737870.180901</v>
      </c>
      <c r="Z7" s="155"/>
      <c r="AA7" s="172">
        <v>68175108423.527901</v>
      </c>
      <c r="AB7" s="172">
        <v>4864136186.6560402</v>
      </c>
      <c r="AC7" s="154">
        <v>63310972236.871803</v>
      </c>
      <c r="AD7" s="155"/>
      <c r="AE7" s="152">
        <v>77828631408.139694</v>
      </c>
      <c r="AF7" s="152">
        <v>5554740495.5159597</v>
      </c>
      <c r="AG7" s="152">
        <v>72273890912.623703</v>
      </c>
      <c r="AH7" s="152"/>
      <c r="AI7" s="152">
        <v>87531550378.446396</v>
      </c>
      <c r="AJ7" s="152">
        <v>6249183695.6356096</v>
      </c>
      <c r="AK7" s="154">
        <v>81282366682.810806</v>
      </c>
      <c r="AL7" s="155"/>
      <c r="AM7" s="152">
        <v>97469346750.890503</v>
      </c>
      <c r="AN7" s="152">
        <v>6953414719.4277496</v>
      </c>
      <c r="AO7" s="154">
        <v>90515932031.462708</v>
      </c>
      <c r="AP7" s="155"/>
      <c r="AQ7" s="152">
        <v>106210264911.07899</v>
      </c>
      <c r="AR7" s="152">
        <v>7579778795.9179001</v>
      </c>
      <c r="AS7" s="152">
        <v>98630486115.161194</v>
      </c>
      <c r="AT7" s="152"/>
      <c r="AU7" s="152">
        <v>115532197993.80299</v>
      </c>
      <c r="AV7" s="152">
        <v>8261147029.9098997</v>
      </c>
      <c r="AW7" s="152">
        <v>107271050963.89301</v>
      </c>
      <c r="AX7" s="152"/>
      <c r="AY7" s="152">
        <v>124690492824.806</v>
      </c>
      <c r="AZ7" s="152">
        <v>8937939179.9331799</v>
      </c>
      <c r="BA7" s="152">
        <v>115752553644.873</v>
      </c>
      <c r="BB7" s="155"/>
      <c r="BC7" s="152">
        <v>133742669886.216</v>
      </c>
      <c r="BD7" s="152">
        <v>9590242961.5697498</v>
      </c>
      <c r="BE7" s="152">
        <v>124152426924.647</v>
      </c>
      <c r="BF7" s="155"/>
      <c r="BG7" s="152">
        <v>143504905087.32101</v>
      </c>
      <c r="BH7" s="152">
        <v>10265404296.1555</v>
      </c>
      <c r="BI7" s="152">
        <v>133239500791.16499</v>
      </c>
      <c r="BJ7" s="152"/>
      <c r="BK7" s="154">
        <v>152771405739.57199</v>
      </c>
      <c r="BL7" s="154">
        <v>10943829993.496</v>
      </c>
      <c r="BM7" s="154">
        <v>141827575746.07599</v>
      </c>
      <c r="BN7" s="152"/>
      <c r="BO7" s="152">
        <v>161799392362.76401</v>
      </c>
      <c r="BP7" s="152">
        <v>11613537273.384399</v>
      </c>
      <c r="BQ7" s="152">
        <v>150185855089.38</v>
      </c>
      <c r="BR7" s="152"/>
      <c r="BS7" s="152">
        <v>170700031762.58499</v>
      </c>
      <c r="BT7" s="152">
        <v>12280699633.316799</v>
      </c>
      <c r="BU7" s="152">
        <v>158419332129.26901</v>
      </c>
      <c r="BV7" s="152"/>
      <c r="BW7" s="152">
        <v>179315811886.44501</v>
      </c>
      <c r="BX7" s="152">
        <v>12947341268.3447</v>
      </c>
      <c r="BY7" s="152">
        <v>166368470618.10101</v>
      </c>
      <c r="BZ7" s="152"/>
      <c r="CA7" s="152">
        <v>187958242457.06</v>
      </c>
      <c r="CB7" s="152">
        <v>13612781978.8859</v>
      </c>
      <c r="CC7" s="152">
        <v>174345460478.17401</v>
      </c>
      <c r="CD7" s="152"/>
      <c r="CE7" s="155">
        <v>196817442654.79401</v>
      </c>
      <c r="CF7" s="152">
        <v>14289844576.9937</v>
      </c>
      <c r="CG7" s="152">
        <v>182527598077.79999</v>
      </c>
      <c r="CH7" s="152"/>
      <c r="CI7" s="152">
        <v>205414244927.40799</v>
      </c>
      <c r="CJ7" s="152">
        <v>14956040493.736799</v>
      </c>
      <c r="CK7" s="152">
        <v>190458204433.672</v>
      </c>
      <c r="CL7" s="152"/>
      <c r="CM7" s="152">
        <v>214032003705.936</v>
      </c>
      <c r="CN7" s="152">
        <v>15621915540.330299</v>
      </c>
      <c r="CO7" s="152">
        <v>198410088165.60599</v>
      </c>
      <c r="CP7" s="152"/>
      <c r="CQ7" s="152">
        <v>222678200950.98901</v>
      </c>
      <c r="CR7" s="152">
        <v>16283025843.707399</v>
      </c>
      <c r="CS7" s="152">
        <v>206395175107.28201</v>
      </c>
      <c r="CT7" s="152"/>
      <c r="CU7" s="152">
        <v>231256680039.30301</v>
      </c>
      <c r="CV7" s="152">
        <v>16944702863.071199</v>
      </c>
      <c r="CW7" s="152">
        <v>214311977176.23199</v>
      </c>
      <c r="CX7" s="152"/>
      <c r="CY7" s="152">
        <v>239604811180.21399</v>
      </c>
      <c r="CZ7" s="152">
        <v>17606506490.672798</v>
      </c>
      <c r="DA7" s="152">
        <v>221998304689.54199</v>
      </c>
      <c r="DB7" s="152"/>
      <c r="DC7" s="152"/>
      <c r="DD7" s="152"/>
      <c r="DE7" s="152"/>
      <c r="DF7" s="152"/>
      <c r="DG7" s="152"/>
      <c r="DH7" s="152"/>
      <c r="DI7" s="152"/>
      <c r="DJ7" s="152"/>
      <c r="DK7" s="152"/>
      <c r="DL7" s="152"/>
      <c r="DM7" s="152"/>
      <c r="DN7" s="152"/>
      <c r="DO7" s="152"/>
      <c r="DP7" s="152"/>
      <c r="DQ7" s="152"/>
      <c r="DR7" s="152"/>
      <c r="DS7" s="152"/>
      <c r="DT7" s="152"/>
      <c r="DU7" s="152"/>
    </row>
    <row r="8" spans="1:125" x14ac:dyDescent="0.3">
      <c r="A8" s="14" t="s">
        <v>804</v>
      </c>
      <c r="B8" s="168"/>
      <c r="C8" s="168">
        <v>9862165391.2113495</v>
      </c>
      <c r="D8" s="168">
        <v>708173583.30821097</v>
      </c>
      <c r="E8" s="168">
        <v>9153991807.9031391</v>
      </c>
      <c r="F8" s="153"/>
      <c r="G8" s="152">
        <v>19579770819.953098</v>
      </c>
      <c r="H8" s="152">
        <v>1397567809.8553801</v>
      </c>
      <c r="I8" s="152">
        <v>18182203010.097801</v>
      </c>
      <c r="J8" s="153"/>
      <c r="K8" s="171">
        <v>29341602379.324299</v>
      </c>
      <c r="L8" s="171">
        <v>2084589858.95628</v>
      </c>
      <c r="M8" s="171">
        <v>27257012520.368</v>
      </c>
      <c r="N8" s="153"/>
      <c r="O8" s="171">
        <v>39129269314.790398</v>
      </c>
      <c r="P8" s="171">
        <v>2768556089.0131202</v>
      </c>
      <c r="Q8" s="171">
        <v>36360713225.777298</v>
      </c>
      <c r="R8" s="171"/>
      <c r="S8" s="154">
        <v>48603265033.906403</v>
      </c>
      <c r="T8" s="154">
        <v>3446737930.95298</v>
      </c>
      <c r="U8" s="154">
        <v>45156527102.9534</v>
      </c>
      <c r="V8" s="155"/>
      <c r="W8" s="154">
        <v>58434403171.609497</v>
      </c>
      <c r="X8" s="154">
        <v>4146665301.4286098</v>
      </c>
      <c r="Y8" s="154">
        <v>54287737870.180901</v>
      </c>
      <c r="Z8" s="155"/>
      <c r="AA8" s="154">
        <v>68175108423.527901</v>
      </c>
      <c r="AB8" s="154">
        <v>4864136186.6560402</v>
      </c>
      <c r="AC8" s="154">
        <v>63310972236.871803</v>
      </c>
      <c r="AD8" s="155"/>
      <c r="AE8" s="152">
        <v>77828631408.139694</v>
      </c>
      <c r="AF8" s="152">
        <v>5554740495.5159597</v>
      </c>
      <c r="AG8" s="152">
        <v>72273890912.623703</v>
      </c>
      <c r="AH8" s="152"/>
      <c r="AI8" s="154">
        <v>87531550378.446396</v>
      </c>
      <c r="AJ8" s="154">
        <v>6249183695.6356096</v>
      </c>
      <c r="AK8" s="154">
        <v>81282366682.810806</v>
      </c>
      <c r="AL8" s="155"/>
      <c r="AM8" s="154">
        <v>97469346750.890503</v>
      </c>
      <c r="AN8" s="154">
        <v>6953414719.4277496</v>
      </c>
      <c r="AO8" s="154">
        <v>90515932031.462708</v>
      </c>
      <c r="AP8" s="155"/>
      <c r="AQ8" s="152">
        <v>106210264911.07899</v>
      </c>
      <c r="AR8" s="152">
        <v>7579778795.9179001</v>
      </c>
      <c r="AS8" s="152">
        <v>98630486115.161194</v>
      </c>
      <c r="AT8" s="152"/>
      <c r="AU8" s="299">
        <v>115532197993.80299</v>
      </c>
      <c r="AV8" s="299">
        <v>8261147029.9098997</v>
      </c>
      <c r="AW8" s="299">
        <v>107271050963.89301</v>
      </c>
      <c r="AX8" s="152"/>
      <c r="AY8" s="154">
        <v>124690492824.806</v>
      </c>
      <c r="AZ8" s="154">
        <v>8937939179.9331799</v>
      </c>
      <c r="BA8" s="154">
        <v>115752553644.873</v>
      </c>
      <c r="BB8" s="155"/>
      <c r="BC8" s="154">
        <v>133742669886.216</v>
      </c>
      <c r="BD8" s="154">
        <v>9590242961.5697498</v>
      </c>
      <c r="BE8" s="154">
        <v>124152426924.647</v>
      </c>
      <c r="BF8" s="155"/>
      <c r="BG8" s="154">
        <v>143504905087.32101</v>
      </c>
      <c r="BH8" s="154">
        <v>10265404296.1555</v>
      </c>
      <c r="BI8" s="154">
        <v>133239500791.16499</v>
      </c>
      <c r="BJ8" s="154"/>
      <c r="BK8" s="154">
        <v>152771405739.57199</v>
      </c>
      <c r="BL8" s="154">
        <v>10943829993.496</v>
      </c>
      <c r="BM8" s="154">
        <v>141827575746.07599</v>
      </c>
      <c r="BN8" s="154"/>
      <c r="BO8" s="154">
        <v>161799392362.76401</v>
      </c>
      <c r="BP8" s="154">
        <v>11613537273.384399</v>
      </c>
      <c r="BQ8" s="154">
        <v>150185855089.38</v>
      </c>
      <c r="BR8" s="154"/>
      <c r="BS8" s="152">
        <v>170700031762.58499</v>
      </c>
      <c r="BT8" s="152">
        <v>12280699633.316799</v>
      </c>
      <c r="BU8" s="152">
        <v>158419332129.26901</v>
      </c>
      <c r="BV8" s="154"/>
      <c r="BW8" s="152">
        <v>179315811886.44501</v>
      </c>
      <c r="BX8" s="152">
        <v>12947341268.3447</v>
      </c>
      <c r="BY8" s="152">
        <v>166368470618.10101</v>
      </c>
      <c r="BZ8" s="154"/>
      <c r="CA8" s="155">
        <v>187958242457.06</v>
      </c>
      <c r="CB8" s="155">
        <v>13612781978.8859</v>
      </c>
      <c r="CC8" s="155">
        <v>174345460478.17401</v>
      </c>
      <c r="CD8" s="154"/>
      <c r="CE8" s="152">
        <v>196817442654.79401</v>
      </c>
      <c r="CF8" s="154">
        <v>14289844576.9937</v>
      </c>
      <c r="CG8" s="154">
        <v>182527598077.79999</v>
      </c>
      <c r="CH8" s="154"/>
      <c r="CI8" s="154">
        <v>205414244927.40799</v>
      </c>
      <c r="CJ8" s="154">
        <v>14956040493.736799</v>
      </c>
      <c r="CK8" s="154">
        <v>190458204433.672</v>
      </c>
      <c r="CL8" s="154"/>
      <c r="CM8" s="154">
        <v>214032003705.936</v>
      </c>
      <c r="CN8" s="154">
        <v>15621915540.330299</v>
      </c>
      <c r="CO8" s="154">
        <v>198410088165.60599</v>
      </c>
      <c r="CP8" s="154"/>
      <c r="CQ8" s="155">
        <v>222678200950.98901</v>
      </c>
      <c r="CR8" s="154">
        <v>16283025843.707399</v>
      </c>
      <c r="CS8" s="154">
        <v>206395175107.28201</v>
      </c>
      <c r="CT8" s="154"/>
      <c r="CU8" s="157">
        <v>231256680039.30301</v>
      </c>
      <c r="CV8" s="154">
        <v>16944702863.071199</v>
      </c>
      <c r="CW8" s="154">
        <v>214311977176.23199</v>
      </c>
      <c r="CX8" s="154"/>
      <c r="CY8" s="154">
        <v>239604811180.21399</v>
      </c>
      <c r="CZ8" s="154">
        <v>17606506490.672798</v>
      </c>
      <c r="DA8" s="154">
        <v>221998304689.54199</v>
      </c>
      <c r="DB8" s="154"/>
      <c r="DC8" s="154"/>
      <c r="DD8" s="154"/>
      <c r="DE8" s="154"/>
      <c r="DF8" s="154"/>
      <c r="DG8" s="154"/>
      <c r="DH8" s="154"/>
      <c r="DI8" s="152"/>
      <c r="DJ8" s="154"/>
      <c r="DK8" s="154"/>
      <c r="DL8" s="154"/>
      <c r="DM8" s="154"/>
      <c r="DN8" s="154"/>
      <c r="DO8" s="154"/>
      <c r="DP8" s="154"/>
      <c r="DQ8" s="154"/>
      <c r="DR8" s="154"/>
      <c r="DS8" s="154"/>
      <c r="DT8" s="154"/>
      <c r="DU8" s="154"/>
    </row>
    <row r="9" spans="1:125" s="93" customFormat="1" ht="13.5" customHeight="1" x14ac:dyDescent="0.15">
      <c r="A9" s="18" t="s">
        <v>695</v>
      </c>
      <c r="B9" s="168"/>
      <c r="C9" s="168">
        <v>9862165391.2113495</v>
      </c>
      <c r="D9" s="168">
        <v>0</v>
      </c>
      <c r="E9" s="168">
        <v>0</v>
      </c>
      <c r="F9" s="156"/>
      <c r="G9" s="155">
        <v>19579770819.953098</v>
      </c>
      <c r="H9" s="155">
        <v>0</v>
      </c>
      <c r="I9" s="155">
        <v>0</v>
      </c>
      <c r="J9" s="156"/>
      <c r="K9" s="171">
        <v>29341602379.324299</v>
      </c>
      <c r="L9" s="155">
        <v>0</v>
      </c>
      <c r="M9" s="155">
        <v>0</v>
      </c>
      <c r="N9" s="156"/>
      <c r="O9" s="171">
        <v>39129269314.790398</v>
      </c>
      <c r="P9" s="155">
        <v>0</v>
      </c>
      <c r="Q9" s="155">
        <v>0</v>
      </c>
      <c r="R9" s="171"/>
      <c r="S9" s="155">
        <v>48603265033.906403</v>
      </c>
      <c r="T9" s="155">
        <v>0</v>
      </c>
      <c r="U9" s="155">
        <v>0</v>
      </c>
      <c r="V9" s="155"/>
      <c r="W9" s="155">
        <v>58434403171.609497</v>
      </c>
      <c r="X9" s="155">
        <v>0</v>
      </c>
      <c r="Y9" s="155">
        <v>0</v>
      </c>
      <c r="Z9" s="155"/>
      <c r="AA9" s="155">
        <v>68175108423.527901</v>
      </c>
      <c r="AB9" s="155">
        <v>0</v>
      </c>
      <c r="AC9" s="155">
        <v>0</v>
      </c>
      <c r="AD9" s="155"/>
      <c r="AE9" s="155">
        <v>77828631408.139694</v>
      </c>
      <c r="AF9" s="155">
        <v>0</v>
      </c>
      <c r="AG9" s="155">
        <v>0</v>
      </c>
      <c r="AH9" s="152"/>
      <c r="AI9" s="155">
        <v>87531550378.446396</v>
      </c>
      <c r="AJ9" s="155">
        <v>0</v>
      </c>
      <c r="AK9" s="155">
        <v>0</v>
      </c>
      <c r="AL9" s="155"/>
      <c r="AM9" s="155">
        <v>97469346750.890503</v>
      </c>
      <c r="AN9" s="155">
        <v>0</v>
      </c>
      <c r="AO9" s="155">
        <v>0</v>
      </c>
      <c r="AP9" s="155"/>
      <c r="AQ9" s="152">
        <v>106210264911.07899</v>
      </c>
      <c r="AR9" s="155">
        <v>0</v>
      </c>
      <c r="AS9" s="155">
        <v>0</v>
      </c>
      <c r="AT9" s="152"/>
      <c r="AU9" s="155">
        <v>115532197993.80299</v>
      </c>
      <c r="AV9" s="155">
        <v>0</v>
      </c>
      <c r="AW9" s="155">
        <v>0</v>
      </c>
      <c r="AX9" s="152"/>
      <c r="AY9" s="155">
        <v>124690492824.806</v>
      </c>
      <c r="AZ9" s="155">
        <v>0</v>
      </c>
      <c r="BA9" s="155">
        <v>0</v>
      </c>
      <c r="BB9" s="155"/>
      <c r="BC9" s="155">
        <v>133742669886.216</v>
      </c>
      <c r="BD9" s="155">
        <v>0</v>
      </c>
      <c r="BE9" s="155">
        <v>0</v>
      </c>
      <c r="BF9" s="155"/>
      <c r="BG9" s="155">
        <v>143504905087.32101</v>
      </c>
      <c r="BH9" s="155">
        <v>0</v>
      </c>
      <c r="BI9" s="155">
        <v>0</v>
      </c>
      <c r="BJ9" s="152"/>
      <c r="BK9" s="155">
        <v>152771405739.57199</v>
      </c>
      <c r="BL9" s="155">
        <v>0</v>
      </c>
      <c r="BM9" s="155">
        <v>0</v>
      </c>
      <c r="BN9" s="152"/>
      <c r="BO9" s="155">
        <v>161799392362.76401</v>
      </c>
      <c r="BP9" s="155">
        <v>0</v>
      </c>
      <c r="BQ9" s="155">
        <v>0</v>
      </c>
      <c r="BR9" s="152"/>
      <c r="BS9" s="152">
        <v>170700031762.58499</v>
      </c>
      <c r="BT9" s="152">
        <v>0</v>
      </c>
      <c r="BU9" s="152">
        <v>0</v>
      </c>
      <c r="BV9" s="152"/>
      <c r="BW9" s="155">
        <v>179315811886.44501</v>
      </c>
      <c r="BX9" s="155">
        <v>0</v>
      </c>
      <c r="BY9" s="155">
        <v>0</v>
      </c>
      <c r="BZ9" s="152"/>
      <c r="CA9" s="155">
        <v>187958242457.06</v>
      </c>
      <c r="CB9" s="155">
        <v>0</v>
      </c>
      <c r="CC9" s="155">
        <v>0</v>
      </c>
      <c r="CD9" s="152"/>
      <c r="CE9" s="155">
        <v>196817442654.79401</v>
      </c>
      <c r="CF9" s="155">
        <v>0</v>
      </c>
      <c r="CG9" s="155">
        <v>0</v>
      </c>
      <c r="CH9" s="152"/>
      <c r="CI9" s="155">
        <v>205414244927.40799</v>
      </c>
      <c r="CJ9" s="155">
        <v>0</v>
      </c>
      <c r="CK9" s="155">
        <v>0</v>
      </c>
      <c r="CL9" s="152"/>
      <c r="CM9" s="155">
        <v>214032003705.936</v>
      </c>
      <c r="CN9" s="155">
        <v>0</v>
      </c>
      <c r="CO9" s="155">
        <v>0</v>
      </c>
      <c r="CP9" s="152"/>
      <c r="CQ9" s="155">
        <v>222678200950.98901</v>
      </c>
      <c r="CR9" s="155">
        <v>0</v>
      </c>
      <c r="CS9" s="155">
        <v>0</v>
      </c>
      <c r="CT9" s="157"/>
      <c r="CU9" s="157">
        <v>231256680039.30301</v>
      </c>
      <c r="CV9" s="157">
        <v>0</v>
      </c>
      <c r="CW9" s="157">
        <v>0</v>
      </c>
      <c r="CX9" s="155"/>
      <c r="CY9" s="155">
        <v>239604811180.21399</v>
      </c>
      <c r="CZ9" s="155">
        <v>0</v>
      </c>
      <c r="DA9" s="155">
        <v>0</v>
      </c>
      <c r="DB9" s="155"/>
      <c r="DC9" s="155"/>
      <c r="DD9" s="155"/>
      <c r="DE9" s="155"/>
      <c r="DF9" s="155"/>
      <c r="DG9" s="155"/>
      <c r="DH9" s="155"/>
      <c r="DI9" s="155"/>
      <c r="DJ9" s="155"/>
      <c r="DK9" s="155"/>
      <c r="DL9" s="155"/>
      <c r="DM9" s="155"/>
      <c r="DN9" s="155"/>
      <c r="DO9" s="155"/>
      <c r="DP9" s="155"/>
      <c r="DQ9" s="155"/>
      <c r="DR9" s="155"/>
      <c r="DS9" s="155"/>
      <c r="DT9" s="155"/>
      <c r="DU9" s="155"/>
    </row>
    <row r="10" spans="1:125" s="93" customFormat="1" ht="14.25" customHeight="1" x14ac:dyDescent="0.15">
      <c r="A10" s="18" t="s">
        <v>687</v>
      </c>
      <c r="B10" s="168"/>
      <c r="C10" s="168">
        <v>9862165391.2113495</v>
      </c>
      <c r="D10" s="168">
        <v>0</v>
      </c>
      <c r="E10" s="168">
        <v>0</v>
      </c>
      <c r="F10" s="156"/>
      <c r="G10" s="155">
        <v>19579770819.953098</v>
      </c>
      <c r="H10" s="155">
        <v>0</v>
      </c>
      <c r="I10" s="155">
        <v>0</v>
      </c>
      <c r="J10" s="156"/>
      <c r="K10" s="171">
        <v>29341602379.324299</v>
      </c>
      <c r="L10" s="155">
        <v>0</v>
      </c>
      <c r="M10" s="155">
        <v>0</v>
      </c>
      <c r="N10" s="156"/>
      <c r="O10" s="171">
        <v>39129269314.790398</v>
      </c>
      <c r="P10" s="155">
        <v>0</v>
      </c>
      <c r="Q10" s="155">
        <v>0</v>
      </c>
      <c r="R10" s="171"/>
      <c r="S10" s="155">
        <v>48603265033.906403</v>
      </c>
      <c r="T10" s="155">
        <v>0</v>
      </c>
      <c r="U10" s="155">
        <v>0</v>
      </c>
      <c r="V10" s="155"/>
      <c r="W10" s="155">
        <v>58434403171.609497</v>
      </c>
      <c r="X10" s="155">
        <v>0</v>
      </c>
      <c r="Y10" s="155">
        <v>0</v>
      </c>
      <c r="Z10" s="155"/>
      <c r="AA10" s="155">
        <v>68175108423.527901</v>
      </c>
      <c r="AB10" s="155">
        <v>0</v>
      </c>
      <c r="AC10" s="155">
        <v>0</v>
      </c>
      <c r="AD10" s="155"/>
      <c r="AE10" s="155">
        <v>77828631408.139694</v>
      </c>
      <c r="AF10" s="155">
        <v>0</v>
      </c>
      <c r="AG10" s="155">
        <v>0</v>
      </c>
      <c r="AH10" s="152"/>
      <c r="AI10" s="155">
        <v>87531550378.446396</v>
      </c>
      <c r="AJ10" s="155">
        <v>0</v>
      </c>
      <c r="AK10" s="155">
        <v>0</v>
      </c>
      <c r="AL10" s="155"/>
      <c r="AM10" s="155">
        <v>97469346750.890503</v>
      </c>
      <c r="AN10" s="155">
        <v>0</v>
      </c>
      <c r="AO10" s="155">
        <v>0</v>
      </c>
      <c r="AP10" s="155"/>
      <c r="AQ10" s="152">
        <v>106210264911.07899</v>
      </c>
      <c r="AR10" s="155">
        <v>0</v>
      </c>
      <c r="AS10" s="155">
        <v>0</v>
      </c>
      <c r="AT10" s="152"/>
      <c r="AU10" s="155">
        <v>115532197993.80299</v>
      </c>
      <c r="AV10" s="155">
        <v>0</v>
      </c>
      <c r="AW10" s="155">
        <v>0</v>
      </c>
      <c r="AX10" s="152"/>
      <c r="AY10" s="155">
        <v>124690492824.806</v>
      </c>
      <c r="AZ10" s="155">
        <v>0</v>
      </c>
      <c r="BA10" s="155">
        <v>0</v>
      </c>
      <c r="BB10" s="155"/>
      <c r="BC10" s="155">
        <v>133742669886.216</v>
      </c>
      <c r="BD10" s="155">
        <v>0</v>
      </c>
      <c r="BE10" s="155">
        <v>0</v>
      </c>
      <c r="BF10" s="155"/>
      <c r="BG10" s="155">
        <v>143504905087.32101</v>
      </c>
      <c r="BH10" s="155">
        <v>0</v>
      </c>
      <c r="BI10" s="155">
        <v>0</v>
      </c>
      <c r="BJ10" s="152"/>
      <c r="BK10" s="155">
        <v>152771405739.57199</v>
      </c>
      <c r="BL10" s="155">
        <v>0</v>
      </c>
      <c r="BM10" s="155">
        <v>0</v>
      </c>
      <c r="BN10" s="152"/>
      <c r="BO10" s="155">
        <v>161799392362.76401</v>
      </c>
      <c r="BP10" s="155">
        <v>0</v>
      </c>
      <c r="BQ10" s="155">
        <v>0</v>
      </c>
      <c r="BR10" s="152"/>
      <c r="BS10" s="152">
        <v>170700031762.58499</v>
      </c>
      <c r="BT10" s="152">
        <v>0</v>
      </c>
      <c r="BU10" s="152">
        <v>0</v>
      </c>
      <c r="BV10" s="152"/>
      <c r="BW10" s="155">
        <v>179315811886.44501</v>
      </c>
      <c r="BX10" s="155">
        <v>0</v>
      </c>
      <c r="BY10" s="155">
        <v>0</v>
      </c>
      <c r="BZ10" s="152"/>
      <c r="CA10" s="155">
        <v>187958242457.06</v>
      </c>
      <c r="CB10" s="155">
        <v>0</v>
      </c>
      <c r="CC10" s="155">
        <v>0</v>
      </c>
      <c r="CD10" s="152"/>
      <c r="CE10" s="155">
        <v>196817442654.79401</v>
      </c>
      <c r="CF10" s="155">
        <v>0</v>
      </c>
      <c r="CG10" s="155">
        <v>0</v>
      </c>
      <c r="CH10" s="152"/>
      <c r="CI10" s="155">
        <v>205414244927.40799</v>
      </c>
      <c r="CJ10" s="155">
        <v>0</v>
      </c>
      <c r="CK10" s="155">
        <v>0</v>
      </c>
      <c r="CL10" s="152"/>
      <c r="CM10" s="155">
        <v>214032003705.936</v>
      </c>
      <c r="CN10" s="155">
        <v>0</v>
      </c>
      <c r="CO10" s="155">
        <v>0</v>
      </c>
      <c r="CP10" s="152"/>
      <c r="CQ10" s="155">
        <v>222678200950.98901</v>
      </c>
      <c r="CR10" s="155">
        <v>0</v>
      </c>
      <c r="CS10" s="155">
        <v>0</v>
      </c>
      <c r="CT10" s="157"/>
      <c r="CU10" s="157">
        <v>231256680039.30301</v>
      </c>
      <c r="CV10" s="157">
        <v>0</v>
      </c>
      <c r="CW10" s="157">
        <v>0</v>
      </c>
      <c r="CX10" s="155"/>
      <c r="CY10" s="155">
        <v>239604811180.21399</v>
      </c>
      <c r="CZ10" s="155">
        <v>0</v>
      </c>
      <c r="DA10" s="155">
        <v>0</v>
      </c>
      <c r="DB10" s="155"/>
      <c r="DC10" s="155"/>
      <c r="DD10" s="155"/>
      <c r="DE10" s="155"/>
      <c r="DF10" s="155"/>
      <c r="DG10" s="155"/>
      <c r="DH10" s="155"/>
      <c r="DI10" s="155"/>
      <c r="DJ10" s="155"/>
      <c r="DK10" s="155"/>
      <c r="DL10" s="155"/>
      <c r="DM10" s="155"/>
      <c r="DN10" s="155"/>
      <c r="DO10" s="155"/>
      <c r="DP10" s="155"/>
      <c r="DQ10" s="155"/>
      <c r="DR10" s="155"/>
      <c r="DS10" s="155"/>
      <c r="DT10" s="155"/>
      <c r="DU10" s="155"/>
    </row>
    <row r="11" spans="1:125" s="93" customFormat="1" ht="13.5" customHeight="1" x14ac:dyDescent="0.15">
      <c r="A11" s="18" t="s">
        <v>792</v>
      </c>
      <c r="B11" s="168"/>
      <c r="C11" s="168">
        <v>9862165391.2113495</v>
      </c>
      <c r="D11" s="168">
        <v>0</v>
      </c>
      <c r="E11" s="168">
        <v>0</v>
      </c>
      <c r="F11" s="156"/>
      <c r="G11" s="155">
        <v>19579770819.953098</v>
      </c>
      <c r="H11" s="155">
        <v>0</v>
      </c>
      <c r="I11" s="155">
        <v>0</v>
      </c>
      <c r="J11" s="156"/>
      <c r="K11" s="171">
        <v>29341602379.324299</v>
      </c>
      <c r="L11" s="155">
        <v>0</v>
      </c>
      <c r="M11" s="155">
        <v>0</v>
      </c>
      <c r="N11" s="156"/>
      <c r="O11" s="171">
        <v>39129269314.790398</v>
      </c>
      <c r="P11" s="155">
        <v>0</v>
      </c>
      <c r="Q11" s="155">
        <v>0</v>
      </c>
      <c r="R11" s="171"/>
      <c r="S11" s="155">
        <v>48603265033.906403</v>
      </c>
      <c r="T11" s="155">
        <v>0</v>
      </c>
      <c r="U11" s="155">
        <v>0</v>
      </c>
      <c r="V11" s="155"/>
      <c r="W11" s="155">
        <v>58434403171.609497</v>
      </c>
      <c r="X11" s="155">
        <v>0</v>
      </c>
      <c r="Y11" s="155">
        <v>0</v>
      </c>
      <c r="Z11" s="155"/>
      <c r="AA11" s="155">
        <v>68175108423.527901</v>
      </c>
      <c r="AB11" s="155">
        <v>0</v>
      </c>
      <c r="AC11" s="155">
        <v>0</v>
      </c>
      <c r="AD11" s="155"/>
      <c r="AE11" s="155">
        <v>77828631408.139694</v>
      </c>
      <c r="AF11" s="155">
        <v>0</v>
      </c>
      <c r="AG11" s="155">
        <v>0</v>
      </c>
      <c r="AH11" s="152"/>
      <c r="AI11" s="155">
        <v>87531550378.446396</v>
      </c>
      <c r="AJ11" s="155">
        <v>0</v>
      </c>
      <c r="AK11" s="155">
        <v>0</v>
      </c>
      <c r="AL11" s="155"/>
      <c r="AM11" s="155">
        <v>97469346750.890503</v>
      </c>
      <c r="AN11" s="155">
        <v>0</v>
      </c>
      <c r="AO11" s="155">
        <v>0</v>
      </c>
      <c r="AP11" s="155"/>
      <c r="AQ11" s="152">
        <v>106210264911.07899</v>
      </c>
      <c r="AR11" s="155">
        <v>0</v>
      </c>
      <c r="AS11" s="155">
        <v>0</v>
      </c>
      <c r="AT11" s="152"/>
      <c r="AU11" s="155">
        <v>115532197993.80299</v>
      </c>
      <c r="AV11" s="155">
        <v>0</v>
      </c>
      <c r="AW11" s="155">
        <v>0</v>
      </c>
      <c r="AX11" s="152"/>
      <c r="AY11" s="155">
        <v>124690492824.806</v>
      </c>
      <c r="AZ11" s="155">
        <v>0</v>
      </c>
      <c r="BA11" s="155">
        <v>0</v>
      </c>
      <c r="BB11" s="155"/>
      <c r="BC11" s="155">
        <v>133742669886.216</v>
      </c>
      <c r="BD11" s="155">
        <v>0</v>
      </c>
      <c r="BE11" s="155">
        <v>0</v>
      </c>
      <c r="BF11" s="155"/>
      <c r="BG11" s="155">
        <v>143504905087.32101</v>
      </c>
      <c r="BH11" s="155">
        <v>0</v>
      </c>
      <c r="BI11" s="155">
        <v>0</v>
      </c>
      <c r="BJ11" s="154"/>
      <c r="BK11" s="155">
        <v>152771405739.57199</v>
      </c>
      <c r="BL11" s="155">
        <v>0</v>
      </c>
      <c r="BM11" s="155">
        <v>0</v>
      </c>
      <c r="BN11" s="154"/>
      <c r="BO11" s="155">
        <v>161799392362.76401</v>
      </c>
      <c r="BP11" s="155">
        <v>0</v>
      </c>
      <c r="BQ11" s="155">
        <v>0</v>
      </c>
      <c r="BR11" s="154"/>
      <c r="BS11" s="152">
        <v>170700031762.58499</v>
      </c>
      <c r="BT11" s="152">
        <v>0</v>
      </c>
      <c r="BU11" s="152">
        <v>0</v>
      </c>
      <c r="BV11" s="154"/>
      <c r="BW11" s="155">
        <v>179315811886.44501</v>
      </c>
      <c r="BX11" s="155">
        <v>0</v>
      </c>
      <c r="BY11" s="155">
        <v>0</v>
      </c>
      <c r="BZ11" s="154"/>
      <c r="CA11" s="152">
        <v>187958242457.06</v>
      </c>
      <c r="CB11" s="152">
        <v>0</v>
      </c>
      <c r="CC11" s="152">
        <v>0</v>
      </c>
      <c r="CD11" s="154"/>
      <c r="CE11" s="155">
        <v>196817442654.79401</v>
      </c>
      <c r="CF11" s="155">
        <v>0</v>
      </c>
      <c r="CG11" s="155">
        <v>0</v>
      </c>
      <c r="CH11" s="154"/>
      <c r="CI11" s="155">
        <v>205414244927.40799</v>
      </c>
      <c r="CJ11" s="155">
        <v>0</v>
      </c>
      <c r="CK11" s="155">
        <v>0</v>
      </c>
      <c r="CL11" s="154"/>
      <c r="CM11" s="155">
        <v>214032003705.936</v>
      </c>
      <c r="CN11" s="155">
        <v>0</v>
      </c>
      <c r="CO11" s="155">
        <v>0</v>
      </c>
      <c r="CP11" s="154"/>
      <c r="CQ11" s="155">
        <v>222678200950.98901</v>
      </c>
      <c r="CR11" s="155">
        <v>0</v>
      </c>
      <c r="CS11" s="155">
        <v>0</v>
      </c>
      <c r="CT11" s="157"/>
      <c r="CU11" s="157">
        <v>231256680039.30301</v>
      </c>
      <c r="CV11" s="157">
        <v>0</v>
      </c>
      <c r="CW11" s="157">
        <v>0</v>
      </c>
      <c r="CX11" s="155"/>
      <c r="CY11" s="155">
        <v>239604811180.21399</v>
      </c>
      <c r="CZ11" s="155">
        <v>0</v>
      </c>
      <c r="DA11" s="155">
        <v>0</v>
      </c>
      <c r="DB11" s="155"/>
      <c r="DC11" s="155"/>
      <c r="DD11" s="155"/>
      <c r="DE11" s="155"/>
      <c r="DF11" s="155"/>
      <c r="DG11" s="155"/>
      <c r="DH11" s="155"/>
      <c r="DI11" s="155"/>
      <c r="DJ11" s="155"/>
      <c r="DK11" s="155"/>
      <c r="DL11" s="155"/>
      <c r="DM11" s="155"/>
      <c r="DN11" s="155"/>
      <c r="DO11" s="155"/>
      <c r="DP11" s="155"/>
      <c r="DQ11" s="155"/>
      <c r="DR11" s="155"/>
      <c r="DS11" s="155"/>
      <c r="DT11" s="155"/>
      <c r="DU11" s="155"/>
    </row>
    <row r="12" spans="1:125" s="93" customFormat="1" ht="15" customHeight="1" x14ac:dyDescent="0.15">
      <c r="A12" s="18" t="s">
        <v>672</v>
      </c>
      <c r="B12" s="168"/>
      <c r="C12" s="168">
        <v>9862165391.2113495</v>
      </c>
      <c r="D12" s="168">
        <v>0</v>
      </c>
      <c r="E12" s="168">
        <v>0</v>
      </c>
      <c r="F12" s="156"/>
      <c r="G12" s="155">
        <v>19579770819.953098</v>
      </c>
      <c r="H12" s="155">
        <v>0</v>
      </c>
      <c r="I12" s="155">
        <v>0</v>
      </c>
      <c r="J12" s="156"/>
      <c r="K12" s="171">
        <v>29341602379.324299</v>
      </c>
      <c r="L12" s="155">
        <v>0</v>
      </c>
      <c r="M12" s="155">
        <v>0</v>
      </c>
      <c r="N12" s="156"/>
      <c r="O12" s="171">
        <v>39129269314.790398</v>
      </c>
      <c r="P12" s="155">
        <v>0</v>
      </c>
      <c r="Q12" s="155">
        <v>0</v>
      </c>
      <c r="R12" s="171"/>
      <c r="S12" s="155">
        <v>48603265033.906403</v>
      </c>
      <c r="T12" s="155">
        <v>0</v>
      </c>
      <c r="U12" s="155">
        <v>0</v>
      </c>
      <c r="V12" s="155"/>
      <c r="W12" s="155">
        <v>58434403171.609497</v>
      </c>
      <c r="X12" s="155">
        <v>0</v>
      </c>
      <c r="Y12" s="155">
        <v>0</v>
      </c>
      <c r="Z12" s="155"/>
      <c r="AA12" s="155">
        <v>68175108423.527901</v>
      </c>
      <c r="AB12" s="155">
        <v>0</v>
      </c>
      <c r="AC12" s="155">
        <v>0</v>
      </c>
      <c r="AD12" s="155"/>
      <c r="AE12" s="155">
        <v>77828631408.139694</v>
      </c>
      <c r="AF12" s="155">
        <v>0</v>
      </c>
      <c r="AG12" s="155">
        <v>0</v>
      </c>
      <c r="AH12" s="152"/>
      <c r="AI12" s="155">
        <v>87531550378.446396</v>
      </c>
      <c r="AJ12" s="155">
        <v>0</v>
      </c>
      <c r="AK12" s="155">
        <v>0</v>
      </c>
      <c r="AL12" s="155"/>
      <c r="AM12" s="155">
        <v>97469346750.890503</v>
      </c>
      <c r="AN12" s="155">
        <v>0</v>
      </c>
      <c r="AO12" s="155">
        <v>0</v>
      </c>
      <c r="AP12" s="155"/>
      <c r="AQ12" s="152">
        <v>106210264911.07899</v>
      </c>
      <c r="AR12" s="155">
        <v>0</v>
      </c>
      <c r="AS12" s="155">
        <v>0</v>
      </c>
      <c r="AT12" s="152"/>
      <c r="AU12" s="155">
        <v>115532197993.80299</v>
      </c>
      <c r="AV12" s="155">
        <v>0</v>
      </c>
      <c r="AW12" s="155">
        <v>0</v>
      </c>
      <c r="AX12" s="152"/>
      <c r="AY12" s="155">
        <v>124690492824.806</v>
      </c>
      <c r="AZ12" s="155">
        <v>0</v>
      </c>
      <c r="BA12" s="155">
        <v>0</v>
      </c>
      <c r="BB12" s="155"/>
      <c r="BC12" s="155">
        <v>133742669886.216</v>
      </c>
      <c r="BD12" s="155">
        <v>0</v>
      </c>
      <c r="BE12" s="155">
        <v>0</v>
      </c>
      <c r="BF12" s="155"/>
      <c r="BG12" s="155">
        <v>143504905087.32101</v>
      </c>
      <c r="BH12" s="155">
        <v>0</v>
      </c>
      <c r="BI12" s="155">
        <v>0</v>
      </c>
      <c r="BJ12" s="154"/>
      <c r="BK12" s="155">
        <v>152771405739.57199</v>
      </c>
      <c r="BL12" s="155">
        <v>0</v>
      </c>
      <c r="BM12" s="155">
        <v>0</v>
      </c>
      <c r="BN12" s="154"/>
      <c r="BO12" s="155">
        <v>161799392362.76401</v>
      </c>
      <c r="BP12" s="155">
        <v>0</v>
      </c>
      <c r="BQ12" s="155">
        <v>0</v>
      </c>
      <c r="BR12" s="154"/>
      <c r="BS12" s="152">
        <v>170700031762.58499</v>
      </c>
      <c r="BT12" s="152">
        <v>0</v>
      </c>
      <c r="BU12" s="152">
        <v>0</v>
      </c>
      <c r="BV12" s="154"/>
      <c r="BW12" s="155">
        <v>179315811886.44501</v>
      </c>
      <c r="BX12" s="155">
        <v>0</v>
      </c>
      <c r="BY12" s="155">
        <v>0</v>
      </c>
      <c r="BZ12" s="154"/>
      <c r="CA12" s="155">
        <v>187958242457.06</v>
      </c>
      <c r="CB12" s="155">
        <v>0</v>
      </c>
      <c r="CC12" s="155">
        <v>0</v>
      </c>
      <c r="CD12" s="154"/>
      <c r="CE12" s="155">
        <v>196817442654.79401</v>
      </c>
      <c r="CF12" s="155">
        <v>0</v>
      </c>
      <c r="CG12" s="155">
        <v>0</v>
      </c>
      <c r="CH12" s="154"/>
      <c r="CI12" s="155">
        <v>205414244927.40799</v>
      </c>
      <c r="CJ12" s="155">
        <v>0</v>
      </c>
      <c r="CK12" s="155">
        <v>0</v>
      </c>
      <c r="CL12" s="154"/>
      <c r="CM12" s="155">
        <v>214032003705.936</v>
      </c>
      <c r="CN12" s="155">
        <v>0</v>
      </c>
      <c r="CO12" s="155">
        <v>0</v>
      </c>
      <c r="CP12" s="154"/>
      <c r="CQ12" s="155">
        <v>222678200950.98901</v>
      </c>
      <c r="CR12" s="155">
        <v>0</v>
      </c>
      <c r="CS12" s="155">
        <v>0</v>
      </c>
      <c r="CT12" s="157"/>
      <c r="CU12" s="157">
        <v>231256680039.30301</v>
      </c>
      <c r="CV12" s="157">
        <v>0</v>
      </c>
      <c r="CW12" s="157">
        <v>0</v>
      </c>
      <c r="CX12" s="155"/>
      <c r="CY12" s="155">
        <v>239604811180.21399</v>
      </c>
      <c r="CZ12" s="155">
        <v>0</v>
      </c>
      <c r="DA12" s="155">
        <v>0</v>
      </c>
      <c r="DB12" s="155"/>
      <c r="DC12" s="155"/>
      <c r="DD12" s="155"/>
      <c r="DE12" s="155"/>
      <c r="DF12" s="155"/>
      <c r="DG12" s="155"/>
      <c r="DH12" s="155"/>
      <c r="DI12" s="155"/>
      <c r="DJ12" s="155"/>
      <c r="DK12" s="155"/>
      <c r="DL12" s="155"/>
      <c r="DM12" s="155"/>
      <c r="DN12" s="155"/>
      <c r="DO12" s="155"/>
      <c r="DP12" s="155"/>
      <c r="DQ12" s="155"/>
      <c r="DR12" s="155"/>
      <c r="DS12" s="155"/>
      <c r="DT12" s="155"/>
      <c r="DU12" s="155"/>
    </row>
    <row r="13" spans="1:125" ht="16.5" x14ac:dyDescent="0.35">
      <c r="A13" s="85" t="s">
        <v>130</v>
      </c>
      <c r="B13" s="87">
        <f t="shared" ref="B13:E14" si="0">B5-B7</f>
        <v>0</v>
      </c>
      <c r="C13" s="87">
        <f t="shared" si="0"/>
        <v>0</v>
      </c>
      <c r="D13" s="87">
        <f t="shared" si="0"/>
        <v>0</v>
      </c>
      <c r="E13" s="87">
        <f t="shared" si="0"/>
        <v>0</v>
      </c>
      <c r="F13" s="108">
        <f t="shared" ref="F13:O14" si="1">F5+B7-F7</f>
        <v>0</v>
      </c>
      <c r="G13" s="108">
        <f t="shared" si="1"/>
        <v>8.0108642578125E-5</v>
      </c>
      <c r="H13" s="108">
        <f t="shared" si="1"/>
        <v>0</v>
      </c>
      <c r="I13" s="108">
        <f t="shared" si="1"/>
        <v>0</v>
      </c>
      <c r="J13" s="108">
        <f t="shared" si="1"/>
        <v>0</v>
      </c>
      <c r="K13" s="108">
        <f t="shared" ref="K13:M14" si="2">K5+G7-K7</f>
        <v>-6.103515625E-5</v>
      </c>
      <c r="L13" s="108">
        <f t="shared" si="2"/>
        <v>6.9141387939453125E-6</v>
      </c>
      <c r="M13" s="108">
        <f t="shared" si="2"/>
        <v>4.1961669921875E-5</v>
      </c>
      <c r="N13" s="108">
        <f t="shared" si="1"/>
        <v>0</v>
      </c>
      <c r="O13" s="108">
        <f t="shared" si="1"/>
        <v>0</v>
      </c>
      <c r="P13" s="108">
        <f t="shared" ref="P13:Y14" si="3">P5+L7-P7</f>
        <v>0</v>
      </c>
      <c r="Q13" s="108">
        <f t="shared" si="3"/>
        <v>7.01904296875E-4</v>
      </c>
      <c r="R13" s="108">
        <f t="shared" si="3"/>
        <v>0</v>
      </c>
      <c r="S13" s="108">
        <f>S5+O7-S7</f>
        <v>0</v>
      </c>
      <c r="T13" s="108">
        <f t="shared" ref="S13:T14" si="4">T5+P7-T7</f>
        <v>-1.0013580322265625E-5</v>
      </c>
      <c r="U13" s="108">
        <f>U5+Q7-U7</f>
        <v>0</v>
      </c>
      <c r="V13" s="108">
        <f t="shared" si="3"/>
        <v>0</v>
      </c>
      <c r="W13" s="108">
        <f t="shared" si="3"/>
        <v>0</v>
      </c>
      <c r="X13" s="108">
        <f t="shared" si="3"/>
        <v>0</v>
      </c>
      <c r="Y13" s="108">
        <f t="shared" si="3"/>
        <v>2.49481201171875E-3</v>
      </c>
      <c r="Z13" s="108">
        <f t="shared" ref="Z13:AI14" si="5">Z5+V7-Z7</f>
        <v>0</v>
      </c>
      <c r="AA13" s="108">
        <f t="shared" si="5"/>
        <v>-6.103515625E-5</v>
      </c>
      <c r="AB13" s="108">
        <f t="shared" si="5"/>
        <v>0</v>
      </c>
      <c r="AC13" s="108">
        <f t="shared" si="5"/>
        <v>0</v>
      </c>
      <c r="AD13" s="108">
        <f t="shared" si="5"/>
        <v>0</v>
      </c>
      <c r="AE13" s="108">
        <f t="shared" si="5"/>
        <v>0</v>
      </c>
      <c r="AF13" s="108">
        <f t="shared" si="5"/>
        <v>0</v>
      </c>
      <c r="AG13" s="108">
        <f t="shared" si="5"/>
        <v>0</v>
      </c>
      <c r="AH13" s="108">
        <f t="shared" si="5"/>
        <v>0</v>
      </c>
      <c r="AI13" s="108">
        <f t="shared" si="5"/>
        <v>0</v>
      </c>
      <c r="AJ13" s="108">
        <f t="shared" ref="AJ13:AK14" si="6">AJ5+AF7-AJ7</f>
        <v>0</v>
      </c>
      <c r="AK13" s="108">
        <f t="shared" si="6"/>
        <v>0</v>
      </c>
      <c r="AL13" s="108">
        <f t="shared" ref="AL13:AO14" si="7">AL5+AH7-AL7</f>
        <v>0</v>
      </c>
      <c r="AM13" s="108">
        <f t="shared" si="7"/>
        <v>0</v>
      </c>
      <c r="AN13" s="108">
        <f t="shared" si="7"/>
        <v>0</v>
      </c>
      <c r="AO13" s="108">
        <f t="shared" si="7"/>
        <v>-1.9073486328125E-3</v>
      </c>
      <c r="AP13" s="108">
        <f t="shared" ref="AP13:AS14" si="8">AP5+AL7-AP7</f>
        <v>0</v>
      </c>
      <c r="AQ13" s="108">
        <f t="shared" si="8"/>
        <v>1.52587890625E-4</v>
      </c>
      <c r="AR13" s="108">
        <f t="shared" si="8"/>
        <v>0</v>
      </c>
      <c r="AS13" s="108">
        <f t="shared" si="8"/>
        <v>1.5106201171875E-3</v>
      </c>
      <c r="AT13" s="108">
        <f t="shared" ref="AT13:AW14" si="9">AT5+AP7-AT7</f>
        <v>0</v>
      </c>
      <c r="AU13" s="108">
        <f t="shared" si="9"/>
        <v>0</v>
      </c>
      <c r="AV13" s="108">
        <f t="shared" si="9"/>
        <v>0</v>
      </c>
      <c r="AW13" s="108">
        <f t="shared" si="9"/>
        <v>8.1939697265625E-3</v>
      </c>
      <c r="AX13" s="108">
        <f t="shared" ref="AX13:BA14" si="10">AX5+AT7-AX7</f>
        <v>0</v>
      </c>
      <c r="AY13" s="108">
        <f t="shared" si="10"/>
        <v>5.645751953125E-4</v>
      </c>
      <c r="AZ13" s="108">
        <f t="shared" si="10"/>
        <v>0</v>
      </c>
      <c r="BA13" s="108">
        <f t="shared" si="10"/>
        <v>2.899169921875E-4</v>
      </c>
      <c r="BB13" s="108">
        <f t="shared" ref="BB13:BK14" si="11">BB5+AX7-BB7</f>
        <v>0</v>
      </c>
      <c r="BC13" s="108">
        <f t="shared" si="11"/>
        <v>0</v>
      </c>
      <c r="BD13" s="108">
        <f t="shared" si="11"/>
        <v>0</v>
      </c>
      <c r="BE13" s="108">
        <f t="shared" si="11"/>
        <v>-5.18798828125E-4</v>
      </c>
      <c r="BF13" s="108">
        <f t="shared" si="11"/>
        <v>0</v>
      </c>
      <c r="BG13" s="108">
        <f t="shared" si="11"/>
        <v>-6.103515625E-4</v>
      </c>
      <c r="BH13" s="108">
        <f t="shared" si="11"/>
        <v>0</v>
      </c>
      <c r="BI13" s="108">
        <f t="shared" si="11"/>
        <v>6.256103515625E-4</v>
      </c>
      <c r="BJ13" s="108">
        <f t="shared" si="11"/>
        <v>0</v>
      </c>
      <c r="BK13" s="108">
        <f t="shared" si="11"/>
        <v>3.0517578125E-4</v>
      </c>
      <c r="BL13" s="108">
        <f t="shared" ref="BL13:BU14" si="12">BL5+BH7-BL7</f>
        <v>0</v>
      </c>
      <c r="BM13" s="108">
        <f t="shared" si="12"/>
        <v>0</v>
      </c>
      <c r="BN13" s="108">
        <f t="shared" ref="BN13:BP14" si="13">BN5+BJ7-BN7</f>
        <v>0</v>
      </c>
      <c r="BO13" s="108">
        <f t="shared" si="13"/>
        <v>0</v>
      </c>
      <c r="BP13" s="108">
        <f t="shared" si="13"/>
        <v>4.76837158203125E-5</v>
      </c>
      <c r="BQ13" s="108">
        <f t="shared" si="12"/>
        <v>-2.44140625E-4</v>
      </c>
      <c r="BR13" s="108">
        <f t="shared" si="12"/>
        <v>0</v>
      </c>
      <c r="BS13" s="108">
        <f t="shared" si="12"/>
        <v>0</v>
      </c>
      <c r="BT13" s="108">
        <f t="shared" si="12"/>
        <v>-4.76837158203125E-5</v>
      </c>
      <c r="BU13" s="108">
        <f t="shared" si="12"/>
        <v>1.007080078125E-3</v>
      </c>
      <c r="BV13" s="108">
        <f t="shared" ref="BV13:CE14" si="14">BV5+BR7-BV7</f>
        <v>0</v>
      </c>
      <c r="BW13" s="108">
        <f t="shared" si="14"/>
        <v>0</v>
      </c>
      <c r="BX13" s="108">
        <f t="shared" si="14"/>
        <v>0</v>
      </c>
      <c r="BY13" s="108">
        <f t="shared" si="14"/>
        <v>-2.01416015625E-3</v>
      </c>
      <c r="BZ13" s="108">
        <f t="shared" si="14"/>
        <v>0</v>
      </c>
      <c r="CA13" s="108">
        <f t="shared" si="14"/>
        <v>-4.2724609375E-4</v>
      </c>
      <c r="CB13" s="108">
        <f t="shared" si="14"/>
        <v>1.9073486328125E-5</v>
      </c>
      <c r="CC13" s="108">
        <f t="shared" si="14"/>
        <v>-2.99072265625E-3</v>
      </c>
      <c r="CD13" s="108">
        <f t="shared" si="14"/>
        <v>0</v>
      </c>
      <c r="CE13" s="108">
        <f t="shared" si="14"/>
        <v>0</v>
      </c>
      <c r="CF13" s="108">
        <f t="shared" ref="CF13:CO14" si="15">CF5+CB7-CF7</f>
        <v>-2.288818359375E-5</v>
      </c>
      <c r="CG13" s="108">
        <f t="shared" si="15"/>
        <v>4.0283203125E-3</v>
      </c>
      <c r="CH13" s="108">
        <f t="shared" si="15"/>
        <v>0</v>
      </c>
      <c r="CI13" s="108">
        <f t="shared" si="15"/>
        <v>5.4931640625E-4</v>
      </c>
      <c r="CJ13" s="108">
        <f t="shared" si="15"/>
        <v>-1.9073486328125E-5</v>
      </c>
      <c r="CK13" s="108">
        <f t="shared" si="15"/>
        <v>-5.4931640625E-4</v>
      </c>
      <c r="CL13" s="108">
        <f t="shared" si="15"/>
        <v>0</v>
      </c>
      <c r="CM13" s="108">
        <f t="shared" si="15"/>
        <v>-3.35693359375E-4</v>
      </c>
      <c r="CN13" s="108">
        <f t="shared" si="15"/>
        <v>8.20159912109375E-5</v>
      </c>
      <c r="CO13" s="108">
        <f t="shared" si="15"/>
        <v>0</v>
      </c>
      <c r="CP13" s="108">
        <f t="shared" ref="CP13:CY14" si="16">CP5+CL7-CP7</f>
        <v>0</v>
      </c>
      <c r="CQ13" s="108">
        <f t="shared" si="16"/>
        <v>0</v>
      </c>
      <c r="CR13" s="108">
        <f t="shared" si="16"/>
        <v>0</v>
      </c>
      <c r="CS13" s="108">
        <f t="shared" si="16"/>
        <v>0</v>
      </c>
      <c r="CT13" s="108">
        <f t="shared" si="16"/>
        <v>0</v>
      </c>
      <c r="CU13" s="108">
        <f t="shared" si="16"/>
        <v>-3.0517578125E-4</v>
      </c>
      <c r="CV13" s="108">
        <f t="shared" si="16"/>
        <v>-5.53131103515625E-5</v>
      </c>
      <c r="CW13" s="108">
        <f t="shared" si="16"/>
        <v>0</v>
      </c>
      <c r="CX13" s="108">
        <f t="shared" si="16"/>
        <v>0</v>
      </c>
      <c r="CY13" s="108">
        <f t="shared" si="16"/>
        <v>4.57763671875E-4</v>
      </c>
      <c r="CZ13" s="108">
        <f t="shared" ref="CZ13:DE14" si="17">CZ5+CV7-CZ7</f>
        <v>0</v>
      </c>
      <c r="DA13" s="108">
        <f t="shared" si="17"/>
        <v>0</v>
      </c>
      <c r="DB13" s="108">
        <f t="shared" si="17"/>
        <v>0</v>
      </c>
      <c r="DC13" s="108">
        <f t="shared" si="17"/>
        <v>248368899867.3746</v>
      </c>
      <c r="DD13" s="108">
        <f t="shared" si="17"/>
        <v>18272311252.70311</v>
      </c>
      <c r="DE13" s="108">
        <f t="shared" si="17"/>
        <v>230096588614.672</v>
      </c>
      <c r="DF13" s="87" t="e">
        <f>#REF!+#REF!-DF5</f>
        <v>#REF!</v>
      </c>
      <c r="DG13" s="108">
        <f t="shared" ref="DG13:DU14" si="18">DG5+DC7-DG7</f>
        <v>0</v>
      </c>
      <c r="DH13" s="108">
        <f t="shared" si="18"/>
        <v>0</v>
      </c>
      <c r="DI13" s="108">
        <f t="shared" si="18"/>
        <v>0</v>
      </c>
      <c r="DJ13" s="108">
        <f t="shared" si="18"/>
        <v>0</v>
      </c>
      <c r="DK13" s="108">
        <f t="shared" si="18"/>
        <v>0</v>
      </c>
      <c r="DL13" s="108">
        <f t="shared" si="18"/>
        <v>0</v>
      </c>
      <c r="DM13" s="108">
        <f t="shared" si="18"/>
        <v>0</v>
      </c>
      <c r="DN13" s="108">
        <f t="shared" si="18"/>
        <v>0</v>
      </c>
      <c r="DO13" s="108">
        <f t="shared" si="18"/>
        <v>0</v>
      </c>
      <c r="DP13" s="108">
        <f t="shared" si="18"/>
        <v>0</v>
      </c>
      <c r="DQ13" s="108">
        <f t="shared" si="18"/>
        <v>0</v>
      </c>
      <c r="DR13" s="108">
        <f t="shared" si="18"/>
        <v>0</v>
      </c>
      <c r="DS13" s="108">
        <f t="shared" si="18"/>
        <v>0</v>
      </c>
      <c r="DT13" s="108">
        <f t="shared" si="18"/>
        <v>0</v>
      </c>
      <c r="DU13" s="108">
        <f t="shared" si="18"/>
        <v>0</v>
      </c>
    </row>
    <row r="14" spans="1:125" ht="16.5" x14ac:dyDescent="0.35">
      <c r="A14" s="85" t="s">
        <v>68</v>
      </c>
      <c r="B14" s="87">
        <f t="shared" si="0"/>
        <v>0</v>
      </c>
      <c r="C14" s="87">
        <f t="shared" si="0"/>
        <v>0</v>
      </c>
      <c r="D14" s="87">
        <f t="shared" si="0"/>
        <v>0</v>
      </c>
      <c r="E14" s="87">
        <f t="shared" si="0"/>
        <v>0</v>
      </c>
      <c r="F14" s="87">
        <f t="shared" si="1"/>
        <v>0</v>
      </c>
      <c r="G14" s="87">
        <f t="shared" si="1"/>
        <v>7.2479248046875E-5</v>
      </c>
      <c r="H14" s="87">
        <f t="shared" si="1"/>
        <v>0</v>
      </c>
      <c r="I14" s="87">
        <f t="shared" si="1"/>
        <v>0</v>
      </c>
      <c r="J14" s="87">
        <f t="shared" si="1"/>
        <v>0</v>
      </c>
      <c r="K14" s="87">
        <f t="shared" si="2"/>
        <v>-6.103515625E-5</v>
      </c>
      <c r="L14" s="87">
        <f t="shared" si="2"/>
        <v>6.9141387939453125E-6</v>
      </c>
      <c r="M14" s="87">
        <f t="shared" si="2"/>
        <v>4.1961669921875E-5</v>
      </c>
      <c r="N14" s="87">
        <f t="shared" si="1"/>
        <v>0</v>
      </c>
      <c r="O14" s="87">
        <f t="shared" si="1"/>
        <v>0</v>
      </c>
      <c r="P14" s="87">
        <f t="shared" si="3"/>
        <v>0</v>
      </c>
      <c r="Q14" s="87">
        <f t="shared" si="3"/>
        <v>7.01904296875E-4</v>
      </c>
      <c r="R14" s="87">
        <f t="shared" si="3"/>
        <v>0</v>
      </c>
      <c r="S14" s="87">
        <f t="shared" si="4"/>
        <v>0</v>
      </c>
      <c r="T14" s="87">
        <f t="shared" si="4"/>
        <v>-1.0013580322265625E-5</v>
      </c>
      <c r="U14" s="87">
        <f>U6+Q8-U8</f>
        <v>0</v>
      </c>
      <c r="V14" s="87">
        <f t="shared" si="3"/>
        <v>0</v>
      </c>
      <c r="W14" s="87">
        <f t="shared" si="3"/>
        <v>0</v>
      </c>
      <c r="X14" s="87">
        <f t="shared" si="3"/>
        <v>0</v>
      </c>
      <c r="Y14" s="87">
        <f t="shared" si="3"/>
        <v>2.49481201171875E-3</v>
      </c>
      <c r="Z14" s="87">
        <f t="shared" si="5"/>
        <v>0</v>
      </c>
      <c r="AA14" s="87">
        <f t="shared" si="5"/>
        <v>-6.103515625E-5</v>
      </c>
      <c r="AB14" s="87">
        <f t="shared" si="5"/>
        <v>0</v>
      </c>
      <c r="AC14" s="87">
        <f t="shared" si="5"/>
        <v>0</v>
      </c>
      <c r="AD14" s="87">
        <f t="shared" si="5"/>
        <v>0</v>
      </c>
      <c r="AE14" s="87">
        <f t="shared" si="5"/>
        <v>0</v>
      </c>
      <c r="AF14" s="87">
        <f t="shared" si="5"/>
        <v>0</v>
      </c>
      <c r="AG14" s="87">
        <f t="shared" si="5"/>
        <v>0</v>
      </c>
      <c r="AH14" s="87">
        <f t="shared" si="5"/>
        <v>0</v>
      </c>
      <c r="AI14" s="87">
        <f t="shared" si="5"/>
        <v>0</v>
      </c>
      <c r="AJ14" s="87">
        <f t="shared" si="6"/>
        <v>0</v>
      </c>
      <c r="AK14" s="87">
        <f t="shared" si="6"/>
        <v>0</v>
      </c>
      <c r="AL14" s="87">
        <f t="shared" si="7"/>
        <v>0</v>
      </c>
      <c r="AM14" s="87">
        <f t="shared" si="7"/>
        <v>0</v>
      </c>
      <c r="AN14" s="87">
        <f t="shared" si="7"/>
        <v>0</v>
      </c>
      <c r="AO14" s="87">
        <f t="shared" si="7"/>
        <v>-1.9073486328125E-3</v>
      </c>
      <c r="AP14" s="87">
        <f t="shared" si="8"/>
        <v>0</v>
      </c>
      <c r="AQ14" s="87">
        <f t="shared" si="8"/>
        <v>1.52587890625E-4</v>
      </c>
      <c r="AR14" s="87">
        <f t="shared" si="8"/>
        <v>0</v>
      </c>
      <c r="AS14" s="87">
        <f t="shared" si="8"/>
        <v>1.5106201171875E-3</v>
      </c>
      <c r="AT14" s="87">
        <f t="shared" si="9"/>
        <v>0</v>
      </c>
      <c r="AU14" s="87">
        <f t="shared" si="9"/>
        <v>0</v>
      </c>
      <c r="AV14" s="87">
        <f t="shared" si="9"/>
        <v>0</v>
      </c>
      <c r="AW14" s="87">
        <f t="shared" si="9"/>
        <v>8.1939697265625E-3</v>
      </c>
      <c r="AX14" s="87">
        <f t="shared" si="10"/>
        <v>0</v>
      </c>
      <c r="AY14" s="87">
        <f t="shared" si="10"/>
        <v>5.645751953125E-4</v>
      </c>
      <c r="AZ14" s="87">
        <f t="shared" si="10"/>
        <v>0</v>
      </c>
      <c r="BA14" s="87">
        <f t="shared" si="10"/>
        <v>2.899169921875E-4</v>
      </c>
      <c r="BB14" s="87">
        <f t="shared" si="11"/>
        <v>0</v>
      </c>
      <c r="BC14" s="87">
        <f t="shared" si="11"/>
        <v>0</v>
      </c>
      <c r="BD14" s="87">
        <f t="shared" si="11"/>
        <v>0</v>
      </c>
      <c r="BE14" s="87">
        <f t="shared" si="11"/>
        <v>-5.18798828125E-4</v>
      </c>
      <c r="BF14" s="87">
        <f t="shared" si="11"/>
        <v>0</v>
      </c>
      <c r="BG14" s="87">
        <f t="shared" si="11"/>
        <v>-6.40869140625E-4</v>
      </c>
      <c r="BH14" s="87">
        <f t="shared" si="11"/>
        <v>0</v>
      </c>
      <c r="BI14" s="87">
        <f t="shared" si="11"/>
        <v>6.256103515625E-4</v>
      </c>
      <c r="BJ14" s="87">
        <f t="shared" si="11"/>
        <v>0</v>
      </c>
      <c r="BK14" s="87">
        <f t="shared" si="11"/>
        <v>3.0517578125E-4</v>
      </c>
      <c r="BL14" s="87">
        <f t="shared" si="12"/>
        <v>0</v>
      </c>
      <c r="BM14" s="87">
        <f t="shared" si="12"/>
        <v>0</v>
      </c>
      <c r="BN14" s="87">
        <f t="shared" si="13"/>
        <v>0</v>
      </c>
      <c r="BO14" s="87">
        <f t="shared" si="13"/>
        <v>0</v>
      </c>
      <c r="BP14" s="87">
        <f t="shared" si="13"/>
        <v>4.76837158203125E-5</v>
      </c>
      <c r="BQ14" s="87">
        <f t="shared" si="12"/>
        <v>-2.44140625E-4</v>
      </c>
      <c r="BR14" s="87">
        <f t="shared" si="12"/>
        <v>0</v>
      </c>
      <c r="BS14" s="87">
        <f t="shared" si="12"/>
        <v>0</v>
      </c>
      <c r="BT14" s="87">
        <f t="shared" si="12"/>
        <v>-4.76837158203125E-5</v>
      </c>
      <c r="BU14" s="87">
        <f t="shared" si="12"/>
        <v>1.007080078125E-3</v>
      </c>
      <c r="BV14" s="87">
        <f t="shared" si="14"/>
        <v>0</v>
      </c>
      <c r="BW14" s="87">
        <f t="shared" si="14"/>
        <v>0</v>
      </c>
      <c r="BX14" s="87">
        <f t="shared" si="14"/>
        <v>0</v>
      </c>
      <c r="BY14" s="87">
        <f t="shared" si="14"/>
        <v>-2.01416015625E-3</v>
      </c>
      <c r="BZ14" s="87">
        <f t="shared" si="14"/>
        <v>0</v>
      </c>
      <c r="CA14" s="87">
        <f t="shared" si="14"/>
        <v>-4.2724609375E-4</v>
      </c>
      <c r="CB14" s="87">
        <f t="shared" si="14"/>
        <v>1.9073486328125E-5</v>
      </c>
      <c r="CC14" s="87">
        <f t="shared" si="14"/>
        <v>-2.99072265625E-3</v>
      </c>
      <c r="CD14" s="87">
        <f t="shared" si="14"/>
        <v>0</v>
      </c>
      <c r="CE14" s="87">
        <f t="shared" si="14"/>
        <v>0</v>
      </c>
      <c r="CF14" s="87">
        <f t="shared" si="15"/>
        <v>-2.288818359375E-5</v>
      </c>
      <c r="CG14" s="87">
        <f t="shared" si="15"/>
        <v>4.0283203125E-3</v>
      </c>
      <c r="CH14" s="87">
        <f t="shared" si="15"/>
        <v>0</v>
      </c>
      <c r="CI14" s="87">
        <f t="shared" si="15"/>
        <v>5.4931640625E-4</v>
      </c>
      <c r="CJ14" s="87">
        <f t="shared" si="15"/>
        <v>-1.9073486328125E-5</v>
      </c>
      <c r="CK14" s="87">
        <f t="shared" si="15"/>
        <v>-5.4931640625E-4</v>
      </c>
      <c r="CL14" s="87">
        <f t="shared" si="15"/>
        <v>0</v>
      </c>
      <c r="CM14" s="87">
        <f t="shared" si="15"/>
        <v>-3.35693359375E-4</v>
      </c>
      <c r="CN14" s="87">
        <f t="shared" si="15"/>
        <v>8.20159912109375E-5</v>
      </c>
      <c r="CO14" s="87">
        <f t="shared" si="15"/>
        <v>0</v>
      </c>
      <c r="CP14" s="87">
        <f t="shared" si="16"/>
        <v>0</v>
      </c>
      <c r="CQ14" s="87">
        <f t="shared" si="16"/>
        <v>0</v>
      </c>
      <c r="CR14" s="87">
        <f t="shared" si="16"/>
        <v>0</v>
      </c>
      <c r="CS14" s="87">
        <f t="shared" si="16"/>
        <v>0</v>
      </c>
      <c r="CT14" s="87">
        <f t="shared" si="16"/>
        <v>0</v>
      </c>
      <c r="CU14" s="87">
        <f t="shared" si="16"/>
        <v>-3.0517578125E-4</v>
      </c>
      <c r="CV14" s="87">
        <f t="shared" si="16"/>
        <v>-5.53131103515625E-5</v>
      </c>
      <c r="CW14" s="87">
        <f t="shared" si="16"/>
        <v>0</v>
      </c>
      <c r="CX14" s="87">
        <f t="shared" si="16"/>
        <v>0</v>
      </c>
      <c r="CY14" s="87">
        <f t="shared" si="16"/>
        <v>4.57763671875E-4</v>
      </c>
      <c r="CZ14" s="87">
        <f t="shared" si="17"/>
        <v>0</v>
      </c>
      <c r="DA14" s="87">
        <f t="shared" si="17"/>
        <v>0</v>
      </c>
      <c r="DB14" s="87">
        <f t="shared" si="17"/>
        <v>0</v>
      </c>
      <c r="DC14" s="87">
        <f t="shared" si="17"/>
        <v>248368899867.3746</v>
      </c>
      <c r="DD14" s="87">
        <f t="shared" si="17"/>
        <v>18272311252.70311</v>
      </c>
      <c r="DE14" s="87">
        <f t="shared" si="17"/>
        <v>230096588614.672</v>
      </c>
      <c r="DF14" s="87">
        <f>DF6+DB8-DF8</f>
        <v>0</v>
      </c>
      <c r="DG14" s="87">
        <f t="shared" si="18"/>
        <v>0</v>
      </c>
      <c r="DH14" s="87">
        <f t="shared" si="18"/>
        <v>0</v>
      </c>
      <c r="DI14" s="87">
        <f t="shared" si="18"/>
        <v>0</v>
      </c>
      <c r="DJ14" s="87">
        <f t="shared" si="18"/>
        <v>0</v>
      </c>
      <c r="DK14" s="87">
        <f t="shared" si="18"/>
        <v>0</v>
      </c>
      <c r="DL14" s="87">
        <f t="shared" si="18"/>
        <v>0</v>
      </c>
      <c r="DM14" s="87">
        <f t="shared" si="18"/>
        <v>0</v>
      </c>
      <c r="DN14" s="87">
        <f t="shared" si="18"/>
        <v>0</v>
      </c>
      <c r="DO14" s="87">
        <f t="shared" si="18"/>
        <v>0</v>
      </c>
      <c r="DP14" s="87">
        <f t="shared" si="18"/>
        <v>0</v>
      </c>
      <c r="DQ14" s="87">
        <f t="shared" si="18"/>
        <v>0</v>
      </c>
      <c r="DR14" s="87">
        <f t="shared" si="18"/>
        <v>0</v>
      </c>
      <c r="DS14" s="87">
        <f t="shared" si="18"/>
        <v>0</v>
      </c>
      <c r="DT14" s="87">
        <f t="shared" si="18"/>
        <v>0</v>
      </c>
      <c r="DU14" s="87">
        <f t="shared" si="18"/>
        <v>0</v>
      </c>
    </row>
    <row r="15" spans="1:125" ht="16.5" x14ac:dyDescent="0.35">
      <c r="A15" s="85" t="s">
        <v>419</v>
      </c>
      <c r="B15" s="87">
        <f>B5-B9</f>
        <v>0</v>
      </c>
      <c r="C15" s="87">
        <f>C5-C9</f>
        <v>0</v>
      </c>
      <c r="D15" s="87"/>
      <c r="E15" s="87"/>
      <c r="F15" s="87">
        <f>F7-F9</f>
        <v>0</v>
      </c>
      <c r="G15" s="87">
        <f>G7-G9</f>
        <v>0</v>
      </c>
      <c r="H15" s="87"/>
      <c r="I15" s="87"/>
      <c r="J15" s="87">
        <f>J7-J9</f>
        <v>0</v>
      </c>
      <c r="K15" s="87">
        <f t="shared" ref="K15" si="19">K7-K9</f>
        <v>0</v>
      </c>
      <c r="L15" s="87"/>
      <c r="M15" s="87"/>
      <c r="N15" s="87">
        <f>N7-N9</f>
        <v>0</v>
      </c>
      <c r="O15" s="87">
        <f t="shared" ref="O15" si="20">O7-O9</f>
        <v>0</v>
      </c>
      <c r="P15" s="87"/>
      <c r="Q15" s="87"/>
      <c r="R15" s="87">
        <f>R7-R9</f>
        <v>0</v>
      </c>
      <c r="S15" s="87">
        <f t="shared" ref="S15" si="21">S7-S9</f>
        <v>0</v>
      </c>
      <c r="T15" s="87"/>
      <c r="U15" s="87"/>
      <c r="V15" s="87">
        <f>V7-V9</f>
        <v>0</v>
      </c>
      <c r="W15" s="404">
        <f t="shared" ref="W15" si="22">W7-W9</f>
        <v>0</v>
      </c>
      <c r="X15" s="87"/>
      <c r="Y15" s="87"/>
      <c r="Z15" s="87">
        <f>Z7-Z9</f>
        <v>0</v>
      </c>
      <c r="AA15" s="87">
        <f t="shared" ref="AA15" si="23">AA7-AA9</f>
        <v>0</v>
      </c>
      <c r="AB15" s="87"/>
      <c r="AC15" s="87"/>
      <c r="AD15" s="87">
        <f>AD7-AD9</f>
        <v>0</v>
      </c>
      <c r="AE15" s="87">
        <f t="shared" ref="AE15" si="24">AE7-AE9</f>
        <v>0</v>
      </c>
      <c r="AF15" s="87"/>
      <c r="AG15" s="87"/>
      <c r="AH15" s="87">
        <f>AH7-AH9</f>
        <v>0</v>
      </c>
      <c r="AI15" s="87">
        <f t="shared" ref="AI15" si="25">AI7-AI9</f>
        <v>0</v>
      </c>
      <c r="AJ15" s="87"/>
      <c r="AK15" s="87"/>
      <c r="AL15" s="87">
        <f>AL7-AL9</f>
        <v>0</v>
      </c>
      <c r="AM15" s="87">
        <f t="shared" ref="AM15" si="26">AM7-AM9</f>
        <v>0</v>
      </c>
      <c r="AN15" s="87"/>
      <c r="AO15" s="87"/>
      <c r="AP15" s="87">
        <f>AP7-AP9</f>
        <v>0</v>
      </c>
      <c r="AQ15" s="87">
        <f t="shared" ref="AQ15" si="27">AQ7-AQ9</f>
        <v>0</v>
      </c>
      <c r="AR15" s="87"/>
      <c r="AS15" s="87"/>
      <c r="AT15" s="87">
        <f>AT7-AT9</f>
        <v>0</v>
      </c>
      <c r="AU15" s="87">
        <f>AU7-AU9</f>
        <v>0</v>
      </c>
      <c r="AV15" s="87"/>
      <c r="AW15" s="87"/>
      <c r="AX15" s="87">
        <f>AX7-AX9</f>
        <v>0</v>
      </c>
      <c r="AY15" s="87">
        <f t="shared" ref="AY15" si="28">AY7-AY9</f>
        <v>0</v>
      </c>
      <c r="AZ15" s="87"/>
      <c r="BA15" s="87"/>
      <c r="BB15" s="87">
        <f>BB7-BB9</f>
        <v>0</v>
      </c>
      <c r="BC15" s="87">
        <f>BC7-BC9</f>
        <v>0</v>
      </c>
      <c r="BD15" s="87"/>
      <c r="BE15" s="87"/>
      <c r="BF15" s="87">
        <f>BF7-BF9</f>
        <v>0</v>
      </c>
      <c r="BG15" s="87">
        <f t="shared" ref="BG15" si="29">BG7-BG9</f>
        <v>0</v>
      </c>
      <c r="BH15" s="87"/>
      <c r="BI15" s="87"/>
      <c r="BJ15" s="87">
        <f>BJ7-BJ9</f>
        <v>0</v>
      </c>
      <c r="BK15" s="87">
        <f t="shared" ref="BK15" si="30">BK7-BK9</f>
        <v>0</v>
      </c>
      <c r="BL15" s="87"/>
      <c r="BM15" s="87"/>
      <c r="BN15" s="87">
        <f>BN7-BN9</f>
        <v>0</v>
      </c>
      <c r="BO15" s="87">
        <f t="shared" ref="BO15" si="31">BO7-BO9</f>
        <v>0</v>
      </c>
      <c r="BP15" s="87"/>
      <c r="BQ15" s="87"/>
      <c r="BR15" s="87">
        <f>BR7-BR9</f>
        <v>0</v>
      </c>
      <c r="BS15" s="87">
        <f t="shared" ref="BS15" si="32">BS7-BS9</f>
        <v>0</v>
      </c>
      <c r="BT15" s="87"/>
      <c r="BU15" s="87"/>
      <c r="BV15" s="87">
        <f>BV7-BV9</f>
        <v>0</v>
      </c>
      <c r="BW15" s="87">
        <f t="shared" ref="BW15" si="33">BW7-BW9</f>
        <v>0</v>
      </c>
      <c r="BX15" s="87"/>
      <c r="BY15" s="87"/>
      <c r="BZ15" s="87">
        <f>BZ7-BZ9</f>
        <v>0</v>
      </c>
      <c r="CA15" s="87">
        <f t="shared" ref="CA15" si="34">CA7-CA9</f>
        <v>0</v>
      </c>
      <c r="CB15" s="87"/>
      <c r="CC15" s="87"/>
      <c r="CD15" s="87">
        <f>CD7-CD9</f>
        <v>0</v>
      </c>
      <c r="CE15" s="87">
        <f t="shared" ref="CE15" si="35">CE7-CE9</f>
        <v>0</v>
      </c>
      <c r="CF15" s="87"/>
      <c r="CG15" s="87"/>
      <c r="CH15" s="87">
        <f>CH7-CH9</f>
        <v>0</v>
      </c>
      <c r="CI15" s="87">
        <f t="shared" ref="CI15" si="36">CI7-CI9</f>
        <v>0</v>
      </c>
      <c r="CJ15" s="87"/>
      <c r="CK15" s="87"/>
      <c r="CL15" s="87">
        <f>CL7-CL9</f>
        <v>0</v>
      </c>
      <c r="CM15" s="87">
        <f t="shared" ref="CM15" si="37">CM7-CM9</f>
        <v>0</v>
      </c>
      <c r="CN15" s="87"/>
      <c r="CO15" s="87"/>
      <c r="CP15" s="87">
        <f>CP7-CP9</f>
        <v>0</v>
      </c>
      <c r="CQ15" s="87">
        <f t="shared" ref="CQ15" si="38">CQ7-CQ9</f>
        <v>0</v>
      </c>
      <c r="CR15" s="87"/>
      <c r="CS15" s="87"/>
      <c r="CT15" s="87">
        <f>CT7-CT9</f>
        <v>0</v>
      </c>
      <c r="CU15" s="87">
        <f t="shared" ref="CU15" si="39">CU7-CU9</f>
        <v>0</v>
      </c>
      <c r="CV15" s="87"/>
      <c r="CW15" s="87"/>
      <c r="CX15" s="87">
        <f>CX7-CX9</f>
        <v>0</v>
      </c>
      <c r="CY15" s="87">
        <f t="shared" ref="CY15" si="40">CY7-CY9</f>
        <v>0</v>
      </c>
      <c r="CZ15" s="87"/>
      <c r="DA15" s="87"/>
      <c r="DB15" s="87">
        <f>DB7-DB9</f>
        <v>0</v>
      </c>
      <c r="DC15" s="87">
        <f t="shared" ref="DC15" si="41">DC7-DC9</f>
        <v>0</v>
      </c>
      <c r="DD15" s="87"/>
      <c r="DE15" s="87"/>
      <c r="DF15" s="87">
        <f>DF7-DF9</f>
        <v>0</v>
      </c>
      <c r="DG15" s="87">
        <f t="shared" ref="DG15" si="42">DG7-DG9</f>
        <v>0</v>
      </c>
      <c r="DH15" s="87"/>
      <c r="DI15" s="87"/>
      <c r="DJ15" s="87">
        <f>DJ7-DJ9</f>
        <v>0</v>
      </c>
      <c r="DK15" s="87">
        <f t="shared" ref="DK15" si="43">DK7-DK9</f>
        <v>0</v>
      </c>
      <c r="DL15" s="87"/>
      <c r="DM15" s="87"/>
      <c r="DN15" s="87">
        <f>DN7-DN9</f>
        <v>0</v>
      </c>
      <c r="DO15" s="87">
        <f t="shared" ref="DO15" si="44">DO7-DO9</f>
        <v>0</v>
      </c>
      <c r="DP15" s="87"/>
      <c r="DQ15" s="87"/>
      <c r="DR15" s="87">
        <f>DR7-DR9</f>
        <v>0</v>
      </c>
      <c r="DS15" s="87">
        <f t="shared" ref="DS15" si="45">DS7-DS9</f>
        <v>0</v>
      </c>
      <c r="DT15" s="87"/>
      <c r="DU15" s="87"/>
    </row>
    <row r="16" spans="1:125" ht="16.5" x14ac:dyDescent="0.35">
      <c r="A16" s="85" t="s">
        <v>688</v>
      </c>
      <c r="B16" s="87">
        <f>B5-B10</f>
        <v>0</v>
      </c>
      <c r="C16" s="87">
        <f>C5-C10</f>
        <v>0</v>
      </c>
      <c r="D16" s="87"/>
      <c r="E16" s="87"/>
      <c r="F16" s="87">
        <f>F7-F10</f>
        <v>0</v>
      </c>
      <c r="G16" s="87">
        <f>G7-G10</f>
        <v>0</v>
      </c>
      <c r="H16" s="87"/>
      <c r="I16" s="87"/>
      <c r="J16" s="87">
        <f>J7-J10</f>
        <v>0</v>
      </c>
      <c r="K16" s="87">
        <f t="shared" ref="K16" si="46">K7-K10</f>
        <v>0</v>
      </c>
      <c r="L16" s="87"/>
      <c r="M16" s="87"/>
      <c r="N16" s="87">
        <f>N7-N10</f>
        <v>0</v>
      </c>
      <c r="O16" s="87">
        <f t="shared" ref="O16" si="47">O7-O10</f>
        <v>0</v>
      </c>
      <c r="P16" s="87"/>
      <c r="Q16" s="87"/>
      <c r="R16" s="87">
        <f>R7-R10</f>
        <v>0</v>
      </c>
      <c r="S16" s="87">
        <f t="shared" ref="S16" si="48">S7-S10</f>
        <v>0</v>
      </c>
      <c r="T16" s="87"/>
      <c r="U16" s="87"/>
      <c r="V16" s="87">
        <f>V7-V10</f>
        <v>0</v>
      </c>
      <c r="W16" s="404">
        <f>W7-W10</f>
        <v>0</v>
      </c>
      <c r="X16" s="87"/>
      <c r="Y16" s="87"/>
      <c r="Z16" s="87">
        <f>Z7-Z10</f>
        <v>0</v>
      </c>
      <c r="AA16" s="87">
        <f t="shared" ref="AA16" si="49">AA7-AA10</f>
        <v>0</v>
      </c>
      <c r="AB16" s="87"/>
      <c r="AC16" s="87"/>
      <c r="AD16" s="87">
        <f>AD7-AD10</f>
        <v>0</v>
      </c>
      <c r="AE16" s="87">
        <f t="shared" ref="AE16" si="50">AE7-AE10</f>
        <v>0</v>
      </c>
      <c r="AF16" s="87"/>
      <c r="AG16" s="87"/>
      <c r="AH16" s="87">
        <f>AH7-AH10</f>
        <v>0</v>
      </c>
      <c r="AI16" s="87">
        <f t="shared" ref="AI16" si="51">AI7-AI10</f>
        <v>0</v>
      </c>
      <c r="AJ16" s="87"/>
      <c r="AK16" s="87"/>
      <c r="AL16" s="87">
        <f>AL7-AL10</f>
        <v>0</v>
      </c>
      <c r="AM16" s="87">
        <f t="shared" ref="AM16" si="52">AM7-AM10</f>
        <v>0</v>
      </c>
      <c r="AN16" s="87"/>
      <c r="AO16" s="87"/>
      <c r="AP16" s="87">
        <f>AP7-AP10</f>
        <v>0</v>
      </c>
      <c r="AQ16" s="87">
        <f t="shared" ref="AQ16" si="53">AQ7-AQ10</f>
        <v>0</v>
      </c>
      <c r="AR16" s="87"/>
      <c r="AS16" s="87"/>
      <c r="AT16" s="87">
        <f>AT7-AT10</f>
        <v>0</v>
      </c>
      <c r="AU16" s="87">
        <f>AU7-AU10</f>
        <v>0</v>
      </c>
      <c r="AV16" s="87"/>
      <c r="AW16" s="87"/>
      <c r="AX16" s="87">
        <f>AX7-AX10</f>
        <v>0</v>
      </c>
      <c r="AY16" s="87">
        <f t="shared" ref="AY16" si="54">AY7-AY10</f>
        <v>0</v>
      </c>
      <c r="AZ16" s="87"/>
      <c r="BA16" s="87"/>
      <c r="BB16" s="87">
        <f>BB7-BB10</f>
        <v>0</v>
      </c>
      <c r="BC16" s="87">
        <f>BC7-BC10</f>
        <v>0</v>
      </c>
      <c r="BD16" s="87"/>
      <c r="BE16" s="87"/>
      <c r="BF16" s="87">
        <f>BF7-BF10</f>
        <v>0</v>
      </c>
      <c r="BG16" s="87">
        <f t="shared" ref="BG16" si="55">BG7-BG10</f>
        <v>0</v>
      </c>
      <c r="BH16" s="87"/>
      <c r="BI16" s="87"/>
      <c r="BJ16" s="87">
        <f>BJ7-BJ10</f>
        <v>0</v>
      </c>
      <c r="BK16" s="87">
        <f t="shared" ref="BK16" si="56">BK7-BK10</f>
        <v>0</v>
      </c>
      <c r="BL16" s="87"/>
      <c r="BM16" s="87"/>
      <c r="BN16" s="87">
        <f>BN7-BN10</f>
        <v>0</v>
      </c>
      <c r="BO16" s="87">
        <f t="shared" ref="BO16" si="57">BO7-BO10</f>
        <v>0</v>
      </c>
      <c r="BP16" s="87"/>
      <c r="BQ16" s="87"/>
      <c r="BR16" s="87">
        <f>BR7-BR10</f>
        <v>0</v>
      </c>
      <c r="BS16" s="87">
        <f t="shared" ref="BS16" si="58">BS7-BS10</f>
        <v>0</v>
      </c>
      <c r="BT16" s="87"/>
      <c r="BU16" s="87"/>
      <c r="BV16" s="87">
        <f>BV7-BV10</f>
        <v>0</v>
      </c>
      <c r="BW16" s="87">
        <f t="shared" ref="BW16" si="59">BW7-BW10</f>
        <v>0</v>
      </c>
      <c r="BX16" s="87"/>
      <c r="BY16" s="87"/>
      <c r="BZ16" s="87">
        <f>BZ7-BZ10</f>
        <v>0</v>
      </c>
      <c r="CA16" s="87">
        <f t="shared" ref="CA16" si="60">CA7-CA10</f>
        <v>0</v>
      </c>
      <c r="CB16" s="87"/>
      <c r="CC16" s="87"/>
      <c r="CD16" s="87">
        <f>CD7-CD10</f>
        <v>0</v>
      </c>
      <c r="CE16" s="87">
        <f t="shared" ref="CE16" si="61">CE7-CE10</f>
        <v>0</v>
      </c>
      <c r="CF16" s="87"/>
      <c r="CG16" s="87"/>
      <c r="CH16" s="87">
        <f>CH7-CH10</f>
        <v>0</v>
      </c>
      <c r="CI16" s="87">
        <f t="shared" ref="CI16" si="62">CI7-CI10</f>
        <v>0</v>
      </c>
      <c r="CJ16" s="87"/>
      <c r="CK16" s="87"/>
      <c r="CL16" s="87">
        <f>CL7-CL10</f>
        <v>0</v>
      </c>
      <c r="CM16" s="87">
        <f t="shared" ref="CM16:CM17" si="63">CM7-CM10</f>
        <v>0</v>
      </c>
      <c r="CN16" s="87"/>
      <c r="CO16" s="87"/>
      <c r="CP16" s="87">
        <f>CP7-CP10</f>
        <v>0</v>
      </c>
      <c r="CQ16" s="87">
        <f t="shared" ref="CQ16:CQ17" si="64">CQ7-CQ10</f>
        <v>0</v>
      </c>
      <c r="CR16" s="87"/>
      <c r="CS16" s="87"/>
      <c r="CT16" s="87">
        <f>CT7-CT10</f>
        <v>0</v>
      </c>
      <c r="CU16" s="87">
        <f t="shared" ref="CU16" si="65">CU7-CU10</f>
        <v>0</v>
      </c>
      <c r="CV16" s="87"/>
      <c r="CW16" s="87"/>
      <c r="CX16" s="87">
        <f>CX7-CX10</f>
        <v>0</v>
      </c>
      <c r="CY16" s="87">
        <f t="shared" ref="CY16" si="66">CY7-CY10</f>
        <v>0</v>
      </c>
      <c r="CZ16" s="87"/>
      <c r="DA16" s="87"/>
      <c r="DB16" s="87">
        <f>DB7-DB10</f>
        <v>0</v>
      </c>
      <c r="DC16" s="87">
        <f t="shared" ref="DC16" si="67">DC7-DC10</f>
        <v>0</v>
      </c>
      <c r="DD16" s="87"/>
      <c r="DE16" s="87"/>
      <c r="DF16" s="87">
        <f>DF7-DF10</f>
        <v>0</v>
      </c>
      <c r="DG16" s="87">
        <f t="shared" ref="DG16" si="68">DG7-DG10</f>
        <v>0</v>
      </c>
      <c r="DH16" s="87"/>
      <c r="DI16" s="87"/>
      <c r="DJ16" s="87">
        <f>DJ7-DJ10</f>
        <v>0</v>
      </c>
      <c r="DK16" s="87">
        <f t="shared" ref="DK16" si="69">DK7-DK10</f>
        <v>0</v>
      </c>
      <c r="DL16" s="87"/>
      <c r="DM16" s="87"/>
      <c r="DN16" s="87">
        <f>DN7-DN10</f>
        <v>0</v>
      </c>
      <c r="DO16" s="87">
        <f t="shared" ref="DO16" si="70">DO7-DO10</f>
        <v>0</v>
      </c>
      <c r="DP16" s="87"/>
      <c r="DQ16" s="87"/>
      <c r="DR16" s="87">
        <f>DR7-DR10</f>
        <v>0</v>
      </c>
      <c r="DS16" s="87">
        <f t="shared" ref="DS16" si="71">DS7-DS10</f>
        <v>0</v>
      </c>
      <c r="DT16" s="87"/>
      <c r="DU16" s="87"/>
    </row>
    <row r="17" spans="1:125" ht="16.5" x14ac:dyDescent="0.35">
      <c r="A17" s="85" t="s">
        <v>122</v>
      </c>
      <c r="B17" s="87">
        <f>B6-B11</f>
        <v>0</v>
      </c>
      <c r="C17" s="87">
        <f>C6-C11</f>
        <v>0</v>
      </c>
      <c r="D17" s="87"/>
      <c r="E17" s="87"/>
      <c r="F17" s="87">
        <f>F8-F11</f>
        <v>0</v>
      </c>
      <c r="G17" s="87">
        <f>G8-G11</f>
        <v>0</v>
      </c>
      <c r="H17" s="87"/>
      <c r="I17" s="87"/>
      <c r="J17" s="87">
        <f>J8-J11</f>
        <v>0</v>
      </c>
      <c r="K17" s="87">
        <f t="shared" ref="K17" si="72">K8-K11</f>
        <v>0</v>
      </c>
      <c r="L17" s="87"/>
      <c r="M17" s="87"/>
      <c r="N17" s="87">
        <f>N8-N11</f>
        <v>0</v>
      </c>
      <c r="O17" s="87">
        <f t="shared" ref="O17" si="73">O8-O11</f>
        <v>0</v>
      </c>
      <c r="P17" s="87"/>
      <c r="Q17" s="87"/>
      <c r="R17" s="87">
        <f>R8-R11</f>
        <v>0</v>
      </c>
      <c r="S17" s="87">
        <f t="shared" ref="S17" si="74">S8-S11</f>
        <v>0</v>
      </c>
      <c r="T17" s="87"/>
      <c r="U17" s="87"/>
      <c r="V17" s="87">
        <f>V8-V11</f>
        <v>0</v>
      </c>
      <c r="W17" s="87">
        <f>W8-W11</f>
        <v>0</v>
      </c>
      <c r="X17" s="87"/>
      <c r="Y17" s="87"/>
      <c r="Z17" s="87">
        <f>Z8-Z11</f>
        <v>0</v>
      </c>
      <c r="AA17" s="87">
        <f t="shared" ref="AA17" si="75">AA8-AA11</f>
        <v>0</v>
      </c>
      <c r="AB17" s="87"/>
      <c r="AC17" s="87"/>
      <c r="AD17" s="87">
        <f>AD8-AD11</f>
        <v>0</v>
      </c>
      <c r="AE17" s="87">
        <f t="shared" ref="AE17" si="76">AE8-AE11</f>
        <v>0</v>
      </c>
      <c r="AF17" s="87"/>
      <c r="AG17" s="87"/>
      <c r="AH17" s="87">
        <f>AH8-AH11</f>
        <v>0</v>
      </c>
      <c r="AI17" s="87">
        <f t="shared" ref="AI17" si="77">AI8-AI11</f>
        <v>0</v>
      </c>
      <c r="AJ17" s="87"/>
      <c r="AK17" s="87"/>
      <c r="AL17" s="87">
        <f>AL8-AL11</f>
        <v>0</v>
      </c>
      <c r="AM17" s="87">
        <f t="shared" ref="AM17" si="78">AM8-AM11</f>
        <v>0</v>
      </c>
      <c r="AN17" s="87"/>
      <c r="AO17" s="87"/>
      <c r="AP17" s="87">
        <f>AP8-AP11</f>
        <v>0</v>
      </c>
      <c r="AQ17" s="87">
        <f t="shared" ref="AQ17" si="79">AQ8-AQ11</f>
        <v>0</v>
      </c>
      <c r="AR17" s="87"/>
      <c r="AS17" s="87"/>
      <c r="AT17" s="87">
        <f>AT8-AT11</f>
        <v>0</v>
      </c>
      <c r="AU17" s="87">
        <f>AU8-AU11</f>
        <v>0</v>
      </c>
      <c r="AV17" s="87"/>
      <c r="AW17" s="87"/>
      <c r="AX17" s="87">
        <f>AX8-AX11</f>
        <v>0</v>
      </c>
      <c r="AY17" s="87">
        <f t="shared" ref="AY17" si="80">AY8-AY11</f>
        <v>0</v>
      </c>
      <c r="AZ17" s="87"/>
      <c r="BA17" s="87"/>
      <c r="BB17" s="87">
        <f>BB8-BB11</f>
        <v>0</v>
      </c>
      <c r="BC17" s="87">
        <f>BC8-BC11</f>
        <v>0</v>
      </c>
      <c r="BD17" s="87"/>
      <c r="BE17" s="87"/>
      <c r="BF17" s="87">
        <f>BF8-BF11</f>
        <v>0</v>
      </c>
      <c r="BG17" s="87">
        <f t="shared" ref="BG17" si="81">BG8-BG11</f>
        <v>0</v>
      </c>
      <c r="BH17" s="87"/>
      <c r="BI17" s="87"/>
      <c r="BJ17" s="87">
        <f>BJ8-BJ11</f>
        <v>0</v>
      </c>
      <c r="BK17" s="87">
        <f t="shared" ref="BK17" si="82">BK8-BK11</f>
        <v>0</v>
      </c>
      <c r="BL17" s="87"/>
      <c r="BM17" s="87"/>
      <c r="BN17" s="87">
        <f>BN8-BN11</f>
        <v>0</v>
      </c>
      <c r="BO17" s="87">
        <f t="shared" ref="BO17" si="83">BO8-BO11</f>
        <v>0</v>
      </c>
      <c r="BP17" s="87"/>
      <c r="BQ17" s="87"/>
      <c r="BR17" s="87">
        <f>BR8-BR11</f>
        <v>0</v>
      </c>
      <c r="BS17" s="87">
        <f t="shared" ref="BS17" si="84">BS8-BS11</f>
        <v>0</v>
      </c>
      <c r="BT17" s="87"/>
      <c r="BU17" s="87"/>
      <c r="BV17" s="87">
        <f>BV8-BV11</f>
        <v>0</v>
      </c>
      <c r="BW17" s="87">
        <f t="shared" ref="BW17" si="85">BW8-BW11</f>
        <v>0</v>
      </c>
      <c r="BX17" s="87"/>
      <c r="BY17" s="87"/>
      <c r="BZ17" s="87">
        <f>BZ8-BZ11</f>
        <v>0</v>
      </c>
      <c r="CA17" s="87">
        <f t="shared" ref="CA17" si="86">CA8-CA11</f>
        <v>0</v>
      </c>
      <c r="CB17" s="87"/>
      <c r="CC17" s="87"/>
      <c r="CD17" s="87">
        <f>CD8-CD11</f>
        <v>0</v>
      </c>
      <c r="CE17" s="87">
        <f t="shared" ref="CE17" si="87">CE8-CE11</f>
        <v>0</v>
      </c>
      <c r="CF17" s="87"/>
      <c r="CG17" s="87"/>
      <c r="CH17" s="87">
        <f>CH8-CH11</f>
        <v>0</v>
      </c>
      <c r="CI17" s="87">
        <f t="shared" ref="CI17" si="88">CI8-CI11</f>
        <v>0</v>
      </c>
      <c r="CJ17" s="87"/>
      <c r="CK17" s="87"/>
      <c r="CL17" s="87">
        <f>CL8-CL11</f>
        <v>0</v>
      </c>
      <c r="CM17" s="87">
        <f t="shared" si="63"/>
        <v>0</v>
      </c>
      <c r="CN17" s="87"/>
      <c r="CO17" s="87"/>
      <c r="CP17" s="87">
        <f>CP8-CP11</f>
        <v>0</v>
      </c>
      <c r="CQ17" s="87">
        <f t="shared" si="64"/>
        <v>0</v>
      </c>
      <c r="CR17" s="87"/>
      <c r="CS17" s="87"/>
      <c r="CT17" s="87">
        <f>CT8-CT11</f>
        <v>0</v>
      </c>
      <c r="CU17" s="87">
        <f t="shared" ref="CU17" si="89">CU8-CU11</f>
        <v>0</v>
      </c>
      <c r="CV17" s="87"/>
      <c r="CW17" s="87"/>
      <c r="CX17" s="87">
        <f>CX8-CX11</f>
        <v>0</v>
      </c>
      <c r="CY17" s="87">
        <f t="shared" ref="CY17" si="90">CY8-CY11</f>
        <v>0</v>
      </c>
      <c r="CZ17" s="87"/>
      <c r="DA17" s="87"/>
      <c r="DB17" s="87">
        <f>DB8-DB11</f>
        <v>0</v>
      </c>
      <c r="DC17" s="87">
        <f t="shared" ref="DC17" si="91">DC8-DC11</f>
        <v>0</v>
      </c>
      <c r="DD17" s="87"/>
      <c r="DE17" s="87"/>
      <c r="DF17" s="87">
        <f>DF8-DF11</f>
        <v>0</v>
      </c>
      <c r="DG17" s="87">
        <f t="shared" ref="DG17" si="92">DG8-DG11</f>
        <v>0</v>
      </c>
      <c r="DH17" s="87"/>
      <c r="DI17" s="87"/>
      <c r="DJ17" s="87">
        <f>DJ8-DJ11</f>
        <v>0</v>
      </c>
      <c r="DK17" s="87">
        <f t="shared" ref="DK17" si="93">DK8-DK11</f>
        <v>0</v>
      </c>
      <c r="DL17" s="87"/>
      <c r="DM17" s="87"/>
      <c r="DN17" s="87">
        <f>DN8-DN11</f>
        <v>0</v>
      </c>
      <c r="DO17" s="87">
        <f t="shared" ref="DO17" si="94">DO8-DO11</f>
        <v>0</v>
      </c>
      <c r="DP17" s="87"/>
      <c r="DQ17" s="87"/>
      <c r="DR17" s="87">
        <f>DR8-DR11</f>
        <v>0</v>
      </c>
      <c r="DS17" s="87">
        <f t="shared" ref="DS17" si="95">DS8-DS11</f>
        <v>0</v>
      </c>
      <c r="DT17" s="87"/>
      <c r="DU17" s="87"/>
    </row>
    <row r="18" spans="1:125" ht="16.5" x14ac:dyDescent="0.35">
      <c r="A18" s="85" t="s">
        <v>123</v>
      </c>
      <c r="B18" s="87">
        <f>B6-B12</f>
        <v>0</v>
      </c>
      <c r="C18" s="87">
        <f t="shared" ref="C18" si="96">C6-C12</f>
        <v>0</v>
      </c>
      <c r="D18" s="87"/>
      <c r="E18" s="87"/>
      <c r="F18" s="87">
        <f>F8-F12</f>
        <v>0</v>
      </c>
      <c r="G18" s="87">
        <f>G8-G12</f>
        <v>0</v>
      </c>
      <c r="H18" s="87"/>
      <c r="I18" s="87"/>
      <c r="J18" s="87">
        <f>J8-J12</f>
        <v>0</v>
      </c>
      <c r="K18" s="87">
        <f t="shared" ref="K18" si="97">K8-K12</f>
        <v>0</v>
      </c>
      <c r="L18" s="87"/>
      <c r="M18" s="87"/>
      <c r="N18" s="87">
        <f>N8-N12</f>
        <v>0</v>
      </c>
      <c r="O18" s="87">
        <f t="shared" ref="O18" si="98">O8-O12</f>
        <v>0</v>
      </c>
      <c r="P18" s="87"/>
      <c r="Q18" s="87"/>
      <c r="R18" s="87">
        <f>R8-R12</f>
        <v>0</v>
      </c>
      <c r="S18" s="87">
        <f t="shared" ref="S18" si="99">S8-S12</f>
        <v>0</v>
      </c>
      <c r="T18" s="87"/>
      <c r="U18" s="87"/>
      <c r="V18" s="87">
        <f>V8-V12</f>
        <v>0</v>
      </c>
      <c r="W18" s="87">
        <f>W8-W12</f>
        <v>0</v>
      </c>
      <c r="X18" s="87"/>
      <c r="Y18" s="87"/>
      <c r="Z18" s="87">
        <f>Z8-Z12</f>
        <v>0</v>
      </c>
      <c r="AA18" s="87">
        <f t="shared" ref="AA18" si="100">AA8-AA12</f>
        <v>0</v>
      </c>
      <c r="AB18" s="87"/>
      <c r="AC18" s="87"/>
      <c r="AD18" s="87">
        <f>AD8-AD12</f>
        <v>0</v>
      </c>
      <c r="AE18" s="87">
        <f>AE8-AE12</f>
        <v>0</v>
      </c>
      <c r="AF18" s="87"/>
      <c r="AG18" s="87"/>
      <c r="AH18" s="87">
        <f>AH8-AH12</f>
        <v>0</v>
      </c>
      <c r="AI18" s="87">
        <f t="shared" ref="AI18" si="101">AI8-AI12</f>
        <v>0</v>
      </c>
      <c r="AJ18" s="87"/>
      <c r="AK18" s="87"/>
      <c r="AL18" s="87">
        <f>AL8-AL12</f>
        <v>0</v>
      </c>
      <c r="AM18" s="87">
        <f t="shared" ref="AM18" si="102">AM8-AM12</f>
        <v>0</v>
      </c>
      <c r="AN18" s="87"/>
      <c r="AO18" s="87"/>
      <c r="AP18" s="87">
        <f>AP8-AP12</f>
        <v>0</v>
      </c>
      <c r="AQ18" s="87">
        <f t="shared" ref="AQ18" si="103">AQ8-AQ12</f>
        <v>0</v>
      </c>
      <c r="AR18" s="87"/>
      <c r="AS18" s="87"/>
      <c r="AT18" s="87">
        <f>AT8-AT12</f>
        <v>0</v>
      </c>
      <c r="AU18" s="87">
        <f>AU8-AU12</f>
        <v>0</v>
      </c>
      <c r="AV18" s="87"/>
      <c r="AW18" s="87"/>
      <c r="AX18" s="87">
        <f>AX8-AX12</f>
        <v>0</v>
      </c>
      <c r="AY18" s="87">
        <f t="shared" ref="AY18" si="104">AY8-AY12</f>
        <v>0</v>
      </c>
      <c r="AZ18" s="87"/>
      <c r="BA18" s="87"/>
      <c r="BB18" s="87">
        <f>BB8-BB12</f>
        <v>0</v>
      </c>
      <c r="BC18" s="87">
        <f>BC8-BC12</f>
        <v>0</v>
      </c>
      <c r="BD18" s="87"/>
      <c r="BE18" s="87"/>
      <c r="BF18" s="87">
        <f>BF8-BF12</f>
        <v>0</v>
      </c>
      <c r="BG18" s="87">
        <f t="shared" ref="BG18" si="105">BG8-BG12</f>
        <v>0</v>
      </c>
      <c r="BH18" s="87"/>
      <c r="BI18" s="87"/>
      <c r="BJ18" s="87">
        <f>BJ8-BJ12</f>
        <v>0</v>
      </c>
      <c r="BK18" s="87">
        <f t="shared" ref="BK18" si="106">BK8-BK12</f>
        <v>0</v>
      </c>
      <c r="BL18" s="87"/>
      <c r="BM18" s="87"/>
      <c r="BN18" s="87">
        <f>BN8-BN12</f>
        <v>0</v>
      </c>
      <c r="BO18" s="87">
        <f t="shared" ref="BO18" si="107">BO8-BO12</f>
        <v>0</v>
      </c>
      <c r="BP18" s="87"/>
      <c r="BQ18" s="87"/>
      <c r="BR18" s="87">
        <f>BR8-BR12</f>
        <v>0</v>
      </c>
      <c r="BS18" s="87">
        <f t="shared" ref="BS18" si="108">BS8-BS12</f>
        <v>0</v>
      </c>
      <c r="BT18" s="87"/>
      <c r="BU18" s="87"/>
      <c r="BV18" s="87">
        <f>BV8-BV12</f>
        <v>0</v>
      </c>
      <c r="BW18" s="87">
        <f t="shared" ref="BW18" si="109">BW8-BW12</f>
        <v>0</v>
      </c>
      <c r="BX18" s="87"/>
      <c r="BY18" s="87"/>
      <c r="BZ18" s="87">
        <f>BZ8-BZ12</f>
        <v>0</v>
      </c>
      <c r="CA18" s="87">
        <f t="shared" ref="CA18" si="110">CA8-CA12</f>
        <v>0</v>
      </c>
      <c r="CB18" s="87"/>
      <c r="CC18" s="87"/>
      <c r="CD18" s="87">
        <f>CD8-CD12</f>
        <v>0</v>
      </c>
      <c r="CE18" s="87">
        <f t="shared" ref="CE18" si="111">CE8-CE12</f>
        <v>0</v>
      </c>
      <c r="CF18" s="87"/>
      <c r="CG18" s="87"/>
      <c r="CH18" s="87">
        <f>CH8-CH12</f>
        <v>0</v>
      </c>
      <c r="CI18" s="87">
        <f t="shared" ref="CI18" si="112">CI8-CI12</f>
        <v>0</v>
      </c>
      <c r="CJ18" s="87"/>
      <c r="CK18" s="87"/>
      <c r="CL18" s="87">
        <f>CL8-CL12</f>
        <v>0</v>
      </c>
      <c r="CM18" s="87">
        <f t="shared" ref="CM18" si="113">CM8-CM12</f>
        <v>0</v>
      </c>
      <c r="CN18" s="87"/>
      <c r="CO18" s="87"/>
      <c r="CP18" s="87">
        <f>CP8-CP12</f>
        <v>0</v>
      </c>
      <c r="CQ18" s="87">
        <f t="shared" ref="CQ18" si="114">CQ8-CQ12</f>
        <v>0</v>
      </c>
      <c r="CR18" s="87"/>
      <c r="CS18" s="87"/>
      <c r="CT18" s="87">
        <f>CT8-CT12</f>
        <v>0</v>
      </c>
      <c r="CU18" s="87">
        <f t="shared" ref="CU18" si="115">CU8-CU12</f>
        <v>0</v>
      </c>
      <c r="CV18" s="87"/>
      <c r="CW18" s="87"/>
      <c r="CX18" s="87">
        <f>CX8-CX12</f>
        <v>0</v>
      </c>
      <c r="CY18" s="87">
        <f t="shared" ref="CY18" si="116">CY8-CY12</f>
        <v>0</v>
      </c>
      <c r="CZ18" s="87"/>
      <c r="DA18" s="87"/>
      <c r="DB18" s="87">
        <f>DB8-DB12</f>
        <v>0</v>
      </c>
      <c r="DC18" s="87">
        <f t="shared" ref="DC18" si="117">DC8-DC12</f>
        <v>0</v>
      </c>
      <c r="DD18" s="87"/>
      <c r="DE18" s="87"/>
      <c r="DF18" s="87">
        <f>DF8-DF12</f>
        <v>0</v>
      </c>
      <c r="DG18" s="87">
        <f t="shared" ref="DG18" si="118">DG8-DG12</f>
        <v>0</v>
      </c>
      <c r="DH18" s="87"/>
      <c r="DI18" s="87"/>
      <c r="DJ18" s="87">
        <f>DJ8-DJ12</f>
        <v>0</v>
      </c>
      <c r="DK18" s="87">
        <f t="shared" ref="DK18" si="119">DK8-DK12</f>
        <v>0</v>
      </c>
      <c r="DL18" s="87"/>
      <c r="DM18" s="87"/>
      <c r="DN18" s="87">
        <f>DN8-DN12</f>
        <v>0</v>
      </c>
      <c r="DO18" s="87">
        <f t="shared" ref="DO18" si="120">DO8-DO12</f>
        <v>0</v>
      </c>
      <c r="DP18" s="87"/>
      <c r="DQ18" s="87"/>
      <c r="DR18" s="87">
        <f>DR8-DR12</f>
        <v>0</v>
      </c>
      <c r="DS18" s="87">
        <f t="shared" ref="DS18" si="121">DS8-DS12</f>
        <v>0</v>
      </c>
      <c r="DT18" s="87"/>
      <c r="DU18" s="87"/>
    </row>
    <row r="19" spans="1:125" s="11" customFormat="1" x14ac:dyDescent="0.3">
      <c r="A19" s="7"/>
      <c r="B19" s="52"/>
      <c r="C19" s="53"/>
      <c r="D19" s="8"/>
      <c r="E19" s="8"/>
      <c r="F19" s="9"/>
      <c r="G19" s="10"/>
      <c r="H19" s="10"/>
      <c r="I19" s="10"/>
      <c r="J19" s="9"/>
      <c r="K19" s="10"/>
      <c r="L19" s="10"/>
      <c r="M19" s="10"/>
      <c r="O19" s="11">
        <f>O13/1024/1024</f>
        <v>0</v>
      </c>
      <c r="S19" s="11">
        <f>S13/1024/1024</f>
        <v>0</v>
      </c>
      <c r="AI19" s="11">
        <f>(AI8-AI7)/1024/1024</f>
        <v>0</v>
      </c>
      <c r="AK19" s="223"/>
      <c r="BW19" s="11">
        <f>BW13/1024/1024</f>
        <v>0</v>
      </c>
    </row>
    <row r="20" spans="1:125" s="11" customFormat="1" x14ac:dyDescent="0.3">
      <c r="A20" s="7"/>
      <c r="B20" s="52"/>
      <c r="C20" s="53"/>
      <c r="D20" s="8"/>
      <c r="E20" s="8"/>
      <c r="F20" s="52"/>
      <c r="G20" s="53"/>
      <c r="H20" s="10"/>
      <c r="I20" s="10"/>
      <c r="J20" s="54"/>
      <c r="K20" s="55"/>
      <c r="L20" s="10"/>
      <c r="M20" s="10"/>
      <c r="N20" s="56"/>
      <c r="O20" s="57"/>
      <c r="R20" s="56"/>
      <c r="S20" s="57"/>
      <c r="V20" s="57"/>
      <c r="W20" s="57"/>
      <c r="Z20" s="56"/>
      <c r="AA20" s="57"/>
      <c r="AD20" s="56"/>
      <c r="AE20" s="57">
        <f>AE13/1024/1024</f>
        <v>0</v>
      </c>
      <c r="AH20" s="56"/>
      <c r="AI20" s="57"/>
      <c r="AK20" s="223"/>
      <c r="AL20" s="56"/>
      <c r="AM20" s="57"/>
      <c r="AP20" s="56"/>
      <c r="AQ20" s="57"/>
      <c r="AT20" s="56"/>
      <c r="AU20" s="57"/>
      <c r="AX20" s="56"/>
      <c r="AY20" s="57"/>
      <c r="BB20" s="56"/>
      <c r="BC20" s="57"/>
      <c r="BF20" s="56"/>
      <c r="BG20" s="57"/>
      <c r="BJ20" s="56"/>
      <c r="BK20" s="57"/>
      <c r="BN20" s="56"/>
      <c r="BO20" s="57"/>
      <c r="BR20" s="56"/>
      <c r="BS20" s="57"/>
      <c r="BV20" s="56"/>
      <c r="BW20" s="57"/>
      <c r="CA20" s="11">
        <f>CA14/1024/1024</f>
        <v>-4.0745362639427185E-10</v>
      </c>
      <c r="CB20" s="57"/>
      <c r="CD20" s="56"/>
      <c r="CE20" s="57"/>
      <c r="CH20" s="56"/>
      <c r="CI20" s="57"/>
      <c r="CL20" s="56"/>
      <c r="CM20" s="57"/>
      <c r="CP20" s="56"/>
      <c r="CQ20" s="57"/>
      <c r="CT20" s="56"/>
      <c r="CU20" s="57"/>
      <c r="CX20" s="56"/>
      <c r="CY20" s="57"/>
      <c r="DB20" s="56"/>
      <c r="DC20" s="57"/>
      <c r="DF20" s="56"/>
      <c r="DG20" s="57"/>
      <c r="DJ20" s="56"/>
      <c r="DK20" s="57"/>
      <c r="DN20" s="56"/>
      <c r="DO20" s="57"/>
      <c r="DR20" s="56"/>
      <c r="DS20" s="57"/>
    </row>
    <row r="21" spans="1:125" x14ac:dyDescent="0.3">
      <c r="A21" s="22" t="s">
        <v>22</v>
      </c>
      <c r="B21" s="434">
        <v>1</v>
      </c>
      <c r="C21" s="434"/>
      <c r="D21" s="434"/>
      <c r="E21" s="434"/>
      <c r="F21" s="439">
        <v>2</v>
      </c>
      <c r="G21" s="439"/>
      <c r="H21" s="439"/>
      <c r="I21" s="439"/>
      <c r="J21" s="434">
        <v>3</v>
      </c>
      <c r="K21" s="434"/>
      <c r="L21" s="434"/>
      <c r="M21" s="434"/>
      <c r="N21" s="439">
        <v>4</v>
      </c>
      <c r="O21" s="439"/>
      <c r="P21" s="439"/>
      <c r="Q21" s="439"/>
      <c r="R21" s="434">
        <v>5</v>
      </c>
      <c r="S21" s="434"/>
      <c r="T21" s="434"/>
      <c r="U21" s="434"/>
      <c r="V21" s="439">
        <v>6</v>
      </c>
      <c r="W21" s="439"/>
      <c r="X21" s="439"/>
      <c r="Y21" s="439"/>
      <c r="Z21" s="434">
        <v>7</v>
      </c>
      <c r="AA21" s="434"/>
      <c r="AB21" s="434"/>
      <c r="AC21" s="434"/>
      <c r="AD21" s="439">
        <v>8</v>
      </c>
      <c r="AE21" s="439"/>
      <c r="AF21" s="439"/>
      <c r="AG21" s="439"/>
      <c r="AH21" s="434">
        <v>9</v>
      </c>
      <c r="AI21" s="434"/>
      <c r="AJ21" s="434"/>
      <c r="AK21" s="434"/>
      <c r="AL21" s="439">
        <v>10</v>
      </c>
      <c r="AM21" s="439"/>
      <c r="AN21" s="439"/>
      <c r="AO21" s="439"/>
      <c r="AP21" s="434">
        <v>11</v>
      </c>
      <c r="AQ21" s="434"/>
      <c r="AR21" s="434"/>
      <c r="AS21" s="434"/>
      <c r="AT21" s="439">
        <v>12</v>
      </c>
      <c r="AU21" s="439"/>
      <c r="AV21" s="439"/>
      <c r="AW21" s="439"/>
      <c r="AX21" s="434">
        <v>13</v>
      </c>
      <c r="AY21" s="434"/>
      <c r="AZ21" s="434"/>
      <c r="BA21" s="434"/>
      <c r="BB21" s="439">
        <v>14</v>
      </c>
      <c r="BC21" s="439"/>
      <c r="BD21" s="439"/>
      <c r="BE21" s="439"/>
      <c r="BF21" s="434">
        <v>15</v>
      </c>
      <c r="BG21" s="434"/>
      <c r="BH21" s="434"/>
      <c r="BI21" s="434"/>
      <c r="BJ21" s="439">
        <v>16</v>
      </c>
      <c r="BK21" s="439"/>
      <c r="BL21" s="439"/>
      <c r="BM21" s="439"/>
      <c r="BN21" s="434">
        <v>17</v>
      </c>
      <c r="BO21" s="434"/>
      <c r="BP21" s="434"/>
      <c r="BQ21" s="434"/>
      <c r="BR21" s="439">
        <v>18</v>
      </c>
      <c r="BS21" s="439"/>
      <c r="BT21" s="439"/>
      <c r="BU21" s="439"/>
      <c r="BV21" s="434">
        <v>19</v>
      </c>
      <c r="BW21" s="434"/>
      <c r="BX21" s="434"/>
      <c r="BY21" s="434"/>
      <c r="BZ21" s="439">
        <v>20</v>
      </c>
      <c r="CA21" s="439"/>
      <c r="CB21" s="439"/>
      <c r="CC21" s="439"/>
      <c r="CD21" s="434">
        <v>21</v>
      </c>
      <c r="CE21" s="434"/>
      <c r="CF21" s="434"/>
      <c r="CG21" s="434"/>
      <c r="CH21" s="439">
        <v>22</v>
      </c>
      <c r="CI21" s="439"/>
      <c r="CJ21" s="439"/>
      <c r="CK21" s="439"/>
      <c r="CL21" s="434">
        <v>23</v>
      </c>
      <c r="CM21" s="434"/>
      <c r="CN21" s="434"/>
      <c r="CO21" s="434"/>
      <c r="CP21" s="439">
        <v>24</v>
      </c>
      <c r="CQ21" s="439"/>
      <c r="CR21" s="439"/>
      <c r="CS21" s="439"/>
      <c r="CT21" s="434">
        <v>25</v>
      </c>
      <c r="CU21" s="434"/>
      <c r="CV21" s="434"/>
      <c r="CW21" s="434"/>
      <c r="CX21" s="439">
        <v>26</v>
      </c>
      <c r="CY21" s="439"/>
      <c r="CZ21" s="439"/>
      <c r="DA21" s="439"/>
      <c r="DB21" s="434">
        <v>27</v>
      </c>
      <c r="DC21" s="434"/>
      <c r="DD21" s="434"/>
      <c r="DE21" s="434"/>
      <c r="DF21" s="439">
        <v>28</v>
      </c>
      <c r="DG21" s="439"/>
      <c r="DH21" s="439"/>
      <c r="DI21" s="439"/>
      <c r="DJ21" s="434">
        <v>29</v>
      </c>
      <c r="DK21" s="434"/>
      <c r="DL21" s="434"/>
      <c r="DM21" s="434"/>
      <c r="DN21" s="439">
        <v>30</v>
      </c>
      <c r="DO21" s="439"/>
      <c r="DP21" s="439"/>
      <c r="DQ21" s="439"/>
      <c r="DR21" s="434">
        <v>31</v>
      </c>
      <c r="DS21" s="434"/>
      <c r="DT21" s="434"/>
      <c r="DU21" s="434"/>
    </row>
    <row r="22" spans="1:125" x14ac:dyDescent="0.3">
      <c r="A22" s="22" t="s">
        <v>16</v>
      </c>
      <c r="B22" s="3" t="s">
        <v>17</v>
      </c>
      <c r="C22" s="22" t="s">
        <v>18</v>
      </c>
      <c r="D22" s="22" t="s">
        <v>19</v>
      </c>
      <c r="E22" s="22" t="s">
        <v>20</v>
      </c>
      <c r="F22" s="6" t="s">
        <v>17</v>
      </c>
      <c r="G22" s="23" t="s">
        <v>18</v>
      </c>
      <c r="H22" s="23" t="s">
        <v>19</v>
      </c>
      <c r="I22" s="23" t="s">
        <v>20</v>
      </c>
      <c r="J22" s="3" t="s">
        <v>17</v>
      </c>
      <c r="K22" s="22" t="s">
        <v>18</v>
      </c>
      <c r="L22" s="22" t="s">
        <v>19</v>
      </c>
      <c r="M22" s="22" t="s">
        <v>20</v>
      </c>
      <c r="N22" s="6" t="s">
        <v>17</v>
      </c>
      <c r="O22" s="23" t="s">
        <v>18</v>
      </c>
      <c r="P22" s="23" t="s">
        <v>19</v>
      </c>
      <c r="Q22" s="23" t="s">
        <v>20</v>
      </c>
      <c r="R22" s="3" t="s">
        <v>17</v>
      </c>
      <c r="S22" s="22" t="s">
        <v>18</v>
      </c>
      <c r="T22" s="22" t="s">
        <v>19</v>
      </c>
      <c r="U22" s="22" t="s">
        <v>20</v>
      </c>
      <c r="V22" s="6" t="s">
        <v>17</v>
      </c>
      <c r="W22" s="23" t="s">
        <v>18</v>
      </c>
      <c r="X22" s="23" t="s">
        <v>19</v>
      </c>
      <c r="Y22" s="23" t="s">
        <v>20</v>
      </c>
      <c r="Z22" s="3" t="s">
        <v>17</v>
      </c>
      <c r="AA22" s="22" t="s">
        <v>18</v>
      </c>
      <c r="AB22" s="22" t="s">
        <v>19</v>
      </c>
      <c r="AC22" s="22" t="s">
        <v>20</v>
      </c>
      <c r="AD22" s="6" t="s">
        <v>17</v>
      </c>
      <c r="AE22" s="23" t="s">
        <v>18</v>
      </c>
      <c r="AF22" s="23" t="s">
        <v>19</v>
      </c>
      <c r="AG22" s="23" t="s">
        <v>20</v>
      </c>
      <c r="AH22" s="3" t="s">
        <v>17</v>
      </c>
      <c r="AI22" s="22" t="s">
        <v>18</v>
      </c>
      <c r="AJ22" s="22" t="s">
        <v>19</v>
      </c>
      <c r="AK22" s="22" t="s">
        <v>20</v>
      </c>
      <c r="AL22" s="6" t="s">
        <v>17</v>
      </c>
      <c r="AM22" s="23" t="s">
        <v>18</v>
      </c>
      <c r="AN22" s="23" t="s">
        <v>19</v>
      </c>
      <c r="AO22" s="23" t="s">
        <v>20</v>
      </c>
      <c r="AP22" s="3" t="s">
        <v>17</v>
      </c>
      <c r="AQ22" s="22" t="s">
        <v>18</v>
      </c>
      <c r="AR22" s="22" t="s">
        <v>19</v>
      </c>
      <c r="AS22" s="22" t="s">
        <v>20</v>
      </c>
      <c r="AT22" s="6" t="s">
        <v>17</v>
      </c>
      <c r="AU22" s="23" t="s">
        <v>18</v>
      </c>
      <c r="AV22" s="23" t="s">
        <v>19</v>
      </c>
      <c r="AW22" s="23" t="s">
        <v>20</v>
      </c>
      <c r="AX22" s="3" t="s">
        <v>17</v>
      </c>
      <c r="AY22" s="22" t="s">
        <v>18</v>
      </c>
      <c r="AZ22" s="22" t="s">
        <v>19</v>
      </c>
      <c r="BA22" s="22" t="s">
        <v>20</v>
      </c>
      <c r="BB22" s="6" t="s">
        <v>17</v>
      </c>
      <c r="BC22" s="23" t="s">
        <v>18</v>
      </c>
      <c r="BD22" s="23" t="s">
        <v>19</v>
      </c>
      <c r="BE22" s="23" t="s">
        <v>20</v>
      </c>
      <c r="BF22" s="3" t="s">
        <v>17</v>
      </c>
      <c r="BG22" s="22" t="s">
        <v>18</v>
      </c>
      <c r="BH22" s="22" t="s">
        <v>19</v>
      </c>
      <c r="BI22" s="22" t="s">
        <v>20</v>
      </c>
      <c r="BJ22" s="6" t="s">
        <v>17</v>
      </c>
      <c r="BK22" s="23" t="s">
        <v>18</v>
      </c>
      <c r="BL22" s="23" t="s">
        <v>19</v>
      </c>
      <c r="BM22" s="23" t="s">
        <v>20</v>
      </c>
      <c r="BN22" s="3" t="s">
        <v>17</v>
      </c>
      <c r="BO22" s="22" t="s">
        <v>18</v>
      </c>
      <c r="BP22" s="22" t="s">
        <v>19</v>
      </c>
      <c r="BQ22" s="22" t="s">
        <v>20</v>
      </c>
      <c r="BR22" s="6" t="s">
        <v>17</v>
      </c>
      <c r="BS22" s="23" t="s">
        <v>18</v>
      </c>
      <c r="BT22" s="23" t="s">
        <v>19</v>
      </c>
      <c r="BU22" s="23" t="s">
        <v>20</v>
      </c>
      <c r="BV22" s="3" t="s">
        <v>17</v>
      </c>
      <c r="BW22" s="22" t="s">
        <v>18</v>
      </c>
      <c r="BX22" s="22" t="s">
        <v>19</v>
      </c>
      <c r="BY22" s="22" t="s">
        <v>20</v>
      </c>
      <c r="BZ22" s="6" t="s">
        <v>17</v>
      </c>
      <c r="CA22" s="23" t="s">
        <v>18</v>
      </c>
      <c r="CB22" s="23" t="s">
        <v>19</v>
      </c>
      <c r="CC22" s="23" t="s">
        <v>20</v>
      </c>
      <c r="CD22" s="3" t="s">
        <v>17</v>
      </c>
      <c r="CE22" s="22" t="s">
        <v>18</v>
      </c>
      <c r="CF22" s="22" t="s">
        <v>19</v>
      </c>
      <c r="CG22" s="22" t="s">
        <v>20</v>
      </c>
      <c r="CH22" s="6" t="s">
        <v>17</v>
      </c>
      <c r="CI22" s="23" t="s">
        <v>18</v>
      </c>
      <c r="CJ22" s="23" t="s">
        <v>19</v>
      </c>
      <c r="CK22" s="23" t="s">
        <v>20</v>
      </c>
      <c r="CL22" s="3" t="s">
        <v>17</v>
      </c>
      <c r="CM22" s="22" t="s">
        <v>18</v>
      </c>
      <c r="CN22" s="22" t="s">
        <v>19</v>
      </c>
      <c r="CO22" s="22" t="s">
        <v>20</v>
      </c>
      <c r="CP22" s="6" t="s">
        <v>17</v>
      </c>
      <c r="CQ22" s="23" t="s">
        <v>18</v>
      </c>
      <c r="CR22" s="23" t="s">
        <v>19</v>
      </c>
      <c r="CS22" s="23" t="s">
        <v>20</v>
      </c>
      <c r="CT22" s="3" t="s">
        <v>17</v>
      </c>
      <c r="CU22" s="22" t="s">
        <v>18</v>
      </c>
      <c r="CV22" s="22" t="s">
        <v>19</v>
      </c>
      <c r="CW22" s="22" t="s">
        <v>20</v>
      </c>
      <c r="CX22" s="6" t="s">
        <v>17</v>
      </c>
      <c r="CY22" s="23" t="s">
        <v>18</v>
      </c>
      <c r="CZ22" s="23" t="s">
        <v>19</v>
      </c>
      <c r="DA22" s="23" t="s">
        <v>20</v>
      </c>
      <c r="DB22" s="3" t="s">
        <v>17</v>
      </c>
      <c r="DC22" s="22" t="s">
        <v>18</v>
      </c>
      <c r="DD22" s="22" t="s">
        <v>19</v>
      </c>
      <c r="DE22" s="22" t="s">
        <v>20</v>
      </c>
      <c r="DF22" s="6" t="s">
        <v>17</v>
      </c>
      <c r="DG22" s="23" t="s">
        <v>18</v>
      </c>
      <c r="DH22" s="23" t="s">
        <v>19</v>
      </c>
      <c r="DI22" s="23" t="s">
        <v>20</v>
      </c>
      <c r="DJ22" s="3" t="s">
        <v>17</v>
      </c>
      <c r="DK22" s="22" t="s">
        <v>18</v>
      </c>
      <c r="DL22" s="22" t="s">
        <v>19</v>
      </c>
      <c r="DM22" s="22" t="s">
        <v>20</v>
      </c>
      <c r="DN22" s="6" t="s">
        <v>17</v>
      </c>
      <c r="DO22" s="23" t="s">
        <v>18</v>
      </c>
      <c r="DP22" s="23" t="s">
        <v>19</v>
      </c>
      <c r="DQ22" s="23" t="s">
        <v>20</v>
      </c>
      <c r="DR22" s="3" t="s">
        <v>17</v>
      </c>
      <c r="DS22" s="22" t="s">
        <v>18</v>
      </c>
      <c r="DT22" s="22" t="s">
        <v>19</v>
      </c>
      <c r="DU22" s="22" t="s">
        <v>20</v>
      </c>
    </row>
    <row r="23" spans="1:125" s="11" customFormat="1" x14ac:dyDescent="0.3">
      <c r="A23" s="110" t="s">
        <v>67</v>
      </c>
      <c r="B23" s="111"/>
      <c r="C23" s="111"/>
      <c r="D23" s="111"/>
      <c r="E23" s="111"/>
      <c r="F23" s="111" t="e">
        <f t="shared" ref="F23:O26" si="122">(F5-B5)/B5</f>
        <v>#DIV/0!</v>
      </c>
      <c r="G23" s="111">
        <f t="shared" si="122"/>
        <v>-1.4658034694727692E-2</v>
      </c>
      <c r="H23" s="111">
        <f t="shared" si="122"/>
        <v>-2.6518013667376317E-2</v>
      </c>
      <c r="I23" s="111">
        <f t="shared" si="122"/>
        <v>-1.374051980250689E-2</v>
      </c>
      <c r="J23" s="111" t="e">
        <f t="shared" si="122"/>
        <v>#DIV/0!</v>
      </c>
      <c r="K23" s="111">
        <f t="shared" ref="K23:M24" si="123">(K5-G5)/G5</f>
        <v>4.5511346343102962E-3</v>
      </c>
      <c r="L23" s="111">
        <f t="shared" si="123"/>
        <v>-3.4409592580185258E-3</v>
      </c>
      <c r="M23" s="111">
        <f t="shared" si="123"/>
        <v>5.1614109408797456E-3</v>
      </c>
      <c r="N23" s="111" t="e">
        <f t="shared" si="122"/>
        <v>#DIV/0!</v>
      </c>
      <c r="O23" s="111">
        <f t="shared" ref="O23:Q24" si="124">(O5-K5)/K5</f>
        <v>2.6465705680159767E-3</v>
      </c>
      <c r="P23" s="111">
        <f t="shared" si="124"/>
        <v>-4.4479199001926052E-3</v>
      </c>
      <c r="Q23" s="111">
        <f t="shared" si="124"/>
        <v>3.183669597368629E-3</v>
      </c>
      <c r="R23" s="111" t="e">
        <f t="shared" ref="P23:Y26" si="125">(R5-N5)/N5</f>
        <v>#DIV/0!</v>
      </c>
      <c r="S23" s="111">
        <f t="shared" ref="S23:T24" si="126">(S5-O5)/O5</f>
        <v>-3.2047598106706841E-2</v>
      </c>
      <c r="T23" s="111">
        <f t="shared" si="126"/>
        <v>-8.4571253123261192E-3</v>
      </c>
      <c r="U23" s="111">
        <f>(U5-Q5)/Q5</f>
        <v>-3.381996379240626E-2</v>
      </c>
      <c r="V23" s="111" t="e">
        <f t="shared" si="125"/>
        <v>#DIV/0!</v>
      </c>
      <c r="W23" s="111">
        <f t="shared" ref="W23:X24" si="127">(W5-S5)/S5</f>
        <v>3.769712686976965E-2</v>
      </c>
      <c r="X23" s="111">
        <f t="shared" si="127"/>
        <v>3.2064451141273223E-2</v>
      </c>
      <c r="Y23" s="111">
        <f>(Y5-U5)/U5</f>
        <v>3.8131421916984383E-2</v>
      </c>
      <c r="Z23" s="111" t="e">
        <f t="shared" ref="Z23:AI26" si="128">(Z5-V5)/V5</f>
        <v>#DIV/0!</v>
      </c>
      <c r="AA23" s="111">
        <f t="shared" si="128"/>
        <v>-9.1986181577484137E-3</v>
      </c>
      <c r="AB23" s="111">
        <f t="shared" si="128"/>
        <v>2.5064764562476732E-2</v>
      </c>
      <c r="AC23" s="111">
        <f t="shared" si="128"/>
        <v>-1.1824981734798398E-2</v>
      </c>
      <c r="AD23" s="111" t="e">
        <f t="shared" si="128"/>
        <v>#DIV/0!</v>
      </c>
      <c r="AE23" s="111">
        <f t="shared" si="128"/>
        <v>-8.9503033971191932E-3</v>
      </c>
      <c r="AF23" s="111">
        <f t="shared" si="128"/>
        <v>-3.7446225234631578E-2</v>
      </c>
      <c r="AG23" s="111">
        <f t="shared" si="128"/>
        <v>-6.6844867913122569E-3</v>
      </c>
      <c r="AH23" s="111" t="e">
        <f t="shared" si="128"/>
        <v>#DIV/0!</v>
      </c>
      <c r="AI23" s="111">
        <f t="shared" si="128"/>
        <v>5.1168869410381035E-3</v>
      </c>
      <c r="AJ23" s="111">
        <f t="shared" ref="AJ23:AK26" si="129">(AJ5-AF5)/AF5</f>
        <v>5.5587421197420784E-3</v>
      </c>
      <c r="AK23" s="111">
        <f t="shared" si="129"/>
        <v>5.0828414362923714E-3</v>
      </c>
      <c r="AL23" s="111" t="e">
        <f t="shared" ref="AL23:AO26" si="130">(AL5-AH5)/AH5</f>
        <v>#DIV/0!</v>
      </c>
      <c r="AM23" s="111">
        <f t="shared" si="130"/>
        <v>2.4206880718694094E-2</v>
      </c>
      <c r="AN23" s="111">
        <f t="shared" si="130"/>
        <v>1.4094491343284077E-2</v>
      </c>
      <c r="AO23" s="111">
        <f t="shared" si="130"/>
        <v>2.498642214344822E-2</v>
      </c>
      <c r="AP23" s="111" t="e">
        <f t="shared" ref="AP23:AS26" si="131">(AP5-AL5)/AL5</f>
        <v>#DIV/0!</v>
      </c>
      <c r="AQ23" s="111">
        <f t="shared" si="131"/>
        <v>-0.1204369829486745</v>
      </c>
      <c r="AR23" s="111">
        <f t="shared" si="131"/>
        <v>-0.11057017466042787</v>
      </c>
      <c r="AS23" s="111">
        <f t="shared" si="131"/>
        <v>-0.12118951051920651</v>
      </c>
      <c r="AT23" s="111" t="e">
        <f t="shared" ref="AT23:AW26" si="132">(AT5-AP5)/AP5</f>
        <v>#DIV/0!</v>
      </c>
      <c r="AU23" s="111">
        <f t="shared" si="132"/>
        <v>6.6470697000878876E-2</v>
      </c>
      <c r="AV23" s="111">
        <f t="shared" si="132"/>
        <v>8.7814993813277578E-2</v>
      </c>
      <c r="AW23" s="111">
        <f t="shared" si="132"/>
        <v>6.482312639909775E-2</v>
      </c>
      <c r="AX23" s="111" t="e">
        <f t="shared" ref="AX23:BA26" si="133">(AX5-AT5)/AT5</f>
        <v>#DIV/0!</v>
      </c>
      <c r="AY23" s="111">
        <f t="shared" si="133"/>
        <v>-1.7554111391737331E-2</v>
      </c>
      <c r="AZ23" s="111">
        <f t="shared" si="133"/>
        <v>-6.7160218813058833E-3</v>
      </c>
      <c r="BA23" s="111">
        <f t="shared" si="133"/>
        <v>-1.8408769628400441E-2</v>
      </c>
      <c r="BB23" s="111" t="e">
        <f t="shared" ref="BB23:BK26" si="134">(BB5-AX5)/AX5</f>
        <v>#DIV/0!</v>
      </c>
      <c r="BC23" s="111">
        <f t="shared" si="134"/>
        <v>-1.1587066320935716E-2</v>
      </c>
      <c r="BD23" s="111">
        <f t="shared" si="134"/>
        <v>-3.6182997077997811E-2</v>
      </c>
      <c r="BE23" s="111">
        <f t="shared" si="134"/>
        <v>-9.6244031602870737E-3</v>
      </c>
      <c r="BF23" s="111" t="e">
        <f t="shared" si="134"/>
        <v>#DIV/0!</v>
      </c>
      <c r="BG23" s="111">
        <f t="shared" si="134"/>
        <v>7.8440593337635686E-2</v>
      </c>
      <c r="BH23" s="111">
        <f t="shared" si="134"/>
        <v>3.5041270022754582E-2</v>
      </c>
      <c r="BI23" s="111">
        <f t="shared" si="134"/>
        <v>8.1810827837116004E-2</v>
      </c>
      <c r="BJ23" s="111" t="e">
        <f t="shared" si="134"/>
        <v>#DIV/0!</v>
      </c>
      <c r="BK23" s="111">
        <f t="shared" si="134"/>
        <v>-5.07808446160996E-2</v>
      </c>
      <c r="BL23" s="111">
        <f t="shared" ref="BL23:BU26" si="135">(BL5-BH5)/BH5</f>
        <v>4.8349373513024681E-3</v>
      </c>
      <c r="BM23" s="111">
        <f t="shared" si="135"/>
        <v>-5.4913046701029269E-2</v>
      </c>
      <c r="BN23" s="111" t="e">
        <f t="shared" ref="BN23:BP24" si="136">(BN5-BJ5)/BJ5</f>
        <v>#DIV/0!</v>
      </c>
      <c r="BO23" s="111">
        <f t="shared" si="136"/>
        <v>-2.5739385126046729E-2</v>
      </c>
      <c r="BP23" s="111">
        <f t="shared" si="136"/>
        <v>-1.2850954034080696E-2</v>
      </c>
      <c r="BQ23" s="111">
        <f t="shared" si="135"/>
        <v>-2.6757522822457441E-2</v>
      </c>
      <c r="BR23" s="111" t="e">
        <f t="shared" ref="BR23:BT24" si="137">(BR5-BN5)/BN5</f>
        <v>#DIV/0!</v>
      </c>
      <c r="BS23" s="111">
        <f t="shared" si="137"/>
        <v>-1.4105827654191896E-2</v>
      </c>
      <c r="BT23" s="111">
        <f t="shared" si="137"/>
        <v>-3.8000482188545676E-3</v>
      </c>
      <c r="BU23" s="111">
        <f t="shared" si="135"/>
        <v>-1.4931578413177157E-2</v>
      </c>
      <c r="BV23" s="111" t="e">
        <f t="shared" ref="BV23:CE26" si="138">(BV5-BR5)/BR5</f>
        <v>#DIV/0!</v>
      </c>
      <c r="BW23" s="111">
        <f t="shared" si="138"/>
        <v>-3.2004360941397775E-2</v>
      </c>
      <c r="BX23" s="111">
        <f t="shared" si="138"/>
        <v>-7.8050701856248743E-4</v>
      </c>
      <c r="BY23" s="111">
        <f t="shared" si="138"/>
        <v>-3.4534443915058173E-2</v>
      </c>
      <c r="BZ23" s="111" t="e">
        <f t="shared" si="138"/>
        <v>#DIV/0!</v>
      </c>
      <c r="CA23" s="111">
        <f t="shared" si="138"/>
        <v>3.0932134259946159E-3</v>
      </c>
      <c r="CB23" s="111">
        <f t="shared" si="138"/>
        <v>-1.8014543700601146E-3</v>
      </c>
      <c r="CC23" s="111">
        <f t="shared" si="138"/>
        <v>3.5036968193642702E-3</v>
      </c>
      <c r="CD23" s="111" t="e">
        <f t="shared" si="138"/>
        <v>#DIV/0!</v>
      </c>
      <c r="CE23" s="111">
        <f t="shared" si="138"/>
        <v>2.508202123790898E-2</v>
      </c>
      <c r="CF23" s="111">
        <f t="shared" ref="CF23:CO26" si="139">(CF5-CB5)/CB5</f>
        <v>1.7464948240249214E-2</v>
      </c>
      <c r="CG23" s="111">
        <f t="shared" si="139"/>
        <v>2.571743767494274E-2</v>
      </c>
      <c r="CH23" s="111" t="e">
        <f t="shared" si="139"/>
        <v>#DIV/0!</v>
      </c>
      <c r="CI23" s="111">
        <f t="shared" si="139"/>
        <v>-2.9618692349503348E-2</v>
      </c>
      <c r="CJ23" s="111">
        <f t="shared" si="139"/>
        <v>-1.6049743989794713E-2</v>
      </c>
      <c r="CK23" s="111">
        <f t="shared" si="139"/>
        <v>-3.074150742342863E-2</v>
      </c>
      <c r="CL23" s="111" t="e">
        <f t="shared" si="139"/>
        <v>#DIV/0!</v>
      </c>
      <c r="CM23" s="111">
        <f t="shared" si="139"/>
        <v>2.4377094236408812E-3</v>
      </c>
      <c r="CN23" s="111">
        <f t="shared" si="139"/>
        <v>-4.8164532599759193E-4</v>
      </c>
      <c r="CO23" s="111">
        <f t="shared" si="139"/>
        <v>2.6829444191082438E-3</v>
      </c>
      <c r="CP23" s="111" t="e">
        <f t="shared" ref="CP23:CY26" si="140">(CP5-CL5)/CL5</f>
        <v>#DIV/0!</v>
      </c>
      <c r="CQ23" s="111">
        <f t="shared" si="140"/>
        <v>3.2999840511129899E-3</v>
      </c>
      <c r="CR23" s="111">
        <f t="shared" si="140"/>
        <v>-7.1556116134039978E-3</v>
      </c>
      <c r="CS23" s="111">
        <f t="shared" si="140"/>
        <v>4.1755149925807849E-3</v>
      </c>
      <c r="CT23" s="111" t="e">
        <f t="shared" si="140"/>
        <v>#DIV/0!</v>
      </c>
      <c r="CU23" s="111">
        <f t="shared" si="140"/>
        <v>-7.8321318401815155E-3</v>
      </c>
      <c r="CV23" s="111">
        <f t="shared" si="140"/>
        <v>8.5721850612082242E-4</v>
      </c>
      <c r="CW23" s="111">
        <f t="shared" si="140"/>
        <v>-8.5515503118325752E-3</v>
      </c>
      <c r="CX23" s="111" t="e">
        <f t="shared" si="140"/>
        <v>#DIV/0!</v>
      </c>
      <c r="CY23" s="111">
        <f t="shared" si="140"/>
        <v>-2.6851839939323104E-2</v>
      </c>
      <c r="CZ23" s="111">
        <f t="shared" ref="CZ23:DI26" si="141">(CZ5-CV5)/CV5</f>
        <v>1.9134446887194976E-4</v>
      </c>
      <c r="DA23" s="111">
        <f t="shared" si="141"/>
        <v>-2.9112077532416999E-2</v>
      </c>
      <c r="DB23" s="111" t="e">
        <f t="shared" si="141"/>
        <v>#DIV/0!</v>
      </c>
      <c r="DC23" s="111">
        <f t="shared" si="141"/>
        <v>4.9826426924548174E-2</v>
      </c>
      <c r="DD23" s="111">
        <f t="shared" si="141"/>
        <v>6.0458031081431895E-3</v>
      </c>
      <c r="DE23" s="111">
        <f t="shared" si="141"/>
        <v>5.3596000314425137E-2</v>
      </c>
      <c r="DF23" s="111" t="e">
        <f t="shared" si="141"/>
        <v>#DIV/0!</v>
      </c>
      <c r="DG23" s="111">
        <f t="shared" si="141"/>
        <v>-1</v>
      </c>
      <c r="DH23" s="111">
        <f t="shared" si="141"/>
        <v>-1</v>
      </c>
      <c r="DI23" s="111">
        <f t="shared" si="141"/>
        <v>-1</v>
      </c>
      <c r="DJ23" s="111" t="e">
        <f t="shared" ref="DJ23:DS26" si="142">(DJ5-DF5)/DF5</f>
        <v>#DIV/0!</v>
      </c>
      <c r="DK23" s="111" t="e">
        <f t="shared" si="142"/>
        <v>#DIV/0!</v>
      </c>
      <c r="DL23" s="111" t="e">
        <f t="shared" si="142"/>
        <v>#DIV/0!</v>
      </c>
      <c r="DM23" s="111" t="e">
        <f t="shared" si="142"/>
        <v>#DIV/0!</v>
      </c>
      <c r="DN23" s="111" t="e">
        <f t="shared" si="142"/>
        <v>#DIV/0!</v>
      </c>
      <c r="DO23" s="111" t="e">
        <f t="shared" si="142"/>
        <v>#DIV/0!</v>
      </c>
      <c r="DP23" s="111" t="e">
        <f t="shared" si="142"/>
        <v>#DIV/0!</v>
      </c>
      <c r="DQ23" s="111" t="e">
        <f t="shared" si="142"/>
        <v>#DIV/0!</v>
      </c>
      <c r="DR23" s="111" t="e">
        <f t="shared" si="142"/>
        <v>#DIV/0!</v>
      </c>
      <c r="DS23" s="111" t="e">
        <f t="shared" si="142"/>
        <v>#DIV/0!</v>
      </c>
      <c r="DT23" s="111" t="e">
        <f t="shared" ref="DT23:DU26" si="143">(DT5-DP5)/DP5</f>
        <v>#DIV/0!</v>
      </c>
      <c r="DU23" s="111" t="e">
        <f t="shared" si="143"/>
        <v>#DIV/0!</v>
      </c>
    </row>
    <row r="24" spans="1:125" s="11" customFormat="1" x14ac:dyDescent="0.3">
      <c r="A24" s="118" t="s">
        <v>63</v>
      </c>
      <c r="B24" s="109"/>
      <c r="C24" s="109"/>
      <c r="D24" s="109"/>
      <c r="E24" s="109"/>
      <c r="F24" s="109" t="e">
        <f t="shared" si="122"/>
        <v>#DIV/0!</v>
      </c>
      <c r="G24" s="109">
        <f t="shared" si="122"/>
        <v>-1.4658034694728853E-2</v>
      </c>
      <c r="H24" s="109">
        <f t="shared" si="122"/>
        <v>-2.6518013667376317E-2</v>
      </c>
      <c r="I24" s="109">
        <f t="shared" si="122"/>
        <v>-1.3740519802505862E-2</v>
      </c>
      <c r="J24" s="109" t="e">
        <f t="shared" si="122"/>
        <v>#DIV/0!</v>
      </c>
      <c r="K24" s="109">
        <f t="shared" si="123"/>
        <v>4.5511346343114793E-3</v>
      </c>
      <c r="L24" s="109">
        <f t="shared" si="123"/>
        <v>-3.4409592580185258E-3</v>
      </c>
      <c r="M24" s="109">
        <f t="shared" si="123"/>
        <v>5.1614109408797456E-3</v>
      </c>
      <c r="N24" s="109" t="e">
        <f t="shared" si="122"/>
        <v>#DIV/0!</v>
      </c>
      <c r="O24" s="109">
        <f t="shared" si="124"/>
        <v>2.6465705680169538E-3</v>
      </c>
      <c r="P24" s="109">
        <f t="shared" si="124"/>
        <v>-4.4479199001926052E-3</v>
      </c>
      <c r="Q24" s="109">
        <f t="shared" si="124"/>
        <v>3.183669597368629E-3</v>
      </c>
      <c r="R24" s="109" t="e">
        <f t="shared" si="125"/>
        <v>#DIV/0!</v>
      </c>
      <c r="S24" s="109">
        <f t="shared" si="126"/>
        <v>-3.2047598106708756E-2</v>
      </c>
      <c r="T24" s="109">
        <f t="shared" si="126"/>
        <v>-8.4571253123261192E-3</v>
      </c>
      <c r="U24" s="109">
        <f>(U6-Q6)/Q6</f>
        <v>-3.381996379240626E-2</v>
      </c>
      <c r="V24" s="109" t="e">
        <f t="shared" si="125"/>
        <v>#DIV/0!</v>
      </c>
      <c r="W24" s="109">
        <f t="shared" si="127"/>
        <v>3.7697126869770697E-2</v>
      </c>
      <c r="X24" s="109">
        <f t="shared" si="127"/>
        <v>3.2064451141273223E-2</v>
      </c>
      <c r="Y24" s="109">
        <f>(Y6-U6)/U6</f>
        <v>3.8131421916984383E-2</v>
      </c>
      <c r="Z24" s="109" t="e">
        <f t="shared" si="128"/>
        <v>#DIV/0!</v>
      </c>
      <c r="AA24" s="109">
        <f t="shared" si="128"/>
        <v>-9.1986181577484137E-3</v>
      </c>
      <c r="AB24" s="109">
        <f t="shared" si="128"/>
        <v>2.5064764562476732E-2</v>
      </c>
      <c r="AC24" s="109">
        <f t="shared" si="128"/>
        <v>-1.1824981734798398E-2</v>
      </c>
      <c r="AD24" s="109" t="e">
        <f t="shared" si="128"/>
        <v>#DIV/0!</v>
      </c>
      <c r="AE24" s="109">
        <f t="shared" si="128"/>
        <v>-8.9503033971191932E-3</v>
      </c>
      <c r="AF24" s="109">
        <f t="shared" si="128"/>
        <v>-3.7446225234631578E-2</v>
      </c>
      <c r="AG24" s="109">
        <f t="shared" si="128"/>
        <v>-6.6844867913133143E-3</v>
      </c>
      <c r="AH24" s="109" t="e">
        <f t="shared" si="128"/>
        <v>#DIV/0!</v>
      </c>
      <c r="AI24" s="109">
        <f t="shared" si="128"/>
        <v>5.1168869410381035E-3</v>
      </c>
      <c r="AJ24" s="109">
        <f t="shared" si="129"/>
        <v>5.5587421197420784E-3</v>
      </c>
      <c r="AK24" s="109">
        <f t="shared" si="129"/>
        <v>5.0828414362934409E-3</v>
      </c>
      <c r="AL24" s="109" t="e">
        <f t="shared" si="130"/>
        <v>#DIV/0!</v>
      </c>
      <c r="AM24" s="109">
        <f t="shared" si="130"/>
        <v>2.4206880718694094E-2</v>
      </c>
      <c r="AN24" s="109">
        <f t="shared" si="130"/>
        <v>1.4094491343284077E-2</v>
      </c>
      <c r="AO24" s="109">
        <f t="shared" si="130"/>
        <v>2.498642214344822E-2</v>
      </c>
      <c r="AP24" s="109" t="e">
        <f t="shared" si="131"/>
        <v>#DIV/0!</v>
      </c>
      <c r="AQ24" s="109">
        <f t="shared" si="131"/>
        <v>-0.1204369829486745</v>
      </c>
      <c r="AR24" s="109">
        <f t="shared" si="131"/>
        <v>-0.11057017466042787</v>
      </c>
      <c r="AS24" s="109">
        <f t="shared" si="131"/>
        <v>-0.12118951051920651</v>
      </c>
      <c r="AT24" s="109" t="e">
        <f t="shared" si="132"/>
        <v>#DIV/0!</v>
      </c>
      <c r="AU24" s="109">
        <f t="shared" si="132"/>
        <v>6.6470697000878876E-2</v>
      </c>
      <c r="AV24" s="109">
        <f t="shared" si="132"/>
        <v>8.7814993813277578E-2</v>
      </c>
      <c r="AW24" s="109">
        <f t="shared" si="132"/>
        <v>6.482312639909775E-2</v>
      </c>
      <c r="AX24" s="109" t="e">
        <f t="shared" si="133"/>
        <v>#DIV/0!</v>
      </c>
      <c r="AY24" s="109">
        <f t="shared" si="133"/>
        <v>-1.7554111391737331E-2</v>
      </c>
      <c r="AZ24" s="109">
        <f t="shared" si="133"/>
        <v>-6.7160218813058833E-3</v>
      </c>
      <c r="BA24" s="109">
        <f t="shared" si="133"/>
        <v>-1.8408769628400441E-2</v>
      </c>
      <c r="BB24" s="109" t="e">
        <f t="shared" si="134"/>
        <v>#DIV/0!</v>
      </c>
      <c r="BC24" s="109">
        <f t="shared" si="134"/>
        <v>-1.1587066320935716E-2</v>
      </c>
      <c r="BD24" s="109">
        <f t="shared" si="134"/>
        <v>-3.6182997077997811E-2</v>
      </c>
      <c r="BE24" s="109">
        <f t="shared" si="134"/>
        <v>-9.6244031602870737E-3</v>
      </c>
      <c r="BF24" s="109" t="e">
        <f t="shared" si="134"/>
        <v>#DIV/0!</v>
      </c>
      <c r="BG24" s="109">
        <f t="shared" si="134"/>
        <v>7.8440593337634631E-2</v>
      </c>
      <c r="BH24" s="109">
        <f t="shared" si="134"/>
        <v>3.5041270022754582E-2</v>
      </c>
      <c r="BI24" s="109">
        <f t="shared" si="134"/>
        <v>8.1810827837114866E-2</v>
      </c>
      <c r="BJ24" s="109" t="e">
        <f t="shared" si="134"/>
        <v>#DIV/0!</v>
      </c>
      <c r="BK24" s="109">
        <f t="shared" si="134"/>
        <v>-5.0780844616098671E-2</v>
      </c>
      <c r="BL24" s="109">
        <f t="shared" si="135"/>
        <v>4.8349373513024681E-3</v>
      </c>
      <c r="BM24" s="109">
        <f t="shared" si="135"/>
        <v>-5.4913046701028277E-2</v>
      </c>
      <c r="BN24" s="109" t="e">
        <f t="shared" si="136"/>
        <v>#DIV/0!</v>
      </c>
      <c r="BO24" s="109">
        <f t="shared" si="136"/>
        <v>-2.5739385126046729E-2</v>
      </c>
      <c r="BP24" s="109">
        <f t="shared" si="136"/>
        <v>-1.2850954034080696E-2</v>
      </c>
      <c r="BQ24" s="109">
        <f t="shared" si="135"/>
        <v>-2.6757522822457441E-2</v>
      </c>
      <c r="BR24" s="109" t="e">
        <f t="shared" si="137"/>
        <v>#DIV/0!</v>
      </c>
      <c r="BS24" s="109">
        <f t="shared" si="137"/>
        <v>-1.4105827654191896E-2</v>
      </c>
      <c r="BT24" s="109">
        <f t="shared" si="137"/>
        <v>-3.8000482188545676E-3</v>
      </c>
      <c r="BU24" s="109">
        <f t="shared" si="135"/>
        <v>-1.4931578413177157E-2</v>
      </c>
      <c r="BV24" s="109" t="e">
        <f t="shared" si="138"/>
        <v>#DIV/0!</v>
      </c>
      <c r="BW24" s="109">
        <f t="shared" si="138"/>
        <v>-3.2004360941397775E-2</v>
      </c>
      <c r="BX24" s="109">
        <f t="shared" si="138"/>
        <v>-7.8050701856248743E-4</v>
      </c>
      <c r="BY24" s="109">
        <f t="shared" si="138"/>
        <v>-3.4534443915058173E-2</v>
      </c>
      <c r="BZ24" s="109" t="e">
        <f t="shared" si="138"/>
        <v>#DIV/0!</v>
      </c>
      <c r="CA24" s="109">
        <f t="shared" si="138"/>
        <v>3.0932134259946159E-3</v>
      </c>
      <c r="CB24" s="109">
        <f t="shared" si="138"/>
        <v>-1.8014543700601146E-3</v>
      </c>
      <c r="CC24" s="109">
        <f t="shared" si="138"/>
        <v>3.5036968193642702E-3</v>
      </c>
      <c r="CD24" s="109" t="e">
        <f t="shared" si="138"/>
        <v>#DIV/0!</v>
      </c>
      <c r="CE24" s="109">
        <f t="shared" si="138"/>
        <v>2.508202123790898E-2</v>
      </c>
      <c r="CF24" s="109">
        <f t="shared" si="139"/>
        <v>1.7464948240249214E-2</v>
      </c>
      <c r="CG24" s="109">
        <f t="shared" si="139"/>
        <v>2.571743767494274E-2</v>
      </c>
      <c r="CH24" s="109" t="e">
        <f t="shared" si="139"/>
        <v>#DIV/0!</v>
      </c>
      <c r="CI24" s="109">
        <f t="shared" si="139"/>
        <v>-2.9618692349503348E-2</v>
      </c>
      <c r="CJ24" s="109">
        <f t="shared" si="139"/>
        <v>-1.6049743989794713E-2</v>
      </c>
      <c r="CK24" s="109">
        <f t="shared" si="139"/>
        <v>-3.074150742342863E-2</v>
      </c>
      <c r="CL24" s="109" t="e">
        <f t="shared" si="139"/>
        <v>#DIV/0!</v>
      </c>
      <c r="CM24" s="109">
        <f t="shared" si="139"/>
        <v>2.4377094236408812E-3</v>
      </c>
      <c r="CN24" s="109">
        <f t="shared" si="139"/>
        <v>-4.8164532599759193E-4</v>
      </c>
      <c r="CO24" s="109">
        <f t="shared" si="139"/>
        <v>2.6829444191082438E-3</v>
      </c>
      <c r="CP24" s="109" t="e">
        <f t="shared" si="140"/>
        <v>#DIV/0!</v>
      </c>
      <c r="CQ24" s="109">
        <f t="shared" si="140"/>
        <v>3.2999840511129899E-3</v>
      </c>
      <c r="CR24" s="109">
        <f t="shared" si="140"/>
        <v>-7.1556116134039978E-3</v>
      </c>
      <c r="CS24" s="109">
        <f t="shared" si="140"/>
        <v>4.1755149925807849E-3</v>
      </c>
      <c r="CT24" s="109" t="e">
        <f t="shared" si="140"/>
        <v>#DIV/0!</v>
      </c>
      <c r="CU24" s="109">
        <f t="shared" si="140"/>
        <v>-7.8321318401815155E-3</v>
      </c>
      <c r="CV24" s="109">
        <f t="shared" si="140"/>
        <v>8.5721850612082242E-4</v>
      </c>
      <c r="CW24" s="109">
        <f t="shared" si="140"/>
        <v>-8.5515503118325752E-3</v>
      </c>
      <c r="CX24" s="109" t="e">
        <f t="shared" si="140"/>
        <v>#DIV/0!</v>
      </c>
      <c r="CY24" s="109">
        <f t="shared" si="140"/>
        <v>-2.6851839939323104E-2</v>
      </c>
      <c r="CZ24" s="109">
        <f t="shared" si="141"/>
        <v>1.9134446887194976E-4</v>
      </c>
      <c r="DA24" s="109">
        <f t="shared" si="141"/>
        <v>-2.9112077532416999E-2</v>
      </c>
      <c r="DB24" s="109" t="e">
        <f t="shared" si="141"/>
        <v>#DIV/0!</v>
      </c>
      <c r="DC24" s="109">
        <f t="shared" si="141"/>
        <v>4.9826426924548174E-2</v>
      </c>
      <c r="DD24" s="109">
        <f t="shared" si="141"/>
        <v>6.0458031081431895E-3</v>
      </c>
      <c r="DE24" s="109">
        <f t="shared" si="141"/>
        <v>5.3596000314425137E-2</v>
      </c>
      <c r="DF24" s="109" t="e">
        <f t="shared" si="141"/>
        <v>#DIV/0!</v>
      </c>
      <c r="DG24" s="109">
        <f t="shared" si="141"/>
        <v>-1</v>
      </c>
      <c r="DH24" s="109">
        <f t="shared" si="141"/>
        <v>-1</v>
      </c>
      <c r="DI24" s="109">
        <f t="shared" si="141"/>
        <v>-1</v>
      </c>
      <c r="DJ24" s="109" t="e">
        <f t="shared" si="142"/>
        <v>#DIV/0!</v>
      </c>
      <c r="DK24" s="109" t="e">
        <f t="shared" si="142"/>
        <v>#DIV/0!</v>
      </c>
      <c r="DL24" s="109" t="e">
        <f t="shared" si="142"/>
        <v>#DIV/0!</v>
      </c>
      <c r="DM24" s="109" t="e">
        <f t="shared" si="142"/>
        <v>#DIV/0!</v>
      </c>
      <c r="DN24" s="109" t="e">
        <f t="shared" si="142"/>
        <v>#DIV/0!</v>
      </c>
      <c r="DO24" s="109" t="e">
        <f t="shared" si="142"/>
        <v>#DIV/0!</v>
      </c>
      <c r="DP24" s="109" t="e">
        <f t="shared" si="142"/>
        <v>#DIV/0!</v>
      </c>
      <c r="DQ24" s="109" t="e">
        <f t="shared" si="142"/>
        <v>#DIV/0!</v>
      </c>
      <c r="DR24" s="109" t="e">
        <f t="shared" si="142"/>
        <v>#DIV/0!</v>
      </c>
      <c r="DS24" s="109" t="e">
        <f t="shared" si="142"/>
        <v>#DIV/0!</v>
      </c>
      <c r="DT24" s="109" t="e">
        <f t="shared" si="143"/>
        <v>#DIV/0!</v>
      </c>
      <c r="DU24" s="109" t="e">
        <f t="shared" si="143"/>
        <v>#DIV/0!</v>
      </c>
    </row>
    <row r="25" spans="1:125" x14ac:dyDescent="0.3">
      <c r="A25" s="114" t="s">
        <v>21</v>
      </c>
      <c r="B25" s="119"/>
      <c r="C25" s="120"/>
      <c r="D25" s="120"/>
      <c r="E25" s="120"/>
      <c r="F25" s="115" t="e">
        <f t="shared" si="122"/>
        <v>#DIV/0!</v>
      </c>
      <c r="G25" s="115">
        <f t="shared" si="122"/>
        <v>0.98534196530526397</v>
      </c>
      <c r="H25" s="115">
        <f t="shared" si="122"/>
        <v>0.97348198633262384</v>
      </c>
      <c r="I25" s="115">
        <f t="shared" si="122"/>
        <v>0.98625948019749332</v>
      </c>
      <c r="J25" s="115" t="e">
        <f t="shared" si="122"/>
        <v>#DIV/0!</v>
      </c>
      <c r="K25" s="115">
        <f t="shared" si="122"/>
        <v>0.49856720229959178</v>
      </c>
      <c r="L25" s="115">
        <f t="shared" si="122"/>
        <v>0.49158405356516677</v>
      </c>
      <c r="M25" s="115">
        <f t="shared" si="122"/>
        <v>0.49910395925237144</v>
      </c>
      <c r="N25" s="115" t="e">
        <f t="shared" si="122"/>
        <v>#DIV/0!</v>
      </c>
      <c r="O25" s="115">
        <f t="shared" si="122"/>
        <v>0.33357642874892973</v>
      </c>
      <c r="P25" s="115">
        <f t="shared" si="125"/>
        <v>0.3281058991620015</v>
      </c>
      <c r="Q25" s="115">
        <f t="shared" si="125"/>
        <v>0.33399480954145255</v>
      </c>
      <c r="R25" s="115" t="e">
        <f t="shared" si="125"/>
        <v>#DIV/0!</v>
      </c>
      <c r="S25" s="115">
        <f t="shared" si="125"/>
        <v>0.24212043529100472</v>
      </c>
      <c r="T25" s="115">
        <f t="shared" si="125"/>
        <v>0.24495867886917352</v>
      </c>
      <c r="U25" s="115">
        <f t="shared" si="125"/>
        <v>0.24190432741403053</v>
      </c>
      <c r="V25" s="115" t="e">
        <f t="shared" si="125"/>
        <v>#DIV/0!</v>
      </c>
      <c r="W25" s="115">
        <f t="shared" si="125"/>
        <v>0.20227320388547432</v>
      </c>
      <c r="X25" s="115">
        <f t="shared" si="125"/>
        <v>0.20306950644260574</v>
      </c>
      <c r="Y25" s="115">
        <f t="shared" si="125"/>
        <v>0.20221242316551591</v>
      </c>
      <c r="Z25" s="115" t="e">
        <f t="shared" si="128"/>
        <v>#DIV/0!</v>
      </c>
      <c r="AA25" s="115">
        <f t="shared" si="128"/>
        <v>0.16669469906815015</v>
      </c>
      <c r="AB25" s="115">
        <f t="shared" si="128"/>
        <v>0.17302358234223705</v>
      </c>
      <c r="AC25" s="115">
        <f t="shared" si="128"/>
        <v>0.16621127939182695</v>
      </c>
      <c r="AD25" s="115" t="e">
        <f t="shared" si="128"/>
        <v>#DIV/0!</v>
      </c>
      <c r="AE25" s="115">
        <f t="shared" si="128"/>
        <v>0.14159893849586117</v>
      </c>
      <c r="AF25" s="115">
        <f t="shared" si="128"/>
        <v>0.14197881851138938</v>
      </c>
      <c r="AG25" s="115">
        <f t="shared" si="128"/>
        <v>0.14156975258914076</v>
      </c>
      <c r="AH25" s="115" t="e">
        <f t="shared" si="128"/>
        <v>#DIV/0!</v>
      </c>
      <c r="AI25" s="115">
        <f t="shared" si="128"/>
        <v>0.12467030185104763</v>
      </c>
      <c r="AJ25" s="115">
        <f t="shared" si="129"/>
        <v>0.12501811753046541</v>
      </c>
      <c r="AK25" s="115">
        <f t="shared" si="129"/>
        <v>0.12464356984845325</v>
      </c>
      <c r="AL25" s="115" t="e">
        <f t="shared" si="130"/>
        <v>#DIV/0!</v>
      </c>
      <c r="AM25" s="115">
        <f t="shared" si="130"/>
        <v>0.11353387812140446</v>
      </c>
      <c r="AN25" s="115">
        <f t="shared" si="130"/>
        <v>0.11269168232067982</v>
      </c>
      <c r="AO25" s="115">
        <f t="shared" si="130"/>
        <v>0.11359862815860368</v>
      </c>
      <c r="AP25" s="115" t="e">
        <f t="shared" si="131"/>
        <v>#DIV/0!</v>
      </c>
      <c r="AQ25" s="115">
        <f t="shared" si="131"/>
        <v>8.9678636941399562E-2</v>
      </c>
      <c r="AR25" s="115">
        <f t="shared" si="131"/>
        <v>9.0080068824328494E-2</v>
      </c>
      <c r="AS25" s="115">
        <f t="shared" si="131"/>
        <v>8.964779902921316E-2</v>
      </c>
      <c r="AT25" s="115" t="e">
        <f t="shared" si="132"/>
        <v>#DIV/0!</v>
      </c>
      <c r="AU25" s="115">
        <f t="shared" si="132"/>
        <v>8.7768664267323659E-2</v>
      </c>
      <c r="AV25" s="115">
        <f t="shared" si="132"/>
        <v>8.989289164466796E-2</v>
      </c>
      <c r="AW25" s="115">
        <f t="shared" si="132"/>
        <v>8.760541683474081E-2</v>
      </c>
      <c r="AX25" s="115" t="e">
        <f t="shared" si="133"/>
        <v>#DIV/0!</v>
      </c>
      <c r="AY25" s="115">
        <f t="shared" si="133"/>
        <v>7.9270497662428663E-2</v>
      </c>
      <c r="AZ25" s="115">
        <f t="shared" si="133"/>
        <v>8.1924719118655079E-2</v>
      </c>
      <c r="BA25" s="115">
        <f t="shared" si="133"/>
        <v>7.9066091035454047E-2</v>
      </c>
      <c r="BB25" s="115" t="e">
        <f t="shared" si="134"/>
        <v>#DIV/0!</v>
      </c>
      <c r="BC25" s="115">
        <f t="shared" si="134"/>
        <v>7.2597171254496468E-2</v>
      </c>
      <c r="BD25" s="115">
        <f t="shared" si="134"/>
        <v>7.2981452268222599E-2</v>
      </c>
      <c r="BE25" s="115">
        <f t="shared" si="134"/>
        <v>7.2567498644951545E-2</v>
      </c>
      <c r="BF25" s="115" t="e">
        <f t="shared" si="134"/>
        <v>#DIV/0!</v>
      </c>
      <c r="BG25" s="115">
        <f t="shared" si="134"/>
        <v>7.2992674734326815E-2</v>
      </c>
      <c r="BH25" s="115">
        <f t="shared" si="134"/>
        <v>7.0400858173382388E-2</v>
      </c>
      <c r="BI25" s="115">
        <f t="shared" si="134"/>
        <v>7.3192881457188858E-2</v>
      </c>
      <c r="BJ25" s="115" t="e">
        <f t="shared" si="134"/>
        <v>#DIV/0!</v>
      </c>
      <c r="BK25" s="115">
        <f t="shared" si="134"/>
        <v>6.4572710226263152E-2</v>
      </c>
      <c r="BL25" s="115">
        <f t="shared" si="135"/>
        <v>6.6088551192725775E-2</v>
      </c>
      <c r="BM25" s="115">
        <f t="shared" si="135"/>
        <v>6.4455922634922266E-2</v>
      </c>
      <c r="BN25" s="115" t="e">
        <f t="shared" si="135"/>
        <v>#DIV/0!</v>
      </c>
      <c r="BO25" s="115">
        <f t="shared" si="135"/>
        <v>5.9094740795813207E-2</v>
      </c>
      <c r="BP25" s="115">
        <f t="shared" si="135"/>
        <v>6.1194963763729071E-2</v>
      </c>
      <c r="BQ25" s="115">
        <f t="shared" si="135"/>
        <v>5.8932681457296E-2</v>
      </c>
      <c r="BR25" s="115" t="e">
        <f t="shared" si="135"/>
        <v>#DIV/0!</v>
      </c>
      <c r="BS25" s="115">
        <f t="shared" si="135"/>
        <v>5.5010338851367337E-2</v>
      </c>
      <c r="BT25" s="115">
        <f t="shared" si="135"/>
        <v>5.7446955585305173E-2</v>
      </c>
      <c r="BU25" s="115">
        <f t="shared" si="135"/>
        <v>5.4821920712766349E-2</v>
      </c>
      <c r="BV25" s="115" t="e">
        <f t="shared" si="138"/>
        <v>#DIV/0!</v>
      </c>
      <c r="BW25" s="115">
        <f t="shared" si="138"/>
        <v>5.047321921909842E-2</v>
      </c>
      <c r="BX25" s="115">
        <f t="shared" si="138"/>
        <v>5.4283685370770086E-2</v>
      </c>
      <c r="BY25" s="115">
        <f t="shared" si="138"/>
        <v>5.0177831089109518E-2</v>
      </c>
      <c r="BZ25" s="115" t="e">
        <f t="shared" si="138"/>
        <v>#DIV/0!</v>
      </c>
      <c r="CA25" s="115">
        <f t="shared" si="138"/>
        <v>4.8196701003076999E-2</v>
      </c>
      <c r="CB25" s="115">
        <f t="shared" si="138"/>
        <v>5.139593502244004E-2</v>
      </c>
      <c r="CC25" s="115">
        <f t="shared" si="138"/>
        <v>4.7947726095193759E-2</v>
      </c>
      <c r="CD25" s="115" t="e">
        <f t="shared" si="138"/>
        <v>#DIV/0!</v>
      </c>
      <c r="CE25" s="115">
        <f t="shared" si="138"/>
        <v>4.7133874428294559E-2</v>
      </c>
      <c r="CF25" s="115">
        <f t="shared" si="139"/>
        <v>4.9737268925481741E-2</v>
      </c>
      <c r="CG25" s="115">
        <f t="shared" si="139"/>
        <v>4.6930603052038077E-2</v>
      </c>
      <c r="CH25" s="115" t="e">
        <f t="shared" si="139"/>
        <v>#DIV/0!</v>
      </c>
      <c r="CI25" s="115">
        <f t="shared" si="139"/>
        <v>4.3679067041289925E-2</v>
      </c>
      <c r="CJ25" s="115">
        <f t="shared" si="139"/>
        <v>4.6620235311422377E-2</v>
      </c>
      <c r="CK25" s="115">
        <f t="shared" si="139"/>
        <v>4.3448806862026929E-2</v>
      </c>
      <c r="CL25" s="115" t="e">
        <f t="shared" si="139"/>
        <v>#DIV/0!</v>
      </c>
      <c r="CM25" s="115">
        <f t="shared" si="139"/>
        <v>4.19530728337437E-2</v>
      </c>
      <c r="CN25" s="115">
        <f t="shared" si="139"/>
        <v>4.4522147882145098E-2</v>
      </c>
      <c r="CO25" s="115">
        <f t="shared" si="139"/>
        <v>4.1751332034127585E-2</v>
      </c>
      <c r="CP25" s="115" t="e">
        <f t="shared" si="140"/>
        <v>#DIV/0!</v>
      </c>
      <c r="CQ25" s="115">
        <f t="shared" si="140"/>
        <v>4.0396749529720978E-2</v>
      </c>
      <c r="CR25" s="115">
        <f t="shared" si="140"/>
        <v>4.2319413497681854E-2</v>
      </c>
      <c r="CS25" s="115">
        <f t="shared" si="140"/>
        <v>4.0245367639830651E-2</v>
      </c>
      <c r="CT25" s="115" t="e">
        <f t="shared" si="140"/>
        <v>#DIV/0!</v>
      </c>
      <c r="CU25" s="115">
        <f t="shared" si="140"/>
        <v>3.8524108115109569E-2</v>
      </c>
      <c r="CV25" s="115">
        <f t="shared" si="140"/>
        <v>4.0635998844127989E-2</v>
      </c>
      <c r="CW25" s="115">
        <f t="shared" si="140"/>
        <v>3.835749583213325E-2</v>
      </c>
      <c r="CX25" s="115" t="e">
        <f t="shared" si="140"/>
        <v>#DIV/0!</v>
      </c>
      <c r="CY25" s="115">
        <f t="shared" si="140"/>
        <v>3.6098983776348348E-2</v>
      </c>
      <c r="CZ25" s="115">
        <f t="shared" si="141"/>
        <v>3.905666761757827E-2</v>
      </c>
      <c r="DA25" s="115">
        <f t="shared" si="141"/>
        <v>3.5865132759189719E-2</v>
      </c>
      <c r="DB25" s="115" t="e">
        <f t="shared" si="141"/>
        <v>#DIV/0!</v>
      </c>
      <c r="DC25" s="115">
        <f t="shared" si="141"/>
        <v>-1</v>
      </c>
      <c r="DD25" s="115">
        <f t="shared" si="141"/>
        <v>-1</v>
      </c>
      <c r="DE25" s="115">
        <f t="shared" si="141"/>
        <v>-1</v>
      </c>
      <c r="DF25" s="115" t="e">
        <f t="shared" si="141"/>
        <v>#DIV/0!</v>
      </c>
      <c r="DG25" s="115" t="e">
        <f t="shared" si="141"/>
        <v>#DIV/0!</v>
      </c>
      <c r="DH25" s="115" t="e">
        <f t="shared" si="141"/>
        <v>#DIV/0!</v>
      </c>
      <c r="DI25" s="115" t="e">
        <f t="shared" si="141"/>
        <v>#DIV/0!</v>
      </c>
      <c r="DJ25" s="115" t="e">
        <f t="shared" si="142"/>
        <v>#DIV/0!</v>
      </c>
      <c r="DK25" s="115" t="e">
        <f t="shared" si="142"/>
        <v>#DIV/0!</v>
      </c>
      <c r="DL25" s="115" t="e">
        <f t="shared" si="142"/>
        <v>#DIV/0!</v>
      </c>
      <c r="DM25" s="115" t="e">
        <f t="shared" si="142"/>
        <v>#DIV/0!</v>
      </c>
      <c r="DN25" s="115" t="e">
        <f t="shared" si="142"/>
        <v>#DIV/0!</v>
      </c>
      <c r="DO25" s="115" t="e">
        <f t="shared" si="142"/>
        <v>#DIV/0!</v>
      </c>
      <c r="DP25" s="115" t="e">
        <f t="shared" si="142"/>
        <v>#DIV/0!</v>
      </c>
      <c r="DQ25" s="115" t="e">
        <f t="shared" si="142"/>
        <v>#DIV/0!</v>
      </c>
      <c r="DR25" s="115" t="e">
        <f t="shared" si="142"/>
        <v>#DIV/0!</v>
      </c>
      <c r="DS25" s="115" t="e">
        <f t="shared" si="142"/>
        <v>#DIV/0!</v>
      </c>
      <c r="DT25" s="115" t="e">
        <f t="shared" si="143"/>
        <v>#DIV/0!</v>
      </c>
      <c r="DU25" s="115" t="e">
        <f t="shared" si="143"/>
        <v>#DIV/0!</v>
      </c>
    </row>
    <row r="26" spans="1:125" ht="14.25" customHeight="1" x14ac:dyDescent="0.3">
      <c r="A26" s="112" t="s">
        <v>64</v>
      </c>
      <c r="B26" s="116"/>
      <c r="C26" s="117"/>
      <c r="D26" s="117"/>
      <c r="E26" s="117"/>
      <c r="F26" s="113" t="e">
        <f t="shared" si="122"/>
        <v>#DIV/0!</v>
      </c>
      <c r="G26" s="113">
        <f t="shared" si="122"/>
        <v>0.98534196530526397</v>
      </c>
      <c r="H26" s="113">
        <f t="shared" si="122"/>
        <v>0.97348198633262384</v>
      </c>
      <c r="I26" s="113">
        <f t="shared" si="122"/>
        <v>0.98625948019749332</v>
      </c>
      <c r="J26" s="113" t="e">
        <f t="shared" si="122"/>
        <v>#DIV/0!</v>
      </c>
      <c r="K26" s="113">
        <f t="shared" si="122"/>
        <v>0.49856720229959178</v>
      </c>
      <c r="L26" s="113">
        <f t="shared" si="122"/>
        <v>0.49158405356516677</v>
      </c>
      <c r="M26" s="113">
        <f t="shared" si="122"/>
        <v>0.49910395925237144</v>
      </c>
      <c r="N26" s="113" t="e">
        <f t="shared" si="122"/>
        <v>#DIV/0!</v>
      </c>
      <c r="O26" s="113">
        <f t="shared" si="122"/>
        <v>0.33357642874892973</v>
      </c>
      <c r="P26" s="113">
        <f t="shared" si="125"/>
        <v>0.3281058991620015</v>
      </c>
      <c r="Q26" s="113">
        <f t="shared" si="125"/>
        <v>0.33399480954145255</v>
      </c>
      <c r="R26" s="113" t="e">
        <f t="shared" si="125"/>
        <v>#DIV/0!</v>
      </c>
      <c r="S26" s="113">
        <f t="shared" si="125"/>
        <v>0.24212043529100472</v>
      </c>
      <c r="T26" s="113">
        <f t="shared" si="125"/>
        <v>0.24495867886917352</v>
      </c>
      <c r="U26" s="113">
        <f t="shared" si="125"/>
        <v>0.24190432741403053</v>
      </c>
      <c r="V26" s="113" t="e">
        <f t="shared" si="125"/>
        <v>#DIV/0!</v>
      </c>
      <c r="W26" s="113">
        <f t="shared" si="125"/>
        <v>0.20227320388547432</v>
      </c>
      <c r="X26" s="113">
        <f t="shared" si="125"/>
        <v>0.20306950644260574</v>
      </c>
      <c r="Y26" s="113">
        <f t="shared" si="125"/>
        <v>0.20221242316551591</v>
      </c>
      <c r="Z26" s="113" t="e">
        <f t="shared" si="128"/>
        <v>#DIV/0!</v>
      </c>
      <c r="AA26" s="113">
        <f t="shared" si="128"/>
        <v>0.16669469906815015</v>
      </c>
      <c r="AB26" s="113">
        <f t="shared" si="128"/>
        <v>0.17302358234223705</v>
      </c>
      <c r="AC26" s="113">
        <f t="shared" si="128"/>
        <v>0.16621127939182695</v>
      </c>
      <c r="AD26" s="113" t="e">
        <f t="shared" si="128"/>
        <v>#DIV/0!</v>
      </c>
      <c r="AE26" s="113">
        <f t="shared" si="128"/>
        <v>0.14159893849586117</v>
      </c>
      <c r="AF26" s="113">
        <f t="shared" si="128"/>
        <v>0.14197881851138938</v>
      </c>
      <c r="AG26" s="113">
        <f t="shared" si="128"/>
        <v>0.14156975258914076</v>
      </c>
      <c r="AH26" s="113" t="e">
        <f t="shared" si="128"/>
        <v>#DIV/0!</v>
      </c>
      <c r="AI26" s="113">
        <f t="shared" si="128"/>
        <v>0.12467030185104763</v>
      </c>
      <c r="AJ26" s="113">
        <f t="shared" si="129"/>
        <v>0.12501811753046541</v>
      </c>
      <c r="AK26" s="113">
        <f t="shared" si="129"/>
        <v>0.12464356984845325</v>
      </c>
      <c r="AL26" s="113" t="e">
        <f t="shared" si="130"/>
        <v>#DIV/0!</v>
      </c>
      <c r="AM26" s="113">
        <f t="shared" si="130"/>
        <v>0.11353387812140446</v>
      </c>
      <c r="AN26" s="113">
        <f t="shared" si="130"/>
        <v>0.11269168232067982</v>
      </c>
      <c r="AO26" s="113">
        <f t="shared" si="130"/>
        <v>0.11359862815860368</v>
      </c>
      <c r="AP26" s="113" t="e">
        <f t="shared" si="131"/>
        <v>#DIV/0!</v>
      </c>
      <c r="AQ26" s="113">
        <f t="shared" si="131"/>
        <v>8.9678636941399562E-2</v>
      </c>
      <c r="AR26" s="113">
        <f t="shared" si="131"/>
        <v>9.0080068824328494E-2</v>
      </c>
      <c r="AS26" s="113">
        <f t="shared" si="131"/>
        <v>8.964779902921316E-2</v>
      </c>
      <c r="AT26" s="113" t="e">
        <f t="shared" si="132"/>
        <v>#DIV/0!</v>
      </c>
      <c r="AU26" s="113">
        <f t="shared" si="132"/>
        <v>8.7768664267323659E-2</v>
      </c>
      <c r="AV26" s="113">
        <f t="shared" si="132"/>
        <v>8.989289164466796E-2</v>
      </c>
      <c r="AW26" s="113">
        <f t="shared" si="132"/>
        <v>8.760541683474081E-2</v>
      </c>
      <c r="AX26" s="113" t="e">
        <f t="shared" si="133"/>
        <v>#DIV/0!</v>
      </c>
      <c r="AY26" s="113">
        <f t="shared" si="133"/>
        <v>7.9270497662428663E-2</v>
      </c>
      <c r="AZ26" s="113">
        <f t="shared" si="133"/>
        <v>8.1924719118655079E-2</v>
      </c>
      <c r="BA26" s="113">
        <f t="shared" si="133"/>
        <v>7.9066091035454047E-2</v>
      </c>
      <c r="BB26" s="113" t="e">
        <f t="shared" si="134"/>
        <v>#DIV/0!</v>
      </c>
      <c r="BC26" s="113">
        <f t="shared" si="134"/>
        <v>7.2597171254496468E-2</v>
      </c>
      <c r="BD26" s="113">
        <f t="shared" si="134"/>
        <v>7.2981452268222599E-2</v>
      </c>
      <c r="BE26" s="113">
        <f t="shared" si="134"/>
        <v>7.2567498644951545E-2</v>
      </c>
      <c r="BF26" s="113" t="e">
        <f t="shared" si="134"/>
        <v>#DIV/0!</v>
      </c>
      <c r="BG26" s="113">
        <f t="shared" si="134"/>
        <v>7.2992674734326815E-2</v>
      </c>
      <c r="BH26" s="113">
        <f t="shared" si="134"/>
        <v>7.0400858173382388E-2</v>
      </c>
      <c r="BI26" s="113">
        <f t="shared" si="134"/>
        <v>7.3192881457188858E-2</v>
      </c>
      <c r="BJ26" s="113" t="e">
        <f t="shared" si="134"/>
        <v>#DIV/0!</v>
      </c>
      <c r="BK26" s="113">
        <f t="shared" si="134"/>
        <v>6.4572710226263152E-2</v>
      </c>
      <c r="BL26" s="113">
        <f t="shared" si="135"/>
        <v>6.6088551192725775E-2</v>
      </c>
      <c r="BM26" s="113">
        <f t="shared" si="135"/>
        <v>6.4455922634922266E-2</v>
      </c>
      <c r="BN26" s="113" t="e">
        <f t="shared" si="135"/>
        <v>#DIV/0!</v>
      </c>
      <c r="BO26" s="113">
        <f t="shared" si="135"/>
        <v>5.9094740795813207E-2</v>
      </c>
      <c r="BP26" s="113">
        <f t="shared" si="135"/>
        <v>6.1194963763729071E-2</v>
      </c>
      <c r="BQ26" s="113">
        <f t="shared" si="135"/>
        <v>5.8932681457296E-2</v>
      </c>
      <c r="BR26" s="113" t="e">
        <f t="shared" si="135"/>
        <v>#DIV/0!</v>
      </c>
      <c r="BS26" s="113">
        <f t="shared" si="135"/>
        <v>5.5010338851367337E-2</v>
      </c>
      <c r="BT26" s="113">
        <f t="shared" si="135"/>
        <v>5.7446955585305173E-2</v>
      </c>
      <c r="BU26" s="113">
        <f t="shared" si="135"/>
        <v>5.4821920712766349E-2</v>
      </c>
      <c r="BV26" s="113" t="e">
        <f t="shared" si="138"/>
        <v>#DIV/0!</v>
      </c>
      <c r="BW26" s="113">
        <f t="shared" si="138"/>
        <v>5.047321921909842E-2</v>
      </c>
      <c r="BX26" s="113">
        <f t="shared" si="138"/>
        <v>5.4283685370770086E-2</v>
      </c>
      <c r="BY26" s="113">
        <f t="shared" si="138"/>
        <v>5.0177831089109518E-2</v>
      </c>
      <c r="BZ26" s="113" t="e">
        <f t="shared" si="138"/>
        <v>#DIV/0!</v>
      </c>
      <c r="CA26" s="113">
        <f t="shared" si="138"/>
        <v>4.8196701003076999E-2</v>
      </c>
      <c r="CB26" s="113">
        <f t="shared" si="138"/>
        <v>5.139593502244004E-2</v>
      </c>
      <c r="CC26" s="113">
        <f t="shared" si="138"/>
        <v>4.7947726095193759E-2</v>
      </c>
      <c r="CD26" s="113" t="e">
        <f t="shared" si="138"/>
        <v>#DIV/0!</v>
      </c>
      <c r="CE26" s="113">
        <f t="shared" si="138"/>
        <v>4.7133874428294559E-2</v>
      </c>
      <c r="CF26" s="113">
        <f t="shared" si="139"/>
        <v>4.9737268925481741E-2</v>
      </c>
      <c r="CG26" s="113">
        <f t="shared" si="139"/>
        <v>4.6930603052038077E-2</v>
      </c>
      <c r="CH26" s="113" t="e">
        <f t="shared" si="139"/>
        <v>#DIV/0!</v>
      </c>
      <c r="CI26" s="113">
        <f t="shared" si="139"/>
        <v>4.3679067041289925E-2</v>
      </c>
      <c r="CJ26" s="113">
        <f t="shared" si="139"/>
        <v>4.6620235311422377E-2</v>
      </c>
      <c r="CK26" s="113">
        <f t="shared" si="139"/>
        <v>4.3448806862026929E-2</v>
      </c>
      <c r="CL26" s="113" t="e">
        <f t="shared" si="139"/>
        <v>#DIV/0!</v>
      </c>
      <c r="CM26" s="113">
        <f t="shared" si="139"/>
        <v>4.19530728337437E-2</v>
      </c>
      <c r="CN26" s="113">
        <f t="shared" si="139"/>
        <v>4.4522147882145098E-2</v>
      </c>
      <c r="CO26" s="113">
        <f t="shared" si="139"/>
        <v>4.1751332034127585E-2</v>
      </c>
      <c r="CP26" s="113" t="e">
        <f t="shared" si="140"/>
        <v>#DIV/0!</v>
      </c>
      <c r="CQ26" s="113">
        <f t="shared" si="140"/>
        <v>4.0396749529720978E-2</v>
      </c>
      <c r="CR26" s="113">
        <f t="shared" si="140"/>
        <v>4.2319413497681854E-2</v>
      </c>
      <c r="CS26" s="113">
        <f t="shared" si="140"/>
        <v>4.0245367639830651E-2</v>
      </c>
      <c r="CT26" s="113" t="e">
        <f t="shared" si="140"/>
        <v>#DIV/0!</v>
      </c>
      <c r="CU26" s="113">
        <f t="shared" si="140"/>
        <v>3.8524108115109569E-2</v>
      </c>
      <c r="CV26" s="113">
        <f t="shared" si="140"/>
        <v>4.0635998844127989E-2</v>
      </c>
      <c r="CW26" s="113">
        <f t="shared" si="140"/>
        <v>3.835749583213325E-2</v>
      </c>
      <c r="CX26" s="113" t="e">
        <f t="shared" si="140"/>
        <v>#DIV/0!</v>
      </c>
      <c r="CY26" s="113">
        <f t="shared" si="140"/>
        <v>3.6098983776348348E-2</v>
      </c>
      <c r="CZ26" s="113">
        <f t="shared" si="141"/>
        <v>3.905666761757827E-2</v>
      </c>
      <c r="DA26" s="113">
        <f t="shared" si="141"/>
        <v>3.5865132759189719E-2</v>
      </c>
      <c r="DB26" s="113" t="e">
        <f t="shared" si="141"/>
        <v>#DIV/0!</v>
      </c>
      <c r="DC26" s="113">
        <f t="shared" si="141"/>
        <v>-1</v>
      </c>
      <c r="DD26" s="113">
        <f t="shared" si="141"/>
        <v>-1</v>
      </c>
      <c r="DE26" s="113">
        <f t="shared" si="141"/>
        <v>-1</v>
      </c>
      <c r="DF26" s="113" t="e">
        <f t="shared" si="141"/>
        <v>#DIV/0!</v>
      </c>
      <c r="DG26" s="113" t="e">
        <f t="shared" si="141"/>
        <v>#DIV/0!</v>
      </c>
      <c r="DH26" s="113" t="e">
        <f t="shared" si="141"/>
        <v>#DIV/0!</v>
      </c>
      <c r="DI26" s="113" t="e">
        <f t="shared" si="141"/>
        <v>#DIV/0!</v>
      </c>
      <c r="DJ26" s="113" t="e">
        <f t="shared" si="142"/>
        <v>#DIV/0!</v>
      </c>
      <c r="DK26" s="113" t="e">
        <f t="shared" si="142"/>
        <v>#DIV/0!</v>
      </c>
      <c r="DL26" s="113" t="e">
        <f t="shared" si="142"/>
        <v>#DIV/0!</v>
      </c>
      <c r="DM26" s="113" t="e">
        <f t="shared" si="142"/>
        <v>#DIV/0!</v>
      </c>
      <c r="DN26" s="113" t="e">
        <f t="shared" si="142"/>
        <v>#DIV/0!</v>
      </c>
      <c r="DO26" s="113" t="e">
        <f t="shared" si="142"/>
        <v>#DIV/0!</v>
      </c>
      <c r="DP26" s="113" t="e">
        <f t="shared" si="142"/>
        <v>#DIV/0!</v>
      </c>
      <c r="DQ26" s="113" t="e">
        <f t="shared" si="142"/>
        <v>#DIV/0!</v>
      </c>
      <c r="DR26" s="113" t="e">
        <f t="shared" si="142"/>
        <v>#DIV/0!</v>
      </c>
      <c r="DS26" s="113" t="e">
        <f t="shared" si="142"/>
        <v>#DIV/0!</v>
      </c>
      <c r="DT26" s="113" t="e">
        <f t="shared" si="143"/>
        <v>#DIV/0!</v>
      </c>
      <c r="DU26" s="113" t="e">
        <f t="shared" si="143"/>
        <v>#DIV/0!</v>
      </c>
    </row>
    <row r="27" spans="1:125" x14ac:dyDescent="0.3">
      <c r="A27" s="78"/>
      <c r="BS27" s="58"/>
      <c r="BT27" s="59"/>
      <c r="BU27" s="59"/>
      <c r="BV27" s="58"/>
    </row>
    <row r="28" spans="1:125" x14ac:dyDescent="0.3">
      <c r="A28" s="78"/>
      <c r="BS28" s="58"/>
      <c r="BT28" s="59"/>
      <c r="BU28" s="59"/>
      <c r="BV28" s="58"/>
    </row>
    <row r="29" spans="1:125" x14ac:dyDescent="0.3">
      <c r="A29" s="78"/>
      <c r="BS29" s="60"/>
      <c r="BT29" s="60"/>
      <c r="BU29" s="60"/>
      <c r="BV29" s="60"/>
    </row>
    <row r="30" spans="1:125" x14ac:dyDescent="0.3">
      <c r="A30" s="78"/>
      <c r="BS30" s="58"/>
      <c r="BT30" s="59"/>
      <c r="BU30" s="59"/>
      <c r="BV30" s="58"/>
    </row>
    <row r="31" spans="1:125" x14ac:dyDescent="0.3">
      <c r="A31" s="78"/>
      <c r="G31" s="97"/>
      <c r="H31" s="97"/>
      <c r="I31" s="97"/>
      <c r="BS31" s="58"/>
      <c r="BT31" s="59"/>
      <c r="BU31" s="59"/>
      <c r="BV31" s="58"/>
    </row>
    <row r="32" spans="1:125" x14ac:dyDescent="0.3">
      <c r="A32" s="78"/>
      <c r="G32" s="97"/>
      <c r="H32" s="97"/>
      <c r="I32" s="97"/>
    </row>
    <row r="33" spans="1:14" x14ac:dyDescent="0.3">
      <c r="A33" s="78"/>
    </row>
    <row r="34" spans="1:14" x14ac:dyDescent="0.3">
      <c r="A34" s="78"/>
    </row>
    <row r="35" spans="1:14" x14ac:dyDescent="0.3">
      <c r="A35" s="78"/>
      <c r="N35" s="183"/>
    </row>
    <row r="36" spans="1:14" x14ac:dyDescent="0.3">
      <c r="A36" s="78"/>
    </row>
    <row r="37" spans="1:14" x14ac:dyDescent="0.3">
      <c r="A37" s="78"/>
    </row>
    <row r="38" spans="1:14" x14ac:dyDescent="0.3">
      <c r="A38" s="78"/>
    </row>
    <row r="39" spans="1:14" x14ac:dyDescent="0.3">
      <c r="A39" s="78"/>
    </row>
    <row r="40" spans="1:14" x14ac:dyDescent="0.3">
      <c r="A40" s="78"/>
    </row>
    <row r="41" spans="1:14" x14ac:dyDescent="0.3">
      <c r="A41" s="78"/>
    </row>
    <row r="42" spans="1:14" x14ac:dyDescent="0.3">
      <c r="A42" s="78"/>
    </row>
    <row r="43" spans="1:14" x14ac:dyDescent="0.3">
      <c r="A43" s="78"/>
    </row>
    <row r="44" spans="1:14" x14ac:dyDescent="0.3">
      <c r="A44" s="78"/>
    </row>
    <row r="45" spans="1:14" x14ac:dyDescent="0.3">
      <c r="A45" s="78"/>
    </row>
    <row r="46" spans="1:14" x14ac:dyDescent="0.3">
      <c r="A46" s="78"/>
    </row>
    <row r="47" spans="1:14" x14ac:dyDescent="0.3">
      <c r="A47" s="78"/>
    </row>
    <row r="48" spans="1:14" x14ac:dyDescent="0.3">
      <c r="A48" s="78"/>
    </row>
    <row r="49" spans="1:1" x14ac:dyDescent="0.3">
      <c r="A49" s="78"/>
    </row>
    <row r="50" spans="1:1" x14ac:dyDescent="0.3">
      <c r="A50" s="78"/>
    </row>
    <row r="51" spans="1:1" x14ac:dyDescent="0.3">
      <c r="A51" s="78"/>
    </row>
    <row r="52" spans="1:1" x14ac:dyDescent="0.3">
      <c r="A52" s="78"/>
    </row>
    <row r="53" spans="1:1" x14ac:dyDescent="0.3">
      <c r="A53" s="78"/>
    </row>
    <row r="54" spans="1:1" x14ac:dyDescent="0.3">
      <c r="A54" s="78"/>
    </row>
    <row r="55" spans="1:1" x14ac:dyDescent="0.3">
      <c r="A55" s="78"/>
    </row>
    <row r="56" spans="1:1" x14ac:dyDescent="0.3">
      <c r="A56" s="78"/>
    </row>
    <row r="57" spans="1:1" x14ac:dyDescent="0.3">
      <c r="A57" s="78"/>
    </row>
    <row r="58" spans="1:1" x14ac:dyDescent="0.3">
      <c r="A58" s="78"/>
    </row>
    <row r="59" spans="1:1" x14ac:dyDescent="0.3">
      <c r="A59" s="78"/>
    </row>
    <row r="60" spans="1:1" x14ac:dyDescent="0.3">
      <c r="A60" s="78"/>
    </row>
    <row r="61" spans="1:1" x14ac:dyDescent="0.3">
      <c r="A61" s="78"/>
    </row>
    <row r="62" spans="1:1" x14ac:dyDescent="0.3">
      <c r="A62" s="78"/>
    </row>
    <row r="63" spans="1:1" x14ac:dyDescent="0.3">
      <c r="A63" s="78"/>
    </row>
  </sheetData>
  <mergeCells count="63">
    <mergeCell ref="A1:A2"/>
    <mergeCell ref="CX21:DA21"/>
    <mergeCell ref="BF21:BI21"/>
    <mergeCell ref="BJ21:BM21"/>
    <mergeCell ref="BN21:BQ21"/>
    <mergeCell ref="BR21:BU21"/>
    <mergeCell ref="CL21:CO21"/>
    <mergeCell ref="CP21:CS21"/>
    <mergeCell ref="BV21:BY21"/>
    <mergeCell ref="BZ21:CC21"/>
    <mergeCell ref="CD21:CG21"/>
    <mergeCell ref="CH21:CK21"/>
    <mergeCell ref="AX21:BA21"/>
    <mergeCell ref="BB21:BE21"/>
    <mergeCell ref="CL3:CO3"/>
    <mergeCell ref="CP3:CS3"/>
    <mergeCell ref="DN21:DQ21"/>
    <mergeCell ref="DR21:DU21"/>
    <mergeCell ref="DB21:DE21"/>
    <mergeCell ref="DF21:DI21"/>
    <mergeCell ref="DR3:DU3"/>
    <mergeCell ref="DJ21:DM21"/>
    <mergeCell ref="DJ3:DM3"/>
    <mergeCell ref="DN3:DQ3"/>
    <mergeCell ref="DF3:DI3"/>
    <mergeCell ref="DB3:DE3"/>
    <mergeCell ref="CT21:CW21"/>
    <mergeCell ref="CX3:DA3"/>
    <mergeCell ref="AP21:AS21"/>
    <mergeCell ref="AT21:AW21"/>
    <mergeCell ref="CT3:CW3"/>
    <mergeCell ref="CH3:CK3"/>
    <mergeCell ref="BJ3:BM3"/>
    <mergeCell ref="AX3:BA3"/>
    <mergeCell ref="BB3:BE3"/>
    <mergeCell ref="BF3:BI3"/>
    <mergeCell ref="AD21:AG21"/>
    <mergeCell ref="AH21:AK21"/>
    <mergeCell ref="AL21:AO21"/>
    <mergeCell ref="CD3:CG3"/>
    <mergeCell ref="BZ3:CC3"/>
    <mergeCell ref="BR3:BU3"/>
    <mergeCell ref="BN3:BQ3"/>
    <mergeCell ref="BV3:BY3"/>
    <mergeCell ref="AT3:AW3"/>
    <mergeCell ref="AP3:AS3"/>
    <mergeCell ref="AL3:AO3"/>
    <mergeCell ref="AD3:AG3"/>
    <mergeCell ref="AH3:AK3"/>
    <mergeCell ref="B21:E21"/>
    <mergeCell ref="F3:I3"/>
    <mergeCell ref="J3:M3"/>
    <mergeCell ref="Z3:AC3"/>
    <mergeCell ref="Z21:AC21"/>
    <mergeCell ref="F21:I21"/>
    <mergeCell ref="J21:M21"/>
    <mergeCell ref="N21:Q21"/>
    <mergeCell ref="R21:U21"/>
    <mergeCell ref="V21:Y21"/>
    <mergeCell ref="B3:E3"/>
    <mergeCell ref="V3:Y3"/>
    <mergeCell ref="N3:Q3"/>
    <mergeCell ref="R3:U3"/>
  </mergeCells>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00B050"/>
  </sheetPr>
  <dimension ref="A1:DU51"/>
  <sheetViews>
    <sheetView zoomScaleNormal="100" workbookViewId="0">
      <pane xSplit="1" topLeftCell="X1" activePane="topRight" state="frozen"/>
      <selection activeCell="DC15" sqref="DC15"/>
      <selection pane="topRight" activeCell="Z4" sqref="Z4:AC9"/>
    </sheetView>
  </sheetViews>
  <sheetFormatPr defaultRowHeight="14.25" x14ac:dyDescent="0.3"/>
  <cols>
    <col min="1" max="1" width="38.125" style="1" customWidth="1"/>
    <col min="2" max="2" width="11" style="2" customWidth="1"/>
    <col min="3" max="3" width="17.875" style="1" customWidth="1"/>
    <col min="4" max="4" width="18.25" style="1" customWidth="1"/>
    <col min="5" max="5" width="20.125" style="1" customWidth="1"/>
    <col min="6" max="6" width="14.625" style="1" bestFit="1" customWidth="1"/>
    <col min="7" max="7" width="15.5" style="1" bestFit="1" customWidth="1"/>
    <col min="8" max="8" width="14.625" style="1" bestFit="1" customWidth="1"/>
    <col min="9" max="9" width="15.5" style="1" bestFit="1" customWidth="1"/>
    <col min="10" max="10" width="14.625" style="1" bestFit="1" customWidth="1"/>
    <col min="11" max="11" width="15.5" style="39" customWidth="1"/>
    <col min="12" max="12" width="14.625" style="39" customWidth="1"/>
    <col min="13" max="13" width="17.875" style="39" customWidth="1"/>
    <col min="14" max="14" width="14.625" style="1" bestFit="1" customWidth="1"/>
    <col min="15" max="15" width="21.75" style="1" customWidth="1"/>
    <col min="16" max="16" width="16.5" style="1" customWidth="1"/>
    <col min="17" max="17" width="19" style="1" customWidth="1"/>
    <col min="18" max="18" width="14.5" style="1" customWidth="1"/>
    <col min="19" max="19" width="16.125" style="1" bestFit="1" customWidth="1"/>
    <col min="20" max="20" width="15.25" style="1" customWidth="1"/>
    <col min="21" max="21" width="20.5" style="1" customWidth="1"/>
    <col min="22" max="22" width="14.625" style="1" bestFit="1" customWidth="1"/>
    <col min="23" max="23" width="15.5" style="1" bestFit="1" customWidth="1"/>
    <col min="24" max="24" width="14.625" style="1" bestFit="1" customWidth="1"/>
    <col min="25" max="25" width="15.5" style="1" bestFit="1" customWidth="1"/>
    <col min="26" max="26" width="14.625" style="1" bestFit="1" customWidth="1"/>
    <col min="27" max="27" width="16.5" style="1" bestFit="1" customWidth="1"/>
    <col min="28" max="28" width="15.5" style="1" bestFit="1" customWidth="1"/>
    <col min="29" max="29" width="16.5" style="1" bestFit="1" customWidth="1"/>
    <col min="30" max="30" width="14.625" style="1" bestFit="1" customWidth="1"/>
    <col min="31" max="31" width="15.5" style="1" bestFit="1" customWidth="1"/>
    <col min="32" max="32" width="14.625" style="1" bestFit="1" customWidth="1"/>
    <col min="33" max="33" width="15.5" style="1" bestFit="1" customWidth="1"/>
    <col min="34" max="34" width="14.625" style="1" bestFit="1" customWidth="1"/>
    <col min="35" max="35" width="20.75" style="1" customWidth="1"/>
    <col min="36" max="36" width="18.5" style="1" customWidth="1"/>
    <col min="37" max="37" width="18.625" style="1" customWidth="1"/>
    <col min="38" max="39" width="17.625" style="1" customWidth="1"/>
    <col min="40" max="40" width="17.5" style="1" customWidth="1"/>
    <col min="41" max="41" width="18.25" style="1" customWidth="1"/>
    <col min="42" max="42" width="14.625" style="1" bestFit="1" customWidth="1"/>
    <col min="43" max="43" width="15.5" style="1" bestFit="1" customWidth="1"/>
    <col min="44" max="44" width="16.5" style="1" customWidth="1"/>
    <col min="45" max="45" width="15.5" style="1" bestFit="1" customWidth="1"/>
    <col min="46" max="46" width="14.625" style="1" bestFit="1" customWidth="1"/>
    <col min="47" max="47" width="16.5" style="1" bestFit="1" customWidth="1"/>
    <col min="48" max="48" width="16" style="1" customWidth="1"/>
    <col min="49" max="49" width="15.5" style="1" bestFit="1" customWidth="1"/>
    <col min="50" max="50" width="14.625" style="1" bestFit="1" customWidth="1"/>
    <col min="51" max="51" width="15.5" style="1" bestFit="1" customWidth="1"/>
    <col min="52" max="52" width="14.625" style="1" bestFit="1" customWidth="1"/>
    <col min="53" max="53" width="15.5" style="1" bestFit="1" customWidth="1"/>
    <col min="54" max="54" width="17" style="1" customWidth="1"/>
    <col min="55" max="55" width="16" style="1" customWidth="1"/>
    <col min="56" max="56" width="14.875" style="1" customWidth="1"/>
    <col min="57" max="57" width="18.5" style="1" customWidth="1"/>
    <col min="58" max="58" width="14.625" style="1" bestFit="1" customWidth="1"/>
    <col min="59" max="59" width="15.5" style="1" bestFit="1" customWidth="1"/>
    <col min="60" max="60" width="14.625" style="1" bestFit="1" customWidth="1"/>
    <col min="61" max="61" width="15.5" style="1" bestFit="1" customWidth="1"/>
    <col min="62" max="62" width="14.625" style="1" bestFit="1" customWidth="1"/>
    <col min="63" max="63" width="15.5" style="1" bestFit="1" customWidth="1"/>
    <col min="64" max="64" width="14.625" style="1" bestFit="1" customWidth="1"/>
    <col min="65" max="65" width="18.5" style="1" customWidth="1"/>
    <col min="66" max="66" width="20.25" style="1" customWidth="1"/>
    <col min="67" max="67" width="19.375" style="1" customWidth="1"/>
    <col min="68" max="68" width="17.5" style="1" customWidth="1"/>
    <col min="69" max="69" width="17.375" style="1" customWidth="1"/>
    <col min="70" max="70" width="14.625" style="1" bestFit="1" customWidth="1"/>
    <col min="71" max="71" width="15.5" style="1" bestFit="1" customWidth="1"/>
    <col min="72" max="72" width="14.625" style="1" bestFit="1" customWidth="1"/>
    <col min="73" max="73" width="15.5" style="1" bestFit="1" customWidth="1"/>
    <col min="74" max="74" width="14.625" style="1" bestFit="1" customWidth="1"/>
    <col min="75" max="75" width="16.5" style="1" bestFit="1" customWidth="1"/>
    <col min="76" max="77" width="15.5" style="1" bestFit="1" customWidth="1"/>
    <col min="78" max="78" width="18.875" style="1" customWidth="1"/>
    <col min="79" max="79" width="20.375" style="1" customWidth="1"/>
    <col min="80" max="81" width="15.5" style="1" bestFit="1" customWidth="1"/>
    <col min="82" max="82" width="14.625" style="1" bestFit="1" customWidth="1"/>
    <col min="83" max="83" width="15.5" style="1" bestFit="1" customWidth="1"/>
    <col min="84" max="84" width="14.625" style="1" bestFit="1" customWidth="1"/>
    <col min="85" max="85" width="15.5" style="1" bestFit="1" customWidth="1"/>
    <col min="86" max="86" width="14.625" style="1" bestFit="1" customWidth="1"/>
    <col min="87" max="87" width="15.5" style="1" bestFit="1" customWidth="1"/>
    <col min="88" max="88" width="14.625" style="1" bestFit="1" customWidth="1"/>
    <col min="89" max="89" width="15.5" style="1" bestFit="1" customWidth="1"/>
    <col min="90" max="90" width="14.625" style="1" bestFit="1" customWidth="1"/>
    <col min="91" max="91" width="15.5" style="1" bestFit="1" customWidth="1"/>
    <col min="92" max="92" width="14.625" style="1" bestFit="1" customWidth="1"/>
    <col min="93" max="93" width="15.5" style="1" bestFit="1" customWidth="1"/>
    <col min="94" max="94" width="16.375" style="1" customWidth="1"/>
    <col min="95" max="95" width="15.5" style="1" bestFit="1" customWidth="1"/>
    <col min="96" max="96" width="14.625" style="1" bestFit="1" customWidth="1"/>
    <col min="97" max="97" width="15.5" style="1" bestFit="1" customWidth="1"/>
    <col min="98" max="98" width="14.625" style="1" bestFit="1" customWidth="1"/>
    <col min="99" max="99" width="15.5" style="1" bestFit="1" customWidth="1"/>
    <col min="100" max="100" width="14.625" style="1" bestFit="1" customWidth="1"/>
    <col min="101" max="101" width="15.5" style="1" bestFit="1" customWidth="1"/>
    <col min="102" max="102" width="15.5" style="1" customWidth="1"/>
    <col min="103" max="103" width="16.5" style="1" bestFit="1" customWidth="1"/>
    <col min="104" max="104" width="15.375" style="1" customWidth="1"/>
    <col min="105" max="105" width="15.25" style="1" customWidth="1"/>
    <col min="106" max="106" width="15" style="1" customWidth="1"/>
    <col min="107" max="107" width="16.5" style="1" bestFit="1" customWidth="1"/>
    <col min="108" max="108" width="15.5" style="1" bestFit="1" customWidth="1"/>
    <col min="109" max="109" width="16.5" style="1" bestFit="1" customWidth="1"/>
    <col min="110" max="110" width="15.625" style="1" customWidth="1"/>
    <col min="111" max="111" width="15.5" style="1" bestFit="1" customWidth="1"/>
    <col min="112" max="112" width="14.375" style="1" customWidth="1"/>
    <col min="113" max="113" width="15" style="1" customWidth="1"/>
    <col min="114" max="114" width="15.25" style="1" customWidth="1"/>
    <col min="115" max="115" width="16.5" style="1" bestFit="1" customWidth="1"/>
    <col min="116" max="117" width="15.5" style="1" bestFit="1" customWidth="1"/>
    <col min="118" max="118" width="20" style="1" customWidth="1"/>
    <col min="119" max="119" width="15.25" style="1" customWidth="1"/>
    <col min="120" max="120" width="17.875" style="1" customWidth="1"/>
    <col min="121" max="121" width="21.125" style="1" customWidth="1"/>
    <col min="122" max="122" width="15.75" style="1" customWidth="1"/>
    <col min="123" max="123" width="15.125" style="1" customWidth="1"/>
    <col min="124" max="125" width="15.75" style="1" customWidth="1"/>
    <col min="126" max="16384" width="9" style="1"/>
  </cols>
  <sheetData>
    <row r="1" spans="1:125" s="19" customFormat="1" ht="97.5" customHeight="1" x14ac:dyDescent="0.15">
      <c r="A1" s="448" t="s">
        <v>805</v>
      </c>
      <c r="B1" s="448"/>
      <c r="C1" s="448"/>
      <c r="D1" s="448"/>
      <c r="E1" s="448"/>
      <c r="G1" s="181"/>
      <c r="H1" s="182"/>
      <c r="I1" s="182"/>
      <c r="K1" s="24"/>
      <c r="L1" s="24"/>
      <c r="M1" s="24"/>
      <c r="DG1" s="5"/>
      <c r="DH1" s="49"/>
    </row>
    <row r="2" spans="1:125" x14ac:dyDescent="0.3">
      <c r="A2" s="20" t="s">
        <v>7</v>
      </c>
      <c r="B2" s="444">
        <v>1</v>
      </c>
      <c r="C2" s="445"/>
      <c r="D2" s="445"/>
      <c r="E2" s="445"/>
      <c r="F2" s="442">
        <v>2</v>
      </c>
      <c r="G2" s="443"/>
      <c r="H2" s="443"/>
      <c r="I2" s="443"/>
      <c r="J2" s="444">
        <v>3</v>
      </c>
      <c r="K2" s="445"/>
      <c r="L2" s="445"/>
      <c r="M2" s="445"/>
      <c r="N2" s="442">
        <v>4</v>
      </c>
      <c r="O2" s="443"/>
      <c r="P2" s="443"/>
      <c r="Q2" s="443"/>
      <c r="R2" s="444">
        <v>5</v>
      </c>
      <c r="S2" s="445"/>
      <c r="T2" s="445"/>
      <c r="U2" s="445"/>
      <c r="V2" s="442">
        <v>6</v>
      </c>
      <c r="W2" s="443"/>
      <c r="X2" s="443"/>
      <c r="Y2" s="443"/>
      <c r="Z2" s="444">
        <v>7</v>
      </c>
      <c r="AA2" s="445"/>
      <c r="AB2" s="445"/>
      <c r="AC2" s="445"/>
      <c r="AD2" s="442">
        <v>8</v>
      </c>
      <c r="AE2" s="443"/>
      <c r="AF2" s="443"/>
      <c r="AG2" s="443"/>
      <c r="AH2" s="444">
        <v>9</v>
      </c>
      <c r="AI2" s="445"/>
      <c r="AJ2" s="445"/>
      <c r="AK2" s="445"/>
      <c r="AL2" s="446">
        <v>10</v>
      </c>
      <c r="AM2" s="447"/>
      <c r="AN2" s="447"/>
      <c r="AO2" s="447"/>
      <c r="AP2" s="444">
        <v>11</v>
      </c>
      <c r="AQ2" s="445"/>
      <c r="AR2" s="445"/>
      <c r="AS2" s="445"/>
      <c r="AT2" s="446">
        <v>12</v>
      </c>
      <c r="AU2" s="447"/>
      <c r="AV2" s="447"/>
      <c r="AW2" s="447"/>
      <c r="AX2" s="444">
        <v>13</v>
      </c>
      <c r="AY2" s="445"/>
      <c r="AZ2" s="445"/>
      <c r="BA2" s="445"/>
      <c r="BB2" s="442">
        <v>14</v>
      </c>
      <c r="BC2" s="443"/>
      <c r="BD2" s="443"/>
      <c r="BE2" s="443"/>
      <c r="BF2" s="444">
        <v>15</v>
      </c>
      <c r="BG2" s="445"/>
      <c r="BH2" s="445"/>
      <c r="BI2" s="445"/>
      <c r="BJ2" s="442">
        <v>16</v>
      </c>
      <c r="BK2" s="443"/>
      <c r="BL2" s="443"/>
      <c r="BM2" s="443"/>
      <c r="BN2" s="444">
        <v>17</v>
      </c>
      <c r="BO2" s="445"/>
      <c r="BP2" s="445"/>
      <c r="BQ2" s="445"/>
      <c r="BR2" s="442">
        <v>18</v>
      </c>
      <c r="BS2" s="443"/>
      <c r="BT2" s="443"/>
      <c r="BU2" s="443"/>
      <c r="BV2" s="444">
        <v>19</v>
      </c>
      <c r="BW2" s="445"/>
      <c r="BX2" s="445"/>
      <c r="BY2" s="445"/>
      <c r="BZ2" s="442">
        <v>20</v>
      </c>
      <c r="CA2" s="443"/>
      <c r="CB2" s="443"/>
      <c r="CC2" s="443"/>
      <c r="CD2" s="444">
        <v>21</v>
      </c>
      <c r="CE2" s="445"/>
      <c r="CF2" s="445"/>
      <c r="CG2" s="445"/>
      <c r="CH2" s="442">
        <v>22</v>
      </c>
      <c r="CI2" s="443"/>
      <c r="CJ2" s="443"/>
      <c r="CK2" s="443"/>
      <c r="CL2" s="444">
        <v>23</v>
      </c>
      <c r="CM2" s="445"/>
      <c r="CN2" s="445"/>
      <c r="CO2" s="445"/>
      <c r="CP2" s="442">
        <v>24</v>
      </c>
      <c r="CQ2" s="443"/>
      <c r="CR2" s="443"/>
      <c r="CS2" s="443"/>
      <c r="CT2" s="444">
        <v>25</v>
      </c>
      <c r="CU2" s="445"/>
      <c r="CV2" s="445"/>
      <c r="CW2" s="445"/>
      <c r="CX2" s="442">
        <v>26</v>
      </c>
      <c r="CY2" s="443"/>
      <c r="CZ2" s="443"/>
      <c r="DA2" s="443"/>
      <c r="DB2" s="444">
        <v>27</v>
      </c>
      <c r="DC2" s="445"/>
      <c r="DD2" s="445"/>
      <c r="DE2" s="445"/>
      <c r="DF2" s="442">
        <v>28</v>
      </c>
      <c r="DG2" s="443"/>
      <c r="DH2" s="443"/>
      <c r="DI2" s="443"/>
      <c r="DJ2" s="444">
        <v>29</v>
      </c>
      <c r="DK2" s="445"/>
      <c r="DL2" s="445"/>
      <c r="DM2" s="445"/>
      <c r="DN2" s="442">
        <v>30</v>
      </c>
      <c r="DO2" s="443"/>
      <c r="DP2" s="443"/>
      <c r="DQ2" s="443"/>
      <c r="DR2" s="444">
        <v>31</v>
      </c>
      <c r="DS2" s="445"/>
      <c r="DT2" s="445"/>
      <c r="DU2" s="445"/>
    </row>
    <row r="3" spans="1:125" x14ac:dyDescent="0.3">
      <c r="A3" s="22" t="s">
        <v>15</v>
      </c>
      <c r="B3" s="3" t="s">
        <v>8</v>
      </c>
      <c r="C3" s="22" t="s">
        <v>2</v>
      </c>
      <c r="D3" s="22" t="s">
        <v>9</v>
      </c>
      <c r="E3" s="22" t="s">
        <v>4</v>
      </c>
      <c r="F3" s="6" t="s">
        <v>8</v>
      </c>
      <c r="G3" s="23" t="s">
        <v>2</v>
      </c>
      <c r="H3" s="23" t="s">
        <v>9</v>
      </c>
      <c r="I3" s="23" t="s">
        <v>4</v>
      </c>
      <c r="J3" s="3" t="s">
        <v>8</v>
      </c>
      <c r="K3" s="25" t="s">
        <v>2</v>
      </c>
      <c r="L3" s="25" t="s">
        <v>9</v>
      </c>
      <c r="M3" s="25" t="s">
        <v>4</v>
      </c>
      <c r="N3" s="6" t="s">
        <v>8</v>
      </c>
      <c r="O3" s="23" t="s">
        <v>2</v>
      </c>
      <c r="P3" s="23" t="s">
        <v>9</v>
      </c>
      <c r="Q3" s="23" t="s">
        <v>4</v>
      </c>
      <c r="R3" s="3" t="s">
        <v>8</v>
      </c>
      <c r="S3" s="25" t="s">
        <v>2</v>
      </c>
      <c r="T3" s="25" t="s">
        <v>9</v>
      </c>
      <c r="U3" s="25" t="s">
        <v>4</v>
      </c>
      <c r="V3" s="6" t="s">
        <v>8</v>
      </c>
      <c r="W3" s="23" t="s">
        <v>2</v>
      </c>
      <c r="X3" s="23" t="s">
        <v>9</v>
      </c>
      <c r="Y3" s="23" t="s">
        <v>4</v>
      </c>
      <c r="Z3" s="3" t="s">
        <v>8</v>
      </c>
      <c r="AA3" s="25" t="s">
        <v>2</v>
      </c>
      <c r="AB3" s="25" t="s">
        <v>9</v>
      </c>
      <c r="AC3" s="25" t="s">
        <v>4</v>
      </c>
      <c r="AD3" s="6" t="s">
        <v>8</v>
      </c>
      <c r="AE3" s="23" t="s">
        <v>2</v>
      </c>
      <c r="AF3" s="23" t="s">
        <v>9</v>
      </c>
      <c r="AG3" s="23" t="s">
        <v>4</v>
      </c>
      <c r="AH3" s="3" t="s">
        <v>8</v>
      </c>
      <c r="AI3" s="25" t="s">
        <v>2</v>
      </c>
      <c r="AJ3" s="25" t="s">
        <v>9</v>
      </c>
      <c r="AK3" s="25" t="s">
        <v>4</v>
      </c>
      <c r="AL3" s="83" t="s">
        <v>43</v>
      </c>
      <c r="AM3" s="84" t="s">
        <v>44</v>
      </c>
      <c r="AN3" s="84" t="s">
        <v>45</v>
      </c>
      <c r="AO3" s="84" t="s">
        <v>46</v>
      </c>
      <c r="AP3" s="3" t="s">
        <v>8</v>
      </c>
      <c r="AQ3" s="25" t="s">
        <v>2</v>
      </c>
      <c r="AR3" s="25" t="s">
        <v>9</v>
      </c>
      <c r="AS3" s="25" t="s">
        <v>4</v>
      </c>
      <c r="AT3" s="83" t="s">
        <v>37</v>
      </c>
      <c r="AU3" s="84" t="s">
        <v>38</v>
      </c>
      <c r="AV3" s="84" t="s">
        <v>39</v>
      </c>
      <c r="AW3" s="84" t="s">
        <v>40</v>
      </c>
      <c r="AX3" s="3" t="s">
        <v>8</v>
      </c>
      <c r="AY3" s="25" t="s">
        <v>2</v>
      </c>
      <c r="AZ3" s="25" t="s">
        <v>9</v>
      </c>
      <c r="BA3" s="25" t="s">
        <v>4</v>
      </c>
      <c r="BB3" s="6" t="s">
        <v>8</v>
      </c>
      <c r="BC3" s="23" t="s">
        <v>2</v>
      </c>
      <c r="BD3" s="23" t="s">
        <v>9</v>
      </c>
      <c r="BE3" s="23" t="s">
        <v>4</v>
      </c>
      <c r="BF3" s="3" t="s">
        <v>8</v>
      </c>
      <c r="BG3" s="25" t="s">
        <v>2</v>
      </c>
      <c r="BH3" s="25" t="s">
        <v>9</v>
      </c>
      <c r="BI3" s="25" t="s">
        <v>4</v>
      </c>
      <c r="BJ3" s="6" t="s">
        <v>8</v>
      </c>
      <c r="BK3" s="23" t="s">
        <v>2</v>
      </c>
      <c r="BL3" s="23" t="s">
        <v>9</v>
      </c>
      <c r="BM3" s="23" t="s">
        <v>4</v>
      </c>
      <c r="BN3" s="3" t="s">
        <v>8</v>
      </c>
      <c r="BO3" s="25" t="s">
        <v>2</v>
      </c>
      <c r="BP3" s="25" t="s">
        <v>9</v>
      </c>
      <c r="BQ3" s="25" t="s">
        <v>4</v>
      </c>
      <c r="BR3" s="6" t="s">
        <v>8</v>
      </c>
      <c r="BS3" s="23" t="s">
        <v>2</v>
      </c>
      <c r="BT3" s="23" t="s">
        <v>9</v>
      </c>
      <c r="BU3" s="23" t="s">
        <v>4</v>
      </c>
      <c r="BV3" s="3" t="s">
        <v>8</v>
      </c>
      <c r="BW3" s="25" t="s">
        <v>2</v>
      </c>
      <c r="BX3" s="25" t="s">
        <v>9</v>
      </c>
      <c r="BY3" s="25" t="s">
        <v>4</v>
      </c>
      <c r="BZ3" s="6" t="s">
        <v>8</v>
      </c>
      <c r="CA3" s="23" t="s">
        <v>2</v>
      </c>
      <c r="CB3" s="23" t="s">
        <v>9</v>
      </c>
      <c r="CC3" s="23" t="s">
        <v>4</v>
      </c>
      <c r="CD3" s="3" t="s">
        <v>8</v>
      </c>
      <c r="CE3" s="25" t="s">
        <v>2</v>
      </c>
      <c r="CF3" s="25" t="s">
        <v>9</v>
      </c>
      <c r="CG3" s="25" t="s">
        <v>4</v>
      </c>
      <c r="CH3" s="6" t="s">
        <v>8</v>
      </c>
      <c r="CI3" s="23" t="s">
        <v>2</v>
      </c>
      <c r="CJ3" s="23" t="s">
        <v>9</v>
      </c>
      <c r="CK3" s="23" t="s">
        <v>4</v>
      </c>
      <c r="CL3" s="3" t="s">
        <v>8</v>
      </c>
      <c r="CM3" s="25" t="s">
        <v>2</v>
      </c>
      <c r="CN3" s="25" t="s">
        <v>9</v>
      </c>
      <c r="CO3" s="25" t="s">
        <v>4</v>
      </c>
      <c r="CP3" s="6" t="s">
        <v>8</v>
      </c>
      <c r="CQ3" s="23" t="s">
        <v>2</v>
      </c>
      <c r="CR3" s="23" t="s">
        <v>9</v>
      </c>
      <c r="CS3" s="23" t="s">
        <v>4</v>
      </c>
      <c r="CT3" s="3" t="s">
        <v>8</v>
      </c>
      <c r="CU3" s="25" t="s">
        <v>2</v>
      </c>
      <c r="CV3" s="25" t="s">
        <v>9</v>
      </c>
      <c r="CW3" s="25" t="s">
        <v>4</v>
      </c>
      <c r="CX3" s="6" t="s">
        <v>8</v>
      </c>
      <c r="CY3" s="23" t="s">
        <v>2</v>
      </c>
      <c r="CZ3" s="23" t="s">
        <v>9</v>
      </c>
      <c r="DA3" s="23" t="s">
        <v>4</v>
      </c>
      <c r="DB3" s="3" t="s">
        <v>8</v>
      </c>
      <c r="DC3" s="25" t="s">
        <v>2</v>
      </c>
      <c r="DD3" s="25" t="s">
        <v>9</v>
      </c>
      <c r="DE3" s="25" t="s">
        <v>4</v>
      </c>
      <c r="DF3" s="6" t="s">
        <v>8</v>
      </c>
      <c r="DG3" s="23" t="s">
        <v>2</v>
      </c>
      <c r="DH3" s="23" t="s">
        <v>9</v>
      </c>
      <c r="DI3" s="23" t="s">
        <v>4</v>
      </c>
      <c r="DJ3" s="3" t="s">
        <v>8</v>
      </c>
      <c r="DK3" s="25" t="s">
        <v>2</v>
      </c>
      <c r="DL3" s="25" t="s">
        <v>9</v>
      </c>
      <c r="DM3" s="25" t="s">
        <v>4</v>
      </c>
      <c r="DN3" s="6" t="s">
        <v>8</v>
      </c>
      <c r="DO3" s="23" t="s">
        <v>2</v>
      </c>
      <c r="DP3" s="23" t="s">
        <v>9</v>
      </c>
      <c r="DQ3" s="23" t="s">
        <v>4</v>
      </c>
      <c r="DR3" s="3" t="s">
        <v>8</v>
      </c>
      <c r="DS3" s="25" t="s">
        <v>2</v>
      </c>
      <c r="DT3" s="25" t="s">
        <v>9</v>
      </c>
      <c r="DU3" s="25" t="s">
        <v>4</v>
      </c>
    </row>
    <row r="4" spans="1:125" s="27" customFormat="1" ht="12.75" customHeight="1" x14ac:dyDescent="0.3">
      <c r="A4" s="26" t="s">
        <v>768</v>
      </c>
      <c r="B4" s="192">
        <v>35903513</v>
      </c>
      <c r="C4" s="193">
        <v>9862165391.2113495</v>
      </c>
      <c r="D4" s="193">
        <v>708173583.30821097</v>
      </c>
      <c r="E4" s="193">
        <v>9153991807.9031391</v>
      </c>
      <c r="F4" s="192">
        <v>36053962</v>
      </c>
      <c r="G4" s="193">
        <v>9717605428.7418308</v>
      </c>
      <c r="H4" s="193">
        <v>689394226.54716897</v>
      </c>
      <c r="I4" s="193">
        <v>9028211202.1946602</v>
      </c>
      <c r="J4" s="193">
        <v>35721528</v>
      </c>
      <c r="K4" s="193">
        <v>9761831559.3711395</v>
      </c>
      <c r="L4" s="193">
        <v>687022049.10090697</v>
      </c>
      <c r="M4" s="193">
        <v>9074809510.2702408</v>
      </c>
      <c r="N4" s="193">
        <v>35636708</v>
      </c>
      <c r="O4" s="193">
        <v>9787666935.4661007</v>
      </c>
      <c r="P4" s="193">
        <v>683966230.05683994</v>
      </c>
      <c r="Q4" s="193">
        <v>9103700705.4092598</v>
      </c>
      <c r="R4" s="193">
        <v>36038476</v>
      </c>
      <c r="S4" s="193">
        <v>9473995719.1159801</v>
      </c>
      <c r="T4" s="193">
        <v>678181841.93984997</v>
      </c>
      <c r="U4" s="193">
        <v>8795813877.1761303</v>
      </c>
      <c r="V4" s="193">
        <v>35758832</v>
      </c>
      <c r="W4" s="193">
        <v>9831138137.7031498</v>
      </c>
      <c r="X4" s="193">
        <v>699927370.47562897</v>
      </c>
      <c r="Y4" s="193">
        <v>9131210767.22752</v>
      </c>
      <c r="Z4" s="193">
        <v>35869905</v>
      </c>
      <c r="AA4" s="193">
        <v>9740705251.9183407</v>
      </c>
      <c r="AB4" s="193">
        <v>717470885.22743404</v>
      </c>
      <c r="AC4" s="193">
        <v>9023234366.6909008</v>
      </c>
      <c r="AD4" s="193">
        <v>35897816</v>
      </c>
      <c r="AE4" s="193">
        <v>9653522984.6117592</v>
      </c>
      <c r="AF4" s="193">
        <v>690604308.85991704</v>
      </c>
      <c r="AG4" s="193">
        <v>8962918675.7518501</v>
      </c>
      <c r="AH4" s="193">
        <v>35714708</v>
      </c>
      <c r="AI4" s="193">
        <v>9702918970.3067303</v>
      </c>
      <c r="AJ4" s="193">
        <v>694443200.11965203</v>
      </c>
      <c r="AK4" s="193">
        <v>9008475770.1870804</v>
      </c>
      <c r="AL4" s="193">
        <v>35498303</v>
      </c>
      <c r="AM4" s="193">
        <v>9937796372.4440994</v>
      </c>
      <c r="AN4" s="193">
        <v>704231023.79214096</v>
      </c>
      <c r="AO4" s="193">
        <v>9233565348.6519604</v>
      </c>
      <c r="AP4" s="193">
        <v>35151627</v>
      </c>
      <c r="AQ4" s="193">
        <v>8740918160.1886501</v>
      </c>
      <c r="AR4" s="193">
        <v>626364076.490152</v>
      </c>
      <c r="AS4" s="193">
        <v>8114554083.6984997</v>
      </c>
      <c r="AT4" s="193">
        <v>35626078</v>
      </c>
      <c r="AU4" s="193">
        <v>9321933082.7240295</v>
      </c>
      <c r="AV4" s="193">
        <v>681368233.99199402</v>
      </c>
      <c r="AW4" s="193">
        <v>8640564848.7320309</v>
      </c>
      <c r="AX4" s="193">
        <v>35666256</v>
      </c>
      <c r="AY4" s="193">
        <v>9158294831.0035706</v>
      </c>
      <c r="AZ4" s="193">
        <v>676792150.02327704</v>
      </c>
      <c r="BA4" s="193">
        <v>8481502680.9802904</v>
      </c>
      <c r="BB4" s="193">
        <v>35644204</v>
      </c>
      <c r="BC4" s="193">
        <v>9052177061.4100494</v>
      </c>
      <c r="BD4" s="193">
        <v>652303781.63657296</v>
      </c>
      <c r="BE4" s="193">
        <v>8399873279.7734804</v>
      </c>
      <c r="BF4" s="193">
        <v>35716654</v>
      </c>
      <c r="BG4" s="193">
        <v>9762235201.1043892</v>
      </c>
      <c r="BH4" s="193">
        <v>675161334.58576405</v>
      </c>
      <c r="BI4" s="193">
        <v>9087073866.5186195</v>
      </c>
      <c r="BJ4" s="193">
        <v>35728971</v>
      </c>
      <c r="BK4" s="193">
        <v>9266500652.2512894</v>
      </c>
      <c r="BL4" s="193">
        <v>678425697.34050798</v>
      </c>
      <c r="BM4" s="193">
        <v>8588074954.91078</v>
      </c>
      <c r="BN4" s="193">
        <v>35574771</v>
      </c>
      <c r="BO4" s="193">
        <v>9027986623.1922302</v>
      </c>
      <c r="BP4" s="193">
        <v>669707279.88844597</v>
      </c>
      <c r="BQ4" s="193">
        <v>8358279343.3037796</v>
      </c>
      <c r="BR4" s="193">
        <v>35559432</v>
      </c>
      <c r="BS4" s="193">
        <v>8900639399.8211308</v>
      </c>
      <c r="BT4" s="193">
        <v>667162359.93235195</v>
      </c>
      <c r="BU4" s="193">
        <v>8233477039.8887796</v>
      </c>
      <c r="BV4" s="193">
        <v>35852832</v>
      </c>
      <c r="BW4" s="193">
        <v>8615780123.8600292</v>
      </c>
      <c r="BX4" s="193">
        <v>666641635.02790403</v>
      </c>
      <c r="BY4" s="193">
        <v>7949138488.8321304</v>
      </c>
      <c r="BZ4" s="193">
        <v>35755010</v>
      </c>
      <c r="CA4" s="193">
        <v>8642430570.6145706</v>
      </c>
      <c r="CB4" s="193">
        <v>665440710.541219</v>
      </c>
      <c r="CC4" s="193">
        <v>7976989860.07335</v>
      </c>
      <c r="CD4" s="193">
        <v>35608211</v>
      </c>
      <c r="CE4" s="193">
        <v>8859200197.7338791</v>
      </c>
      <c r="CF4" s="193">
        <v>677062598.10777605</v>
      </c>
      <c r="CG4" s="193">
        <v>8182137599.6260996</v>
      </c>
      <c r="CH4" s="193">
        <v>35752738</v>
      </c>
      <c r="CI4" s="193">
        <v>8596802272.6145401</v>
      </c>
      <c r="CJ4" s="193">
        <v>666195916.74308097</v>
      </c>
      <c r="CK4" s="193">
        <v>7930606355.87146</v>
      </c>
      <c r="CL4" s="193">
        <v>35633288</v>
      </c>
      <c r="CM4" s="193">
        <v>8617758778.5276699</v>
      </c>
      <c r="CN4" s="193">
        <v>665875046.59358299</v>
      </c>
      <c r="CO4" s="193">
        <v>7951883731.9340897</v>
      </c>
      <c r="CP4" s="193">
        <v>35645334</v>
      </c>
      <c r="CQ4" s="193">
        <v>8646197245.0531502</v>
      </c>
      <c r="CR4" s="193">
        <v>661110303.37710202</v>
      </c>
      <c r="CS4" s="193">
        <v>7985086941.6760397</v>
      </c>
      <c r="CT4" s="193">
        <v>35680537</v>
      </c>
      <c r="CU4" s="193">
        <v>8578479088.3136797</v>
      </c>
      <c r="CV4" s="193">
        <v>661677019.36374402</v>
      </c>
      <c r="CW4" s="193">
        <v>7916802068.9499397</v>
      </c>
      <c r="CX4" s="193">
        <v>35830669</v>
      </c>
      <c r="CY4" s="193">
        <v>8348131140.9114504</v>
      </c>
      <c r="CZ4" s="193">
        <v>661803627.60157895</v>
      </c>
      <c r="DA4" s="193">
        <v>7686327513.3098698</v>
      </c>
      <c r="DB4" s="193"/>
      <c r="DC4" s="193"/>
      <c r="DD4" s="193"/>
      <c r="DE4" s="193"/>
      <c r="DF4" s="193"/>
      <c r="DG4" s="193"/>
      <c r="DH4" s="193"/>
      <c r="DI4" s="193"/>
      <c r="DJ4" s="193"/>
      <c r="DK4" s="193"/>
      <c r="DL4" s="193"/>
      <c r="DM4" s="193"/>
      <c r="DN4" s="193"/>
      <c r="DO4" s="193"/>
      <c r="DP4" s="193"/>
      <c r="DQ4" s="193"/>
      <c r="DR4" s="193"/>
      <c r="DS4" s="193"/>
      <c r="DT4" s="193"/>
      <c r="DU4" s="193"/>
    </row>
    <row r="5" spans="1:125" s="27" customFormat="1" x14ac:dyDescent="0.3">
      <c r="A5" s="26" t="s">
        <v>700</v>
      </c>
      <c r="B5" s="192">
        <v>35903513</v>
      </c>
      <c r="C5" s="193">
        <v>9862165391.2113495</v>
      </c>
      <c r="D5" s="193">
        <v>708173583.30821097</v>
      </c>
      <c r="E5" s="193">
        <v>9153991807.9031391</v>
      </c>
      <c r="F5" s="192">
        <v>36053962</v>
      </c>
      <c r="G5" s="193">
        <v>9717605428.7418308</v>
      </c>
      <c r="H5" s="193">
        <v>689394226.54716897</v>
      </c>
      <c r="I5" s="193">
        <v>9028211202.1946602</v>
      </c>
      <c r="J5" s="193">
        <v>35721528</v>
      </c>
      <c r="K5" s="193">
        <v>9761831559.3711395</v>
      </c>
      <c r="L5" s="193">
        <v>687022049.10090697</v>
      </c>
      <c r="M5" s="193">
        <v>9074809510.2702408</v>
      </c>
      <c r="N5" s="193">
        <v>35636708</v>
      </c>
      <c r="O5" s="193">
        <v>9787666935.4661007</v>
      </c>
      <c r="P5" s="193">
        <v>683966230.05683994</v>
      </c>
      <c r="Q5" s="193">
        <v>9103700705.4092598</v>
      </c>
      <c r="R5" s="193">
        <v>36038476</v>
      </c>
      <c r="S5" s="193">
        <v>9473995719.1159801</v>
      </c>
      <c r="T5" s="193">
        <v>678181841.93984997</v>
      </c>
      <c r="U5" s="193">
        <v>8795813877.1761303</v>
      </c>
      <c r="V5" s="193">
        <v>35758832</v>
      </c>
      <c r="W5" s="193">
        <v>9831138137.7031498</v>
      </c>
      <c r="X5" s="193">
        <v>699927370.47562897</v>
      </c>
      <c r="Y5" s="193">
        <v>9131210767.22752</v>
      </c>
      <c r="Z5" s="193">
        <v>35869905</v>
      </c>
      <c r="AA5" s="193">
        <v>9740705251.9183407</v>
      </c>
      <c r="AB5" s="193">
        <v>717470885.22743404</v>
      </c>
      <c r="AC5" s="193">
        <v>9023234366.6909008</v>
      </c>
      <c r="AD5" s="193">
        <v>35897816</v>
      </c>
      <c r="AE5" s="193">
        <v>9653522984.6117706</v>
      </c>
      <c r="AF5" s="193">
        <v>690604308.85991704</v>
      </c>
      <c r="AG5" s="193">
        <v>8962918675.7518501</v>
      </c>
      <c r="AH5" s="193">
        <v>35714708</v>
      </c>
      <c r="AI5" s="193">
        <v>9702918970.3067303</v>
      </c>
      <c r="AJ5" s="193">
        <v>694443200.11965203</v>
      </c>
      <c r="AK5" s="193">
        <v>9008475770.1870804</v>
      </c>
      <c r="AL5" s="193">
        <v>35498303</v>
      </c>
      <c r="AM5" s="193">
        <v>9937796372.4440994</v>
      </c>
      <c r="AN5" s="193">
        <v>704231023.79214096</v>
      </c>
      <c r="AO5" s="193">
        <v>9233565348.6519604</v>
      </c>
      <c r="AP5" s="193">
        <v>35151627</v>
      </c>
      <c r="AQ5" s="193">
        <v>8740918160.1886501</v>
      </c>
      <c r="AR5" s="193">
        <v>626364076.490152</v>
      </c>
      <c r="AS5" s="193">
        <v>8114554083.6984997</v>
      </c>
      <c r="AT5" s="193">
        <v>35626078</v>
      </c>
      <c r="AU5" s="193">
        <v>9321933082.7240295</v>
      </c>
      <c r="AV5" s="193">
        <v>681368233.99199402</v>
      </c>
      <c r="AW5" s="193">
        <v>8640564848.7320309</v>
      </c>
      <c r="AX5" s="193">
        <v>35666256</v>
      </c>
      <c r="AY5" s="193">
        <v>9158294831.0035706</v>
      </c>
      <c r="AZ5" s="193">
        <v>676792150.02327704</v>
      </c>
      <c r="BA5" s="193">
        <v>8481502680.9802904</v>
      </c>
      <c r="BB5" s="193">
        <v>35644204</v>
      </c>
      <c r="BC5" s="193">
        <v>9052177061.4100494</v>
      </c>
      <c r="BD5" s="193">
        <v>652303781.63657296</v>
      </c>
      <c r="BE5" s="193">
        <v>8399873279.7734804</v>
      </c>
      <c r="BF5" s="193">
        <v>35716654</v>
      </c>
      <c r="BG5" s="193">
        <v>9762235201.1043892</v>
      </c>
      <c r="BH5" s="193">
        <v>675161334.58576405</v>
      </c>
      <c r="BI5" s="193">
        <v>9087073866.5186195</v>
      </c>
      <c r="BJ5" s="193">
        <v>35728971</v>
      </c>
      <c r="BK5" s="193">
        <v>9266500652.2512894</v>
      </c>
      <c r="BL5" s="193">
        <v>678425697.34050798</v>
      </c>
      <c r="BM5" s="193">
        <v>8588074954.91078</v>
      </c>
      <c r="BN5" s="193">
        <v>35574771</v>
      </c>
      <c r="BO5" s="193">
        <v>9027986623.1922302</v>
      </c>
      <c r="BP5" s="193">
        <v>669707279.88844597</v>
      </c>
      <c r="BQ5" s="193">
        <v>8358279343.3037796</v>
      </c>
      <c r="BR5" s="193">
        <v>35559432</v>
      </c>
      <c r="BS5" s="193">
        <v>8900639399.8211308</v>
      </c>
      <c r="BT5" s="193">
        <v>667162359.93235195</v>
      </c>
      <c r="BU5" s="193">
        <v>8233477039.8887796</v>
      </c>
      <c r="BV5" s="193">
        <v>35852832</v>
      </c>
      <c r="BW5" s="193">
        <v>8615780123.8600292</v>
      </c>
      <c r="BX5" s="193">
        <v>666641635.02790403</v>
      </c>
      <c r="BY5" s="193">
        <v>7949138488.8321304</v>
      </c>
      <c r="BZ5" s="193">
        <v>35755010</v>
      </c>
      <c r="CA5" s="193">
        <v>8642430570.6145706</v>
      </c>
      <c r="CB5" s="193">
        <v>665440710.541219</v>
      </c>
      <c r="CC5" s="193">
        <v>7976989860.07335</v>
      </c>
      <c r="CD5" s="193">
        <v>35608211</v>
      </c>
      <c r="CE5" s="193">
        <v>8859200197.7338791</v>
      </c>
      <c r="CF5" s="193">
        <v>677062598.10777605</v>
      </c>
      <c r="CG5" s="193">
        <v>8182137599.6260996</v>
      </c>
      <c r="CH5" s="193">
        <v>35752738</v>
      </c>
      <c r="CI5" s="193">
        <v>8596802272.6145401</v>
      </c>
      <c r="CJ5" s="193">
        <v>666195916.74308097</v>
      </c>
      <c r="CK5" s="193">
        <v>7930606355.87146</v>
      </c>
      <c r="CL5" s="193">
        <v>35633288</v>
      </c>
      <c r="CM5" s="193">
        <v>8617758778.5276699</v>
      </c>
      <c r="CN5" s="193">
        <v>665875046.59358299</v>
      </c>
      <c r="CO5" s="193">
        <v>7951883731.9340897</v>
      </c>
      <c r="CP5" s="193">
        <v>35645334</v>
      </c>
      <c r="CQ5" s="193">
        <v>8646197245.0531502</v>
      </c>
      <c r="CR5" s="193">
        <v>661110303.37710202</v>
      </c>
      <c r="CS5" s="193">
        <v>7985086941.6760397</v>
      </c>
      <c r="CT5" s="193">
        <v>35680537</v>
      </c>
      <c r="CU5" s="193">
        <v>8578479088.3136797</v>
      </c>
      <c r="CV5" s="193">
        <v>661677019.36374402</v>
      </c>
      <c r="CW5" s="193">
        <v>7916802068.9499397</v>
      </c>
      <c r="CX5" s="193">
        <v>35830669</v>
      </c>
      <c r="CY5" s="193">
        <v>8348131140.9114504</v>
      </c>
      <c r="CZ5" s="193">
        <v>661803627.60157895</v>
      </c>
      <c r="DA5" s="193">
        <v>7686327513.3098698</v>
      </c>
      <c r="DB5" s="193"/>
      <c r="DC5" s="193"/>
      <c r="DD5" s="193"/>
      <c r="DE5" s="193"/>
      <c r="DF5" s="193"/>
      <c r="DG5" s="193"/>
      <c r="DH5" s="193"/>
      <c r="DI5" s="193"/>
      <c r="DJ5" s="193"/>
      <c r="DK5" s="193"/>
      <c r="DL5" s="193"/>
      <c r="DM5" s="193"/>
      <c r="DN5" s="193"/>
      <c r="DO5" s="193"/>
      <c r="DP5" s="193"/>
      <c r="DQ5" s="193"/>
      <c r="DR5" s="193"/>
      <c r="DS5" s="193"/>
      <c r="DT5" s="193"/>
      <c r="DU5" s="193"/>
    </row>
    <row r="6" spans="1:125" s="27" customFormat="1" x14ac:dyDescent="0.3">
      <c r="A6" s="12" t="s">
        <v>61</v>
      </c>
      <c r="B6" s="192">
        <v>59214224</v>
      </c>
      <c r="C6" s="193">
        <v>9862165391.2113495</v>
      </c>
      <c r="D6" s="193">
        <v>708173583.30821097</v>
      </c>
      <c r="E6" s="193">
        <v>9153991807.9031391</v>
      </c>
      <c r="F6" s="192">
        <v>60336754</v>
      </c>
      <c r="G6" s="193">
        <v>9717605428.7418308</v>
      </c>
      <c r="H6" s="193">
        <v>689394226.54716897</v>
      </c>
      <c r="I6" s="193">
        <v>9028211202.1946602</v>
      </c>
      <c r="J6" s="193">
        <v>58515493</v>
      </c>
      <c r="K6" s="193">
        <v>9761831559.3711395</v>
      </c>
      <c r="L6" s="193">
        <v>687022049.10090697</v>
      </c>
      <c r="M6" s="193">
        <v>9074809510.2702408</v>
      </c>
      <c r="N6" s="193">
        <v>57906448</v>
      </c>
      <c r="O6" s="193">
        <v>9787666935.4661007</v>
      </c>
      <c r="P6" s="193">
        <v>683966230.05683994</v>
      </c>
      <c r="Q6" s="193">
        <v>9103700705.4092598</v>
      </c>
      <c r="R6" s="193">
        <v>60473585</v>
      </c>
      <c r="S6" s="193">
        <v>9473995719.1159801</v>
      </c>
      <c r="T6" s="193">
        <v>678181841.93984997</v>
      </c>
      <c r="U6" s="193">
        <v>8795813877.1761303</v>
      </c>
      <c r="V6" s="193">
        <v>59574039</v>
      </c>
      <c r="W6" s="193">
        <v>9831138137.7031498</v>
      </c>
      <c r="X6" s="193">
        <v>699927370.47562897</v>
      </c>
      <c r="Y6" s="193">
        <v>9131210767.22752</v>
      </c>
      <c r="Z6" s="193">
        <v>60433325</v>
      </c>
      <c r="AA6" s="193">
        <v>9740705251.9183407</v>
      </c>
      <c r="AB6" s="193">
        <v>717470885.22743404</v>
      </c>
      <c r="AC6" s="193">
        <v>9023234366.6909008</v>
      </c>
      <c r="AD6" s="193">
        <v>60516417</v>
      </c>
      <c r="AE6" s="193">
        <v>9653522984.6117592</v>
      </c>
      <c r="AF6" s="193">
        <v>690604308.85991704</v>
      </c>
      <c r="AG6" s="193">
        <v>8962918675.7518501</v>
      </c>
      <c r="AH6" s="193">
        <v>58919185</v>
      </c>
      <c r="AI6" s="193">
        <v>9702918970.3067303</v>
      </c>
      <c r="AJ6" s="193">
        <v>694443200.11965203</v>
      </c>
      <c r="AK6" s="193">
        <v>9008475770.1870804</v>
      </c>
      <c r="AL6" s="193">
        <v>57398581</v>
      </c>
      <c r="AM6" s="193">
        <v>9937796372.4440994</v>
      </c>
      <c r="AN6" s="193">
        <v>704231023.79214096</v>
      </c>
      <c r="AO6" s="193">
        <v>9233565348.6519604</v>
      </c>
      <c r="AP6" s="193">
        <v>56029370</v>
      </c>
      <c r="AQ6" s="193">
        <v>8740918160.1886501</v>
      </c>
      <c r="AR6" s="193">
        <v>626364076.490152</v>
      </c>
      <c r="AS6" s="193">
        <v>8114554083.6984997</v>
      </c>
      <c r="AT6" s="193">
        <v>58189517</v>
      </c>
      <c r="AU6" s="193">
        <v>9321933082.7240295</v>
      </c>
      <c r="AV6" s="193">
        <v>681368233.99199402</v>
      </c>
      <c r="AW6" s="193">
        <v>8640564848.7320309</v>
      </c>
      <c r="AX6" s="193">
        <v>58361415</v>
      </c>
      <c r="AY6" s="193">
        <v>9158294831.0035706</v>
      </c>
      <c r="AZ6" s="193">
        <v>676792150.02327704</v>
      </c>
      <c r="BA6" s="193">
        <v>8481502680.9802904</v>
      </c>
      <c r="BB6" s="193">
        <v>58425070</v>
      </c>
      <c r="BC6" s="193">
        <v>9052177061.4100494</v>
      </c>
      <c r="BD6" s="193">
        <v>652303781.63657296</v>
      </c>
      <c r="BE6" s="193">
        <v>8399873279.7734804</v>
      </c>
      <c r="BF6" s="193">
        <v>58622199</v>
      </c>
      <c r="BG6" s="193">
        <v>9762235201.1043892</v>
      </c>
      <c r="BH6" s="193">
        <v>675161334.58576405</v>
      </c>
      <c r="BI6" s="193">
        <v>9087073866.5186195</v>
      </c>
      <c r="BJ6" s="193">
        <v>58727378</v>
      </c>
      <c r="BK6" s="193">
        <v>9266500652.2512894</v>
      </c>
      <c r="BL6" s="193">
        <v>678425697.34050798</v>
      </c>
      <c r="BM6" s="193">
        <v>8588074954.91078</v>
      </c>
      <c r="BN6" s="193">
        <v>58013760</v>
      </c>
      <c r="BO6" s="193">
        <v>9027986623.1922302</v>
      </c>
      <c r="BP6" s="193">
        <v>669707279.88844597</v>
      </c>
      <c r="BQ6" s="193">
        <v>8358279343.3037796</v>
      </c>
      <c r="BR6" s="193">
        <v>57611458</v>
      </c>
      <c r="BS6" s="193">
        <v>8900639399.8211308</v>
      </c>
      <c r="BT6" s="193">
        <v>667162359.93235195</v>
      </c>
      <c r="BU6" s="193">
        <v>8233477039.8887796</v>
      </c>
      <c r="BV6" s="193">
        <v>59015959</v>
      </c>
      <c r="BW6" s="193">
        <v>8615780123.8600292</v>
      </c>
      <c r="BX6" s="193">
        <v>666641635.02790403</v>
      </c>
      <c r="BY6" s="193">
        <v>7949138488.8321304</v>
      </c>
      <c r="BZ6" s="193">
        <v>58373204</v>
      </c>
      <c r="CA6" s="193">
        <v>8642430570.6145706</v>
      </c>
      <c r="CB6" s="193">
        <v>665440710.541219</v>
      </c>
      <c r="CC6" s="193">
        <v>7976989860.07335</v>
      </c>
      <c r="CD6" s="193">
        <v>58456340</v>
      </c>
      <c r="CE6" s="193">
        <v>8859200197.7338791</v>
      </c>
      <c r="CF6" s="193">
        <v>677062598.10777605</v>
      </c>
      <c r="CG6" s="193">
        <v>8182137599.6260996</v>
      </c>
      <c r="CH6" s="193">
        <v>58452540</v>
      </c>
      <c r="CI6" s="193">
        <v>8596802272.6145401</v>
      </c>
      <c r="CJ6" s="193">
        <v>666195916.74308097</v>
      </c>
      <c r="CK6" s="193">
        <v>7930606355.87146</v>
      </c>
      <c r="CL6" s="193">
        <v>56627657</v>
      </c>
      <c r="CM6" s="193">
        <v>8617758778.5276699</v>
      </c>
      <c r="CN6" s="193">
        <v>665875046.59358299</v>
      </c>
      <c r="CO6" s="193">
        <v>7951883731.9340897</v>
      </c>
      <c r="CP6" s="193">
        <v>56495349</v>
      </c>
      <c r="CQ6" s="193">
        <v>8646197245.0531502</v>
      </c>
      <c r="CR6" s="193">
        <v>661110303.37710202</v>
      </c>
      <c r="CS6" s="193">
        <v>7985086941.6760397</v>
      </c>
      <c r="CT6" s="193">
        <v>56208238</v>
      </c>
      <c r="CU6" s="193">
        <v>8578479088.3136797</v>
      </c>
      <c r="CV6" s="193">
        <v>661677019.36374402</v>
      </c>
      <c r="CW6" s="193">
        <v>7916802068.9499397</v>
      </c>
      <c r="CX6" s="193">
        <v>56913398</v>
      </c>
      <c r="CY6" s="193">
        <v>8348131140.9114504</v>
      </c>
      <c r="CZ6" s="193">
        <v>661803627.60157895</v>
      </c>
      <c r="DA6" s="193">
        <v>7686327513.3098698</v>
      </c>
      <c r="DB6" s="193"/>
      <c r="DC6" s="193"/>
      <c r="DD6" s="193"/>
      <c r="DE6" s="193"/>
      <c r="DF6" s="193"/>
      <c r="DG6" s="193"/>
      <c r="DH6" s="193"/>
      <c r="DI6" s="193"/>
      <c r="DJ6" s="193"/>
      <c r="DK6" s="193"/>
      <c r="DL6" s="193"/>
      <c r="DM6" s="193"/>
      <c r="DN6" s="193"/>
      <c r="DO6" s="193"/>
      <c r="DP6" s="193"/>
      <c r="DQ6" s="193"/>
      <c r="DR6" s="193"/>
      <c r="DS6" s="193"/>
      <c r="DT6" s="193"/>
      <c r="DU6" s="193"/>
    </row>
    <row r="7" spans="1:125" s="13" customFormat="1" x14ac:dyDescent="0.3">
      <c r="A7" s="12" t="s">
        <v>62</v>
      </c>
      <c r="B7" s="192">
        <v>44861049</v>
      </c>
      <c r="C7" s="193">
        <v>9862165391.2113495</v>
      </c>
      <c r="D7" s="193">
        <v>708173583.30821097</v>
      </c>
      <c r="E7" s="193">
        <v>9153991807.9031391</v>
      </c>
      <c r="F7" s="192">
        <v>45389232</v>
      </c>
      <c r="G7" s="193">
        <v>9717605428.7418308</v>
      </c>
      <c r="H7" s="193">
        <v>689394226.54716897</v>
      </c>
      <c r="I7" s="193">
        <v>9028211202.1946602</v>
      </c>
      <c r="J7" s="193">
        <v>44899068</v>
      </c>
      <c r="K7" s="193">
        <v>9761831559.3711395</v>
      </c>
      <c r="L7" s="193">
        <v>687022049.10090697</v>
      </c>
      <c r="M7" s="193">
        <v>9074809510.2702408</v>
      </c>
      <c r="N7" s="193">
        <v>44692461</v>
      </c>
      <c r="O7" s="193">
        <v>9787666935.4661007</v>
      </c>
      <c r="P7" s="193">
        <v>683966230.05683994</v>
      </c>
      <c r="Q7" s="193">
        <v>9103700705.4092598</v>
      </c>
      <c r="R7" s="193">
        <v>45102387</v>
      </c>
      <c r="S7" s="193">
        <v>9473995719.1159801</v>
      </c>
      <c r="T7" s="193">
        <v>678181841.93984997</v>
      </c>
      <c r="U7" s="193">
        <v>8795813877.1761303</v>
      </c>
      <c r="V7" s="193">
        <v>44837502</v>
      </c>
      <c r="W7" s="193">
        <v>9831138137.7031498</v>
      </c>
      <c r="X7" s="193">
        <v>699927370.47562897</v>
      </c>
      <c r="Y7" s="193">
        <v>9131210767.22752</v>
      </c>
      <c r="Z7" s="193">
        <v>45175845</v>
      </c>
      <c r="AA7" s="193">
        <v>9740705251.9183407</v>
      </c>
      <c r="AB7" s="193">
        <v>717470885.22743404</v>
      </c>
      <c r="AC7" s="193">
        <v>9023234366.6909008</v>
      </c>
      <c r="AD7" s="193">
        <v>44913810</v>
      </c>
      <c r="AE7" s="193">
        <v>9653522984.6117592</v>
      </c>
      <c r="AF7" s="193">
        <v>690604308.85991704</v>
      </c>
      <c r="AG7" s="193">
        <v>8962918675.7518501</v>
      </c>
      <c r="AH7" s="193">
        <v>44861073</v>
      </c>
      <c r="AI7" s="193">
        <v>9702918970.3067303</v>
      </c>
      <c r="AJ7" s="193">
        <v>694443200.11965203</v>
      </c>
      <c r="AK7" s="193">
        <v>9008475770.1870804</v>
      </c>
      <c r="AL7" s="193">
        <v>44555405</v>
      </c>
      <c r="AM7" s="193">
        <v>9937796372.4440994</v>
      </c>
      <c r="AN7" s="193">
        <v>704231023.79214096</v>
      </c>
      <c r="AO7" s="193">
        <v>9233565348.6519604</v>
      </c>
      <c r="AP7" s="193">
        <v>44037379</v>
      </c>
      <c r="AQ7" s="193">
        <v>8740918160.1886501</v>
      </c>
      <c r="AR7" s="193">
        <v>626364076.490152</v>
      </c>
      <c r="AS7" s="193">
        <v>8114554083.6984997</v>
      </c>
      <c r="AT7" s="193">
        <v>44782593</v>
      </c>
      <c r="AU7" s="193">
        <v>9321933082.7240295</v>
      </c>
      <c r="AV7" s="193">
        <v>681368233.99199402</v>
      </c>
      <c r="AW7" s="193">
        <v>8640564848.7320309</v>
      </c>
      <c r="AX7" s="193">
        <v>44839703</v>
      </c>
      <c r="AY7" s="193">
        <v>9158294831.0035706</v>
      </c>
      <c r="AZ7" s="193">
        <v>676792150.02327704</v>
      </c>
      <c r="BA7" s="193">
        <v>8481502680.9802904</v>
      </c>
      <c r="BB7" s="193">
        <v>44638500</v>
      </c>
      <c r="BC7" s="193">
        <v>9052177061.4100494</v>
      </c>
      <c r="BD7" s="193">
        <v>652303781.63657296</v>
      </c>
      <c r="BE7" s="193">
        <v>8399873279.7734804</v>
      </c>
      <c r="BF7" s="193">
        <v>44885407</v>
      </c>
      <c r="BG7" s="193">
        <v>9762235201.1043892</v>
      </c>
      <c r="BH7" s="193">
        <v>675161334.58576405</v>
      </c>
      <c r="BI7" s="193">
        <v>9087073866.5186195</v>
      </c>
      <c r="BJ7" s="193">
        <v>44991127</v>
      </c>
      <c r="BK7" s="193">
        <v>9266500652.2512894</v>
      </c>
      <c r="BL7" s="193">
        <v>678425697.34050798</v>
      </c>
      <c r="BM7" s="193">
        <v>8588074954.91078</v>
      </c>
      <c r="BN7" s="193">
        <v>44639797</v>
      </c>
      <c r="BO7" s="193">
        <v>9027986623.1922302</v>
      </c>
      <c r="BP7" s="193">
        <v>669707279.88844597</v>
      </c>
      <c r="BQ7" s="193">
        <v>8358279343.3037796</v>
      </c>
      <c r="BR7" s="193">
        <v>44555286</v>
      </c>
      <c r="BS7" s="193">
        <v>8900639399.8211308</v>
      </c>
      <c r="BT7" s="193">
        <v>667162359.93235195</v>
      </c>
      <c r="BU7" s="193">
        <v>8233477039.8887796</v>
      </c>
      <c r="BV7" s="193">
        <v>44833416</v>
      </c>
      <c r="BW7" s="193">
        <v>8615780123.8600292</v>
      </c>
      <c r="BX7" s="193">
        <v>666641635.02790403</v>
      </c>
      <c r="BY7" s="193">
        <v>7949138488.8321304</v>
      </c>
      <c r="BZ7" s="193">
        <v>44557261</v>
      </c>
      <c r="CA7" s="193">
        <v>8642430570.6145706</v>
      </c>
      <c r="CB7" s="193">
        <v>665440710.541219</v>
      </c>
      <c r="CC7" s="193">
        <v>7976989860.07335</v>
      </c>
      <c r="CD7" s="193">
        <v>44200614</v>
      </c>
      <c r="CE7" s="193">
        <v>8859200197.7338791</v>
      </c>
      <c r="CF7" s="193">
        <v>677062598.10777605</v>
      </c>
      <c r="CG7" s="193">
        <v>8182137599.6260996</v>
      </c>
      <c r="CH7" s="193">
        <v>44537165</v>
      </c>
      <c r="CI7" s="193">
        <v>8596802272.6145401</v>
      </c>
      <c r="CJ7" s="193">
        <v>666195916.74308097</v>
      </c>
      <c r="CK7" s="193">
        <v>7930606355.87146</v>
      </c>
      <c r="CL7" s="193">
        <v>44443385</v>
      </c>
      <c r="CM7" s="193">
        <v>8617758778.5276699</v>
      </c>
      <c r="CN7" s="193">
        <v>665875046.59358299</v>
      </c>
      <c r="CO7" s="193">
        <v>7951883731.9340897</v>
      </c>
      <c r="CP7" s="193">
        <v>44426094</v>
      </c>
      <c r="CQ7" s="193">
        <v>8646197245.0531502</v>
      </c>
      <c r="CR7" s="193">
        <v>661110303.37710202</v>
      </c>
      <c r="CS7" s="193">
        <v>7985086941.6760397</v>
      </c>
      <c r="CT7" s="193">
        <v>44462037</v>
      </c>
      <c r="CU7" s="193">
        <v>8578479088.3136797</v>
      </c>
      <c r="CV7" s="193">
        <v>661677019.36374402</v>
      </c>
      <c r="CW7" s="193">
        <v>7916802068.9499397</v>
      </c>
      <c r="CX7" s="193">
        <v>44673936</v>
      </c>
      <c r="CY7" s="193">
        <v>8348131140.9114504</v>
      </c>
      <c r="CZ7" s="193">
        <v>661803627.60157895</v>
      </c>
      <c r="DA7" s="193">
        <v>7686327513.3098698</v>
      </c>
      <c r="DB7" s="193"/>
      <c r="DC7" s="193"/>
      <c r="DD7" s="193"/>
      <c r="DE7" s="193"/>
      <c r="DF7" s="193"/>
      <c r="DG7" s="193"/>
      <c r="DH7" s="193"/>
      <c r="DI7" s="193"/>
      <c r="DJ7" s="193"/>
      <c r="DK7" s="193"/>
      <c r="DL7" s="193"/>
      <c r="DM7" s="193"/>
      <c r="DN7" s="193"/>
      <c r="DO7" s="193"/>
      <c r="DP7" s="193"/>
      <c r="DQ7" s="193"/>
      <c r="DR7" s="193"/>
      <c r="DS7" s="193"/>
      <c r="DT7" s="193"/>
      <c r="DU7" s="193"/>
    </row>
    <row r="8" spans="1:125" s="13" customFormat="1" x14ac:dyDescent="0.3">
      <c r="A8" s="12" t="s">
        <v>295</v>
      </c>
      <c r="B8" s="192">
        <v>59214224</v>
      </c>
      <c r="C8" s="193">
        <v>9862165391.2113495</v>
      </c>
      <c r="D8" s="193">
        <v>708173583.30821097</v>
      </c>
      <c r="E8" s="193">
        <v>9153991807.9031391</v>
      </c>
      <c r="F8" s="192">
        <v>60336754</v>
      </c>
      <c r="G8" s="193">
        <v>9717605428.7418308</v>
      </c>
      <c r="H8" s="193">
        <v>689394226.54716897</v>
      </c>
      <c r="I8" s="193">
        <v>9028211202.1946602</v>
      </c>
      <c r="J8" s="193">
        <v>58515493</v>
      </c>
      <c r="K8" s="193">
        <v>9761831559.3711395</v>
      </c>
      <c r="L8" s="193">
        <v>687022049.10090697</v>
      </c>
      <c r="M8" s="193">
        <v>9074809510.2702293</v>
      </c>
      <c r="N8" s="193">
        <v>57906448</v>
      </c>
      <c r="O8" s="193">
        <v>9787666935.4661007</v>
      </c>
      <c r="P8" s="193">
        <v>683966230.05683994</v>
      </c>
      <c r="Q8" s="193">
        <v>9103700705.4092598</v>
      </c>
      <c r="R8" s="193">
        <v>60473585</v>
      </c>
      <c r="S8" s="193">
        <v>9473995719.1159801</v>
      </c>
      <c r="T8" s="193">
        <v>678181841.93984997</v>
      </c>
      <c r="U8" s="193">
        <v>8795813877.1761303</v>
      </c>
      <c r="V8" s="193">
        <v>59574039</v>
      </c>
      <c r="W8" s="193">
        <v>9831138137.7031498</v>
      </c>
      <c r="X8" s="193">
        <v>699927370.47562897</v>
      </c>
      <c r="Y8" s="193">
        <v>9131210767.22752</v>
      </c>
      <c r="Z8" s="193">
        <v>60433325</v>
      </c>
      <c r="AA8" s="193">
        <v>9740705251.9183407</v>
      </c>
      <c r="AB8" s="193">
        <v>717470885.22743404</v>
      </c>
      <c r="AC8" s="193">
        <v>9023234366.6909008</v>
      </c>
      <c r="AD8" s="193">
        <v>60516417</v>
      </c>
      <c r="AE8" s="193">
        <v>9653522984.6117706</v>
      </c>
      <c r="AF8" s="193">
        <v>690604308.85991704</v>
      </c>
      <c r="AG8" s="193">
        <v>8962918675.7518501</v>
      </c>
      <c r="AH8" s="193">
        <v>58919185</v>
      </c>
      <c r="AI8" s="193">
        <v>9702918970.3067303</v>
      </c>
      <c r="AJ8" s="193">
        <v>694443200.11965203</v>
      </c>
      <c r="AK8" s="193">
        <v>9008475770.1870804</v>
      </c>
      <c r="AL8" s="193">
        <v>57398581</v>
      </c>
      <c r="AM8" s="193">
        <v>9937796372.4440994</v>
      </c>
      <c r="AN8" s="193">
        <v>704231023.79214096</v>
      </c>
      <c r="AO8" s="193">
        <v>9233565348.6519604</v>
      </c>
      <c r="AP8" s="193">
        <v>56029370</v>
      </c>
      <c r="AQ8" s="193">
        <v>8740918160.1886501</v>
      </c>
      <c r="AR8" s="193">
        <v>626364076.490152</v>
      </c>
      <c r="AS8" s="193">
        <v>8114554083.6984997</v>
      </c>
      <c r="AT8" s="193">
        <v>58189517</v>
      </c>
      <c r="AU8" s="193">
        <v>9321933082.7240295</v>
      </c>
      <c r="AV8" s="193">
        <v>681368233.99199402</v>
      </c>
      <c r="AW8" s="193">
        <v>8640564848.7320309</v>
      </c>
      <c r="AX8" s="193">
        <v>58361415</v>
      </c>
      <c r="AY8" s="193">
        <v>9158294831.0035706</v>
      </c>
      <c r="AZ8" s="193">
        <v>676792150.02327704</v>
      </c>
      <c r="BA8" s="193">
        <v>8481502680.9802904</v>
      </c>
      <c r="BB8" s="193">
        <v>58425070</v>
      </c>
      <c r="BC8" s="193">
        <v>9052177061.4100494</v>
      </c>
      <c r="BD8" s="193">
        <v>652303781.63657296</v>
      </c>
      <c r="BE8" s="193">
        <v>8399873279.7734804</v>
      </c>
      <c r="BF8" s="193">
        <v>58622199</v>
      </c>
      <c r="BG8" s="193">
        <v>9762235201.1043892</v>
      </c>
      <c r="BH8" s="193">
        <v>675161334.58576405</v>
      </c>
      <c r="BI8" s="193">
        <v>9087073866.5186195</v>
      </c>
      <c r="BJ8" s="193">
        <v>58727378</v>
      </c>
      <c r="BK8" s="193">
        <v>9266500652.2512894</v>
      </c>
      <c r="BL8" s="193">
        <v>678425697.34050798</v>
      </c>
      <c r="BM8" s="193">
        <v>8588074954.91078</v>
      </c>
      <c r="BN8" s="193">
        <v>58013760</v>
      </c>
      <c r="BO8" s="193">
        <v>9027986623.1922302</v>
      </c>
      <c r="BP8" s="193">
        <v>669707279.88844597</v>
      </c>
      <c r="BQ8" s="193">
        <v>8358279343.3037796</v>
      </c>
      <c r="BR8" s="193">
        <v>57611458</v>
      </c>
      <c r="BS8" s="193">
        <v>8900639399.8211308</v>
      </c>
      <c r="BT8" s="193">
        <v>667162359.93235195</v>
      </c>
      <c r="BU8" s="193">
        <v>8233477039.8887796</v>
      </c>
      <c r="BV8" s="193">
        <v>59015959</v>
      </c>
      <c r="BW8" s="193">
        <v>8615780123.8600292</v>
      </c>
      <c r="BX8" s="193">
        <v>666641635.02790403</v>
      </c>
      <c r="BY8" s="193">
        <v>7949138488.8321304</v>
      </c>
      <c r="BZ8" s="193">
        <v>58373204</v>
      </c>
      <c r="CA8" s="193">
        <v>8642430570.6145706</v>
      </c>
      <c r="CB8" s="193">
        <v>665440710.541219</v>
      </c>
      <c r="CC8" s="193">
        <v>7976989860.07335</v>
      </c>
      <c r="CD8" s="193">
        <v>58456340</v>
      </c>
      <c r="CE8" s="193">
        <v>8859200197.7338791</v>
      </c>
      <c r="CF8" s="193">
        <v>677062598.10777605</v>
      </c>
      <c r="CG8" s="193">
        <v>8182137599.6260996</v>
      </c>
      <c r="CH8" s="193">
        <v>58452540</v>
      </c>
      <c r="CI8" s="193">
        <v>8596802272.6145401</v>
      </c>
      <c r="CJ8" s="193">
        <v>666195916.74308097</v>
      </c>
      <c r="CK8" s="193">
        <v>7930606355.87146</v>
      </c>
      <c r="CL8" s="193">
        <v>56627657</v>
      </c>
      <c r="CM8" s="193">
        <v>8617758778.5276699</v>
      </c>
      <c r="CN8" s="193">
        <v>665875046.59358299</v>
      </c>
      <c r="CO8" s="193">
        <v>7951883731.9340897</v>
      </c>
      <c r="CP8" s="193">
        <v>56495349</v>
      </c>
      <c r="CQ8" s="193">
        <v>8646197245.0531502</v>
      </c>
      <c r="CR8" s="193">
        <v>661110303.37710202</v>
      </c>
      <c r="CS8" s="193">
        <v>7985086941.6760397</v>
      </c>
      <c r="CT8" s="193">
        <v>56208238</v>
      </c>
      <c r="CU8" s="193">
        <v>8578479088.3136797</v>
      </c>
      <c r="CV8" s="193">
        <v>661677019.36374402</v>
      </c>
      <c r="CW8" s="193">
        <v>7916802068.9499397</v>
      </c>
      <c r="CX8" s="193">
        <v>56913398</v>
      </c>
      <c r="CY8" s="193">
        <v>8348131140.9114504</v>
      </c>
      <c r="CZ8" s="193">
        <v>661803627.60157895</v>
      </c>
      <c r="DA8" s="193">
        <v>7686327513.3098698</v>
      </c>
      <c r="DB8" s="193"/>
      <c r="DC8" s="193"/>
      <c r="DD8" s="193"/>
      <c r="DE8" s="193"/>
      <c r="DF8" s="193"/>
      <c r="DG8" s="193"/>
      <c r="DH8" s="193"/>
      <c r="DI8" s="193"/>
      <c r="DJ8" s="193"/>
      <c r="DK8" s="193"/>
      <c r="DL8" s="193"/>
      <c r="DM8" s="193"/>
      <c r="DN8" s="193"/>
      <c r="DO8" s="193"/>
      <c r="DP8" s="193"/>
      <c r="DQ8" s="193"/>
      <c r="DR8" s="193"/>
      <c r="DS8" s="193"/>
      <c r="DT8" s="193"/>
      <c r="DU8" s="193"/>
    </row>
    <row r="9" spans="1:125" s="13" customFormat="1" x14ac:dyDescent="0.3">
      <c r="A9" s="12" t="s">
        <v>392</v>
      </c>
      <c r="B9" s="192">
        <v>44861049</v>
      </c>
      <c r="C9" s="193">
        <v>9862165391.2113495</v>
      </c>
      <c r="D9" s="193">
        <v>708173583.30821097</v>
      </c>
      <c r="E9" s="193">
        <v>9153991807.9031391</v>
      </c>
      <c r="F9" s="192">
        <v>45389232</v>
      </c>
      <c r="G9" s="193">
        <v>9717605428.7418194</v>
      </c>
      <c r="H9" s="193">
        <v>689394226.54716897</v>
      </c>
      <c r="I9" s="193">
        <v>9028211202.1946602</v>
      </c>
      <c r="J9" s="193">
        <v>44899068</v>
      </c>
      <c r="K9" s="193">
        <v>9761831559.3711491</v>
      </c>
      <c r="L9" s="193">
        <v>687022049.10090697</v>
      </c>
      <c r="M9" s="193">
        <v>9074809510.2702408</v>
      </c>
      <c r="N9" s="193">
        <v>44692461</v>
      </c>
      <c r="O9" s="193">
        <v>9787666935.4661007</v>
      </c>
      <c r="P9" s="193">
        <v>683966230.05683994</v>
      </c>
      <c r="Q9" s="193">
        <v>9103700705.4092598</v>
      </c>
      <c r="R9" s="193">
        <v>45102387</v>
      </c>
      <c r="S9" s="193">
        <v>9473995719.1159706</v>
      </c>
      <c r="T9" s="193">
        <v>678181841.93984997</v>
      </c>
      <c r="U9" s="193">
        <v>8795813877.1761208</v>
      </c>
      <c r="V9" s="193">
        <v>44837502</v>
      </c>
      <c r="W9" s="193">
        <v>9831138137.7031498</v>
      </c>
      <c r="X9" s="193">
        <v>699927370.47562897</v>
      </c>
      <c r="Y9" s="193">
        <v>9131210767.22752</v>
      </c>
      <c r="Z9" s="193">
        <v>45175845</v>
      </c>
      <c r="AA9" s="193">
        <v>9740705251.9183292</v>
      </c>
      <c r="AB9" s="193">
        <v>717470885.22743404</v>
      </c>
      <c r="AC9" s="193">
        <v>9023234366.6909008</v>
      </c>
      <c r="AD9" s="193">
        <v>44913810</v>
      </c>
      <c r="AE9" s="193">
        <v>9653522984.6117592</v>
      </c>
      <c r="AF9" s="193">
        <v>690604308.85991704</v>
      </c>
      <c r="AG9" s="193">
        <v>8962918675.7518406</v>
      </c>
      <c r="AH9" s="193">
        <v>44861073</v>
      </c>
      <c r="AI9" s="193">
        <v>9702918970.3067398</v>
      </c>
      <c r="AJ9" s="193">
        <v>694443200.11965203</v>
      </c>
      <c r="AK9" s="193">
        <v>9008475770.1870804</v>
      </c>
      <c r="AL9" s="193">
        <v>44555405</v>
      </c>
      <c r="AM9" s="193">
        <v>9937796372.4440994</v>
      </c>
      <c r="AN9" s="193">
        <v>704231023.79214096</v>
      </c>
      <c r="AO9" s="193">
        <v>9233565348.6519604</v>
      </c>
      <c r="AP9" s="193">
        <v>44037379</v>
      </c>
      <c r="AQ9" s="193">
        <v>8740918160.1886501</v>
      </c>
      <c r="AR9" s="193">
        <v>626364076.490152</v>
      </c>
      <c r="AS9" s="193">
        <v>8114554083.6984997</v>
      </c>
      <c r="AT9" s="193">
        <v>44782593</v>
      </c>
      <c r="AU9" s="193">
        <v>9321933082.7240295</v>
      </c>
      <c r="AV9" s="193">
        <v>681368233.99199402</v>
      </c>
      <c r="AW9" s="193">
        <v>8640564848.7320309</v>
      </c>
      <c r="AX9" s="193">
        <v>44839703</v>
      </c>
      <c r="AY9" s="193">
        <v>9158294831.0035706</v>
      </c>
      <c r="AZ9" s="193">
        <v>676792150.02327704</v>
      </c>
      <c r="BA9" s="193">
        <v>8481502680.9802904</v>
      </c>
      <c r="BB9" s="193">
        <v>44638500</v>
      </c>
      <c r="BC9" s="193">
        <v>9052177061.4100494</v>
      </c>
      <c r="BD9" s="193">
        <v>652303781.63657296</v>
      </c>
      <c r="BE9" s="193">
        <v>8399873279.7734804</v>
      </c>
      <c r="BF9" s="193">
        <v>44885407</v>
      </c>
      <c r="BG9" s="193">
        <v>9762235201.1043892</v>
      </c>
      <c r="BH9" s="193">
        <v>675161334.58576405</v>
      </c>
      <c r="BI9" s="193">
        <v>9087073866.5186195</v>
      </c>
      <c r="BJ9" s="193">
        <v>44991127</v>
      </c>
      <c r="BK9" s="193">
        <v>9266500652.2512894</v>
      </c>
      <c r="BL9" s="193">
        <v>678425697.34050798</v>
      </c>
      <c r="BM9" s="193">
        <v>8588074954.91078</v>
      </c>
      <c r="BN9" s="193">
        <v>44639797</v>
      </c>
      <c r="BO9" s="193">
        <v>9027986623.1922302</v>
      </c>
      <c r="BP9" s="193">
        <v>669707279.88844597</v>
      </c>
      <c r="BQ9" s="193">
        <v>8358279343.3037796</v>
      </c>
      <c r="BR9" s="193">
        <v>44555286</v>
      </c>
      <c r="BS9" s="193">
        <v>8900639399.8211308</v>
      </c>
      <c r="BT9" s="193">
        <v>667162359.93235195</v>
      </c>
      <c r="BU9" s="193">
        <v>8233477039.8887796</v>
      </c>
      <c r="BV9" s="193">
        <v>44833416</v>
      </c>
      <c r="BW9" s="193">
        <v>8615780123.8600292</v>
      </c>
      <c r="BX9" s="193">
        <v>666641635.02790403</v>
      </c>
      <c r="BY9" s="193">
        <v>7949138488.8321304</v>
      </c>
      <c r="BZ9" s="193">
        <v>44557261</v>
      </c>
      <c r="CA9" s="193">
        <v>8642430570.6145706</v>
      </c>
      <c r="CB9" s="193">
        <v>665440710.541219</v>
      </c>
      <c r="CC9" s="193">
        <v>7976989860.07335</v>
      </c>
      <c r="CD9" s="193">
        <v>44200614</v>
      </c>
      <c r="CE9" s="193">
        <v>8859200197.7338791</v>
      </c>
      <c r="CF9" s="193">
        <v>677062598.10777605</v>
      </c>
      <c r="CG9" s="193">
        <v>8182137599.6260996</v>
      </c>
      <c r="CH9" s="193">
        <v>44537165</v>
      </c>
      <c r="CI9" s="193">
        <v>8596802272.6145401</v>
      </c>
      <c r="CJ9" s="193">
        <v>666195916.74308097</v>
      </c>
      <c r="CK9" s="193">
        <v>7930606355.87146</v>
      </c>
      <c r="CL9" s="193">
        <v>44443385</v>
      </c>
      <c r="CM9" s="193">
        <v>8617758778.5276699</v>
      </c>
      <c r="CN9" s="193">
        <v>665875046.59358299</v>
      </c>
      <c r="CO9" s="193">
        <v>7951883731.9340897</v>
      </c>
      <c r="CP9" s="193">
        <v>44426094</v>
      </c>
      <c r="CQ9" s="193">
        <v>8646197245.0531502</v>
      </c>
      <c r="CR9" s="193">
        <v>661110303.37710202</v>
      </c>
      <c r="CS9" s="193">
        <v>7985086941.6760397</v>
      </c>
      <c r="CT9" s="193">
        <v>44462037</v>
      </c>
      <c r="CU9" s="193">
        <v>8578479088.3136797</v>
      </c>
      <c r="CV9" s="193">
        <v>661677019.36374402</v>
      </c>
      <c r="CW9" s="193">
        <v>7916802068.9499397</v>
      </c>
      <c r="CX9" s="193">
        <v>44673936</v>
      </c>
      <c r="CY9" s="193">
        <v>8348131140.9114504</v>
      </c>
      <c r="CZ9" s="193">
        <v>661803627.60157895</v>
      </c>
      <c r="DA9" s="193">
        <v>7686327513.3098698</v>
      </c>
      <c r="DB9" s="193"/>
      <c r="DC9" s="193"/>
      <c r="DD9" s="193"/>
      <c r="DE9" s="193"/>
      <c r="DF9" s="193"/>
      <c r="DG9" s="193"/>
      <c r="DH9" s="193"/>
      <c r="DI9" s="193"/>
      <c r="DJ9" s="193"/>
      <c r="DK9" s="193"/>
      <c r="DL9" s="193"/>
      <c r="DM9" s="193"/>
      <c r="DN9" s="193"/>
      <c r="DO9" s="193"/>
      <c r="DP9" s="193"/>
      <c r="DQ9" s="193"/>
      <c r="DR9" s="193"/>
      <c r="DS9" s="193"/>
      <c r="DT9" s="193"/>
      <c r="DU9" s="193"/>
    </row>
    <row r="10" spans="1:125" s="30" customFormat="1" ht="16.5" x14ac:dyDescent="0.35">
      <c r="A10" s="40" t="s">
        <v>34</v>
      </c>
      <c r="B10" s="28">
        <f>'ODS-DWD-DW层校验'!B6-ST层校验!B4</f>
        <v>-35903513</v>
      </c>
      <c r="C10" s="29">
        <f>'ODS-DWD-DW层校验'!C6-ST层校验!C4</f>
        <v>0</v>
      </c>
      <c r="D10" s="29">
        <f>'ODS-DWD-DW层校验'!D6-ST层校验!D4</f>
        <v>0</v>
      </c>
      <c r="E10" s="29">
        <f>'ODS-DWD-DW层校验'!E6-ST层校验!E4</f>
        <v>0</v>
      </c>
      <c r="F10" s="28">
        <f>'ODS-DWD-DW层校验'!F6-ST层校验!F4</f>
        <v>-36053962</v>
      </c>
      <c r="G10" s="29">
        <f>'ODS-DWD-DW层校验'!G6-ST层校验!G4</f>
        <v>0</v>
      </c>
      <c r="H10" s="29">
        <f>'ODS-DWD-DW层校验'!H6-ST层校验!H4</f>
        <v>0</v>
      </c>
      <c r="I10" s="29">
        <f>'ODS-DWD-DW层校验'!I6-ST层校验!I4</f>
        <v>0</v>
      </c>
      <c r="J10" s="28">
        <f>'ODS-DWD-DW层校验'!J6-ST层校验!J4</f>
        <v>-35721528</v>
      </c>
      <c r="K10" s="158">
        <f>'ODS-DWD-DW层校验'!K6-ST层校验!K4</f>
        <v>0</v>
      </c>
      <c r="L10" s="29">
        <f>'ODS-DWD-DW层校验'!L6-ST层校验!L4</f>
        <v>0</v>
      </c>
      <c r="M10" s="29">
        <f>'ODS-DWD-DW层校验'!M6-ST层校验!M4</f>
        <v>0</v>
      </c>
      <c r="N10" s="28">
        <f>'ODS-DWD-DW层校验'!N6-ST层校验!N4</f>
        <v>-35636708</v>
      </c>
      <c r="O10" s="29">
        <f>'ODS-DWD-DW层校验'!O6-ST层校验!O4</f>
        <v>0</v>
      </c>
      <c r="P10" s="29">
        <f>'ODS-DWD-DW层校验'!P6-ST层校验!P4</f>
        <v>0</v>
      </c>
      <c r="Q10" s="29">
        <f>'ODS-DWD-DW层校验'!Q6-ST层校验!Q4</f>
        <v>7.4005126953125E-4</v>
      </c>
      <c r="R10" s="28">
        <f>'ODS-DWD-DW层校验'!R6-ST层校验!R4</f>
        <v>-36038476</v>
      </c>
      <c r="S10" s="29">
        <f>'ODS-DWD-DW层校验'!S6-ST层校验!S4</f>
        <v>0</v>
      </c>
      <c r="T10" s="29">
        <f>'ODS-DWD-DW层校验'!T6-ST层校验!T4</f>
        <v>0</v>
      </c>
      <c r="U10" s="29">
        <f>'ODS-DWD-DW层校验'!U6-ST层校验!U4</f>
        <v>0</v>
      </c>
      <c r="V10" s="28">
        <f>'ODS-DWD-DW层校验'!V6-ST层校验!V4</f>
        <v>-35758832</v>
      </c>
      <c r="W10" s="29">
        <f>'ODS-DWD-DW层校验'!W6-ST层校验!W4</f>
        <v>0</v>
      </c>
      <c r="X10" s="29">
        <f>'ODS-DWD-DW层校验'!X6-ST层校验!X4</f>
        <v>0</v>
      </c>
      <c r="Y10" s="29">
        <f>'ODS-DWD-DW层校验'!Y6-ST层校验!Y4</f>
        <v>2.47955322265625E-3</v>
      </c>
      <c r="Z10" s="28">
        <f>'ODS-DWD-DW层校验'!Z6-ST层校验!Z4</f>
        <v>-35869905</v>
      </c>
      <c r="AA10" s="29">
        <f>'ODS-DWD-DW层校验'!AA6-ST层校验!AA4</f>
        <v>0</v>
      </c>
      <c r="AB10" s="29">
        <f>'ODS-DWD-DW层校验'!AB6-ST层校验!AB4</f>
        <v>0</v>
      </c>
      <c r="AC10" s="29">
        <f>'ODS-DWD-DW层校验'!AC6-ST层校验!AC4</f>
        <v>0</v>
      </c>
      <c r="AD10" s="28">
        <f>'ODS-DWD-DW层校验'!AD6-ST层校验!AD4</f>
        <v>-35897816</v>
      </c>
      <c r="AE10" s="29">
        <f>'ODS-DWD-DW层校验'!AE6-ST层校验!AE4</f>
        <v>0</v>
      </c>
      <c r="AF10" s="29">
        <f>'ODS-DWD-DW层校验'!AF6-ST层校验!AF4</f>
        <v>0</v>
      </c>
      <c r="AG10" s="29">
        <f>'ODS-DWD-DW层校验'!AG6-ST层校验!AG4</f>
        <v>0</v>
      </c>
      <c r="AH10" s="28">
        <f>'ODS-DWD-DW层校验'!AH6-ST层校验!AH4</f>
        <v>-35714708</v>
      </c>
      <c r="AI10" s="29">
        <f>'ODS-DWD-DW层校验'!AI6-ST层校验!AI4</f>
        <v>0</v>
      </c>
      <c r="AJ10" s="29">
        <f>'ODS-DWD-DW层校验'!AJ6-ST层校验!AJ4</f>
        <v>0</v>
      </c>
      <c r="AK10" s="29">
        <f>'ODS-DWD-DW层校验'!AK6-ST层校验!AK4</f>
        <v>0</v>
      </c>
      <c r="AL10" s="28">
        <f>'ODS-DWD-DW层校验'!AL6-ST层校验!AL4</f>
        <v>-35498303</v>
      </c>
      <c r="AM10" s="158">
        <f>'ODS-DWD-DW层校验'!AM6-ST层校验!AM4</f>
        <v>0</v>
      </c>
      <c r="AN10" s="158">
        <f>'ODS-DWD-DW层校验'!AN6-ST层校验!AN4</f>
        <v>0</v>
      </c>
      <c r="AO10" s="158">
        <f>'ODS-DWD-DW层校验'!AO6-ST层校验!AO4</f>
        <v>-1.96075439453125E-3</v>
      </c>
      <c r="AP10" s="32">
        <f>'ODS-DWD-DW层校验'!AP6-ST层校验!AP4</f>
        <v>-35151627</v>
      </c>
      <c r="AQ10" s="158">
        <f>'ODS-DWD-DW层校验'!AQ6-ST层校验!AQ4</f>
        <v>0</v>
      </c>
      <c r="AR10" s="158">
        <f>'ODS-DWD-DW层校验'!AR6-ST层校验!AR4</f>
        <v>0</v>
      </c>
      <c r="AS10" s="158">
        <f>'ODS-DWD-DW层校验'!AS6-ST层校验!AS4</f>
        <v>1.5001296997070313E-3</v>
      </c>
      <c r="AT10" s="158">
        <f>'ODS-DWD-DW层校验'!AT6-ST层校验!AT4</f>
        <v>-35626078</v>
      </c>
      <c r="AU10" s="158">
        <f>'ODS-DWD-DW层校验'!AU6-ST层校验!AU4</f>
        <v>0</v>
      </c>
      <c r="AV10" s="158">
        <f>'ODS-DWD-DW层校验'!AV6-ST层校验!AV4</f>
        <v>0</v>
      </c>
      <c r="AW10" s="158">
        <f>'ODS-DWD-DW层校验'!AW6-ST层校验!AW4</f>
        <v>7.968902587890625E-3</v>
      </c>
      <c r="AX10" s="158">
        <f>'ODS-DWD-DW层校验'!AX6-ST层校验!AX4</f>
        <v>-35666256</v>
      </c>
      <c r="AY10" s="158">
        <f>'ODS-DWD-DW层校验'!AY6-ST层校验!AY4</f>
        <v>0</v>
      </c>
      <c r="AZ10" s="158">
        <f>'ODS-DWD-DW层校验'!AZ6-ST层校验!AZ4</f>
        <v>0</v>
      </c>
      <c r="BA10" s="158">
        <f>'ODS-DWD-DW层校验'!BA6-ST层校验!BA4</f>
        <v>0</v>
      </c>
      <c r="BB10" s="158">
        <f>'ODS-DWD-DW层校验'!BB6-ST层校验!BB4</f>
        <v>-35644204</v>
      </c>
      <c r="BC10" s="158">
        <f>'ODS-DWD-DW层校验'!BC6-ST层校验!BC4</f>
        <v>0</v>
      </c>
      <c r="BD10" s="158">
        <f>'ODS-DWD-DW层校验'!BD6-ST层校验!BD4</f>
        <v>0</v>
      </c>
      <c r="BE10" s="158">
        <f>'ODS-DWD-DW层校验'!BE6-ST层校验!BE4</f>
        <v>0</v>
      </c>
      <c r="BF10" s="158">
        <f>'ODS-DWD-DW层校验'!BF6-ST层校验!BF4</f>
        <v>-35716654</v>
      </c>
      <c r="BG10" s="158">
        <f>'ODS-DWD-DW层校验'!BG6-ST层校验!BG4</f>
        <v>0</v>
      </c>
      <c r="BH10" s="158">
        <f>'ODS-DWD-DW层校验'!BH6-ST层校验!BH4</f>
        <v>0</v>
      </c>
      <c r="BI10" s="158">
        <f>'ODS-DWD-DW层校验'!BI6-ST层校验!BI4</f>
        <v>0</v>
      </c>
      <c r="BJ10" s="158">
        <f>'ODS-DWD-DW层校验'!BJ6-ST层校验!BJ4</f>
        <v>-35728971</v>
      </c>
      <c r="BK10" s="158">
        <f>'ODS-DWD-DW层校验'!BK6-ST层校验!BK4</f>
        <v>0</v>
      </c>
      <c r="BL10" s="158">
        <f>'ODS-DWD-DW层校验'!BL6-ST层校验!BL4</f>
        <v>0</v>
      </c>
      <c r="BM10" s="158">
        <f>'ODS-DWD-DW层校验'!BM6-ST层校验!BM4</f>
        <v>0</v>
      </c>
      <c r="BN10" s="158">
        <f>'ODS-DWD-DW层校验'!BN6-ST层校验!BN4</f>
        <v>-35574771</v>
      </c>
      <c r="BO10" s="158">
        <f>'ODS-DWD-DW层校验'!BO6-ST层校验!BO4</f>
        <v>0</v>
      </c>
      <c r="BP10" s="158">
        <f>'ODS-DWD-DW层校验'!BP6-ST层校验!BP4</f>
        <v>0</v>
      </c>
      <c r="BQ10" s="158">
        <f>'ODS-DWD-DW层校验'!BQ6-ST层校验!BQ4</f>
        <v>0</v>
      </c>
      <c r="BR10" s="158">
        <f>'ODS-DWD-DW层校验'!BR6-ST层校验!BR4</f>
        <v>-35559432</v>
      </c>
      <c r="BS10" s="158">
        <f>'ODS-DWD-DW层校验'!BS6-ST层校验!BS4</f>
        <v>0</v>
      </c>
      <c r="BT10" s="158">
        <f>'ODS-DWD-DW层校验'!BT6-ST层校验!BT4</f>
        <v>0</v>
      </c>
      <c r="BU10" s="158">
        <f>'ODS-DWD-DW层校验'!BU6-ST层校验!BU4</f>
        <v>1.220703125E-3</v>
      </c>
      <c r="BV10" s="158">
        <f>'ODS-DWD-DW层校验'!BV6-ST层校验!BV4</f>
        <v>-35852832</v>
      </c>
      <c r="BW10" s="158">
        <f>'ODS-DWD-DW层校验'!BW6-ST层校验!BW4</f>
        <v>0</v>
      </c>
      <c r="BX10" s="158">
        <f>'ODS-DWD-DW层校验'!BX6-ST层校验!BX4</f>
        <v>0</v>
      </c>
      <c r="BY10" s="158">
        <f>'ODS-DWD-DW层校验'!BY6-ST层校验!BY4</f>
        <v>-2.1305084228515625E-3</v>
      </c>
      <c r="BZ10" s="158">
        <f>'ODS-DWD-DW层校验'!BZ6-ST层校验!BZ4</f>
        <v>-35755010</v>
      </c>
      <c r="CA10" s="158">
        <f>'ODS-DWD-DW层校验'!CA6-ST层校验!CA4</f>
        <v>0</v>
      </c>
      <c r="CB10" s="158">
        <f>'ODS-DWD-DW层校验'!CB6-ST层校验!CB4</f>
        <v>0</v>
      </c>
      <c r="CC10" s="158">
        <f>'ODS-DWD-DW层校验'!CC6-ST层校验!CC4</f>
        <v>-3.3502578735351563E-3</v>
      </c>
      <c r="CD10" s="158">
        <f>'ODS-DWD-DW层校验'!CD6-ST层校验!CD4</f>
        <v>-35608211</v>
      </c>
      <c r="CE10" s="158">
        <f>'ODS-DWD-DW层校验'!CE6-ST层校验!CE4</f>
        <v>0</v>
      </c>
      <c r="CF10" s="158">
        <f>'ODS-DWD-DW层校验'!CF6-ST层校验!CF4</f>
        <v>0</v>
      </c>
      <c r="CG10" s="158">
        <f>'ODS-DWD-DW层校验'!CG6-ST层校验!CG4</f>
        <v>3.9005279541015625E-3</v>
      </c>
      <c r="CH10" s="158">
        <f>'ODS-DWD-DW层校验'!CH6-ST层校验!CH4</f>
        <v>-35752738</v>
      </c>
      <c r="CI10" s="158">
        <f>'ODS-DWD-DW层校验'!CI6-ST层校验!CI4</f>
        <v>0</v>
      </c>
      <c r="CJ10" s="158">
        <f>'ODS-DWD-DW层校验'!CJ6-ST层校验!CJ4</f>
        <v>0</v>
      </c>
      <c r="CK10" s="158">
        <f>'ODS-DWD-DW层校验'!CK6-ST层校验!CK4</f>
        <v>0</v>
      </c>
      <c r="CL10" s="158">
        <f>'ODS-DWD-DW层校验'!CL6-ST层校验!CL4</f>
        <v>-35633288</v>
      </c>
      <c r="CM10" s="158">
        <f>'ODS-DWD-DW层校验'!CM6-ST层校验!CM4</f>
        <v>0</v>
      </c>
      <c r="CN10" s="158">
        <f>'ODS-DWD-DW层校验'!CN6-ST层校验!CN4</f>
        <v>0</v>
      </c>
      <c r="CO10" s="158">
        <f>'ODS-DWD-DW层校验'!CO6-ST层校验!CO4</f>
        <v>0</v>
      </c>
      <c r="CP10" s="158">
        <f>'ODS-DWD-DW层校验'!CP6-ST层校验!CP4</f>
        <v>-35645334</v>
      </c>
      <c r="CQ10" s="158">
        <f>'ODS-DWD-DW层校验'!CQ6-ST层校验!CQ4</f>
        <v>0</v>
      </c>
      <c r="CR10" s="158">
        <f>'ODS-DWD-DW层校验'!CR6-ST层校验!CR4</f>
        <v>0</v>
      </c>
      <c r="CS10" s="158">
        <f>'ODS-DWD-DW层校验'!CS6-ST层校验!CS4</f>
        <v>0</v>
      </c>
      <c r="CT10" s="158">
        <f>'ODS-DWD-DW层校验'!CT6-ST层校验!CT4</f>
        <v>-35680537</v>
      </c>
      <c r="CU10" s="158">
        <f>'ODS-DWD-DW层校验'!CU6-ST层校验!CU4</f>
        <v>0</v>
      </c>
      <c r="CV10" s="158">
        <f>'ODS-DWD-DW层校验'!CV6-ST层校验!CV4</f>
        <v>0</v>
      </c>
      <c r="CW10" s="158">
        <f>'ODS-DWD-DW层校验'!CW6-ST层校验!CW4</f>
        <v>0</v>
      </c>
      <c r="CX10" s="158">
        <f>'ODS-DWD-DW层校验'!CX6-ST层校验!CX4</f>
        <v>-35830669</v>
      </c>
      <c r="CY10" s="158">
        <f>'ODS-DWD-DW层校验'!CY6-ST层校验!CY4</f>
        <v>0</v>
      </c>
      <c r="CZ10" s="158">
        <f>'ODS-DWD-DW层校验'!CZ6-ST层校验!CZ4</f>
        <v>0</v>
      </c>
      <c r="DA10" s="158">
        <f>'ODS-DWD-DW层校验'!DA6-ST层校验!DA4</f>
        <v>0</v>
      </c>
      <c r="DB10" s="158">
        <f>'ODS-DWD-DW层校验'!DB6-ST层校验!DB4</f>
        <v>0</v>
      </c>
      <c r="DC10" s="158">
        <f>'ODS-DWD-DW层校验'!DC6-ST层校验!DC4</f>
        <v>8764088687.1606197</v>
      </c>
      <c r="DD10" s="158">
        <f>'ODS-DWD-DW层校验'!DD6-ST层校验!DD4</f>
        <v>665804762.03031301</v>
      </c>
      <c r="DE10" s="158">
        <f>'ODS-DWD-DW层校验'!DE6-ST层校验!DE4</f>
        <v>8098283925.1300001</v>
      </c>
      <c r="DF10" s="158">
        <f>'ODS-DWD-DW层校验'!DF6-ST层校验!DF4</f>
        <v>0</v>
      </c>
      <c r="DG10" s="158">
        <f>'ODS-DWD-DW层校验'!DG6-ST层校验!DG4</f>
        <v>0</v>
      </c>
      <c r="DH10" s="158">
        <f>'ODS-DWD-DW层校验'!DH6-ST层校验!DH4</f>
        <v>0</v>
      </c>
      <c r="DI10" s="158">
        <f>'ODS-DWD-DW层校验'!DI6-ST层校验!DI4</f>
        <v>0</v>
      </c>
      <c r="DJ10" s="158">
        <f>'ODS-DWD-DW层校验'!DJ6-ST层校验!DJ4</f>
        <v>0</v>
      </c>
      <c r="DK10" s="158">
        <f>'ODS-DWD-DW层校验'!DK6-ST层校验!DK4</f>
        <v>0</v>
      </c>
      <c r="DL10" s="158">
        <f>'ODS-DWD-DW层校验'!DL6-ST层校验!DL4</f>
        <v>0</v>
      </c>
      <c r="DM10" s="158">
        <f>'ODS-DWD-DW层校验'!DM6-ST层校验!DM4</f>
        <v>0</v>
      </c>
      <c r="DN10" s="158">
        <f>'ODS-DWD-DW层校验'!DN6-ST层校验!DN4</f>
        <v>0</v>
      </c>
      <c r="DO10" s="158">
        <f>'ODS-DWD-DW层校验'!DO6-ST层校验!DO4</f>
        <v>0</v>
      </c>
      <c r="DP10" s="158">
        <f>'ODS-DWD-DW层校验'!DP6-ST层校验!DP4</f>
        <v>0</v>
      </c>
      <c r="DQ10" s="158">
        <f>'ODS-DWD-DW层校验'!DQ6-ST层校验!DQ4</f>
        <v>0</v>
      </c>
      <c r="DR10" s="158">
        <f>'ODS-DWD-DW层校验'!DR6-ST层校验!DR4</f>
        <v>0</v>
      </c>
      <c r="DS10" s="158">
        <f>'ODS-DWD-DW层校验'!DS6-ST层校验!DS4</f>
        <v>0</v>
      </c>
      <c r="DT10" s="158">
        <f>'ODS-DWD-DW层校验'!DT6-ST层校验!DT4</f>
        <v>0</v>
      </c>
      <c r="DU10" s="158">
        <f>'ODS-DWD-DW层校验'!DU6-ST层校验!DU4</f>
        <v>0</v>
      </c>
    </row>
    <row r="11" spans="1:125" s="34" customFormat="1" ht="16.5" x14ac:dyDescent="0.35">
      <c r="A11" s="31" t="s">
        <v>10</v>
      </c>
      <c r="B11" s="32">
        <f>'ODS-DWD-DW层校验'!B5-ST层校验!B5</f>
        <v>-35903513</v>
      </c>
      <c r="C11" s="33">
        <f>'ODS-DWD-DW层校验'!C5-ST层校验!C5</f>
        <v>0</v>
      </c>
      <c r="D11" s="33">
        <f>'ODS-DWD-DW层校验'!D5-ST层校验!D5</f>
        <v>0</v>
      </c>
      <c r="E11" s="33">
        <f>'ODS-DWD-DW层校验'!E5-ST层校验!E5</f>
        <v>0</v>
      </c>
      <c r="F11" s="32">
        <f>'ODS-DWD-DW层校验'!F5-ST层校验!F5</f>
        <v>-36053962</v>
      </c>
      <c r="G11" s="33">
        <f>'ODS-DWD-DW层校验'!G5-ST层校验!G5</f>
        <v>0</v>
      </c>
      <c r="H11" s="33">
        <f>'ODS-DWD-DW层校验'!H5-ST层校验!H5</f>
        <v>0</v>
      </c>
      <c r="I11" s="33">
        <f>'ODS-DWD-DW层校验'!I5-ST层校验!I5</f>
        <v>0</v>
      </c>
      <c r="J11" s="32">
        <f>'ODS-DWD-DW层校验'!J5-ST层校验!J5</f>
        <v>-35721528</v>
      </c>
      <c r="K11" s="33">
        <f>'ODS-DWD-DW层校验'!K5-ST层校验!K5</f>
        <v>0</v>
      </c>
      <c r="L11" s="33">
        <f>'ODS-DWD-DW层校验'!L5-ST层校验!L5</f>
        <v>0</v>
      </c>
      <c r="M11" s="33">
        <f>'ODS-DWD-DW层校验'!M5-ST层校验!M5</f>
        <v>0</v>
      </c>
      <c r="N11" s="32">
        <f>'ODS-DWD-DW层校验'!N5-ST层校验!N5</f>
        <v>-35636708</v>
      </c>
      <c r="O11" s="33">
        <f>'ODS-DWD-DW层校验'!O5-ST层校验!O5</f>
        <v>0</v>
      </c>
      <c r="P11" s="33">
        <f>'ODS-DWD-DW层校验'!P5-ST层校验!P5</f>
        <v>0</v>
      </c>
      <c r="Q11" s="33">
        <f>'ODS-DWD-DW层校验'!Q5-ST层校验!Q5</f>
        <v>7.4005126953125E-4</v>
      </c>
      <c r="R11" s="32">
        <f>'ODS-DWD-DW层校验'!R5-ST层校验!R5</f>
        <v>-36038476</v>
      </c>
      <c r="S11" s="33">
        <f>'ODS-DWD-DW层校验'!S5-ST层校验!S5</f>
        <v>0</v>
      </c>
      <c r="T11" s="33">
        <f>'ODS-DWD-DW层校验'!T5-ST层校验!T5</f>
        <v>0</v>
      </c>
      <c r="U11" s="33">
        <f>'ODS-DWD-DW层校验'!U5-ST层校验!U5</f>
        <v>0</v>
      </c>
      <c r="V11" s="32">
        <f>'ODS-DWD-DW层校验'!V5-ST层校验!V5</f>
        <v>-35758832</v>
      </c>
      <c r="W11" s="33">
        <f>'ODS-DWD-DW层校验'!W5-ST层校验!W5</f>
        <v>0</v>
      </c>
      <c r="X11" s="33">
        <f>'ODS-DWD-DW层校验'!X5-ST层校验!X5</f>
        <v>0</v>
      </c>
      <c r="Y11" s="33">
        <f>'ODS-DWD-DW层校验'!Y5-ST层校验!Y5</f>
        <v>2.47955322265625E-3</v>
      </c>
      <c r="Z11" s="32">
        <f>'ODS-DWD-DW层校验'!Z5-ST层校验!Z5</f>
        <v>-35869905</v>
      </c>
      <c r="AA11" s="33">
        <f>'ODS-DWD-DW层校验'!AA5-ST层校验!AA5</f>
        <v>0</v>
      </c>
      <c r="AB11" s="33">
        <f>'ODS-DWD-DW层校验'!AB5-ST层校验!AB5</f>
        <v>0</v>
      </c>
      <c r="AC11" s="33">
        <f>'ODS-DWD-DW层校验'!AC5-ST层校验!AC5</f>
        <v>0</v>
      </c>
      <c r="AD11" s="32">
        <f>'ODS-DWD-DW层校验'!AD5-ST层校验!AD5</f>
        <v>-35897816</v>
      </c>
      <c r="AE11" s="33">
        <f>'ODS-DWD-DW层校验'!AE5-ST层校验!AE5</f>
        <v>0</v>
      </c>
      <c r="AF11" s="33">
        <f>'ODS-DWD-DW层校验'!AF5-ST层校验!AF5</f>
        <v>0</v>
      </c>
      <c r="AG11" s="33">
        <f>'ODS-DWD-DW层校验'!AG5-ST层校验!AG5</f>
        <v>0</v>
      </c>
      <c r="AH11" s="32">
        <f>'ODS-DWD-DW层校验'!AH5-ST层校验!AH5</f>
        <v>-35714708</v>
      </c>
      <c r="AI11" s="33">
        <f>'ODS-DWD-DW层校验'!AI5-ST层校验!AI5</f>
        <v>0</v>
      </c>
      <c r="AJ11" s="33">
        <f>'ODS-DWD-DW层校验'!AJ5-ST层校验!AJ5</f>
        <v>0</v>
      </c>
      <c r="AK11" s="33">
        <f>'ODS-DWD-DW层校验'!AK5-ST层校验!AK5</f>
        <v>0</v>
      </c>
      <c r="AL11" s="32">
        <f>'ODS-DWD-DW层校验'!AL5-ST层校验!AL5</f>
        <v>-35498303</v>
      </c>
      <c r="AM11" s="159">
        <f>'ODS-DWD-DW层校验'!AM5-ST层校验!AM5</f>
        <v>0</v>
      </c>
      <c r="AN11" s="159">
        <f>'ODS-DWD-DW层校验'!AN5-ST层校验!AN5</f>
        <v>0</v>
      </c>
      <c r="AO11" s="159">
        <f>'ODS-DWD-DW层校验'!AO5-ST层校验!AO5</f>
        <v>-1.96075439453125E-3</v>
      </c>
      <c r="AP11" s="32">
        <f>'ODS-DWD-DW层校验'!AP5-ST层校验!AP5</f>
        <v>-35151627</v>
      </c>
      <c r="AQ11" s="159">
        <f>'ODS-DWD-DW层校验'!AQ5-ST层校验!AQ5</f>
        <v>0</v>
      </c>
      <c r="AR11" s="159">
        <f>'ODS-DWD-DW层校验'!AR5-ST层校验!AR5</f>
        <v>0</v>
      </c>
      <c r="AS11" s="159">
        <f>'ODS-DWD-DW层校验'!AS5-ST层校验!AS5</f>
        <v>1.5001296997070313E-3</v>
      </c>
      <c r="AT11" s="159">
        <f>'ODS-DWD-DW层校验'!AT5-ST层校验!AT5</f>
        <v>-35626078</v>
      </c>
      <c r="AU11" s="159">
        <f>'ODS-DWD-DW层校验'!AU5-ST层校验!AU5</f>
        <v>0</v>
      </c>
      <c r="AV11" s="159">
        <f>'ODS-DWD-DW层校验'!AV5-ST层校验!AV5</f>
        <v>0</v>
      </c>
      <c r="AW11" s="159">
        <f>'ODS-DWD-DW层校验'!AW5-ST层校验!AW5</f>
        <v>7.968902587890625E-3</v>
      </c>
      <c r="AX11" s="159">
        <f>'ODS-DWD-DW层校验'!AX5-ST层校验!AX5</f>
        <v>-35666256</v>
      </c>
      <c r="AY11" s="159">
        <f>'ODS-DWD-DW层校验'!AY5-ST层校验!AY5</f>
        <v>0</v>
      </c>
      <c r="AZ11" s="159">
        <f>'ODS-DWD-DW层校验'!AZ5-ST层校验!AZ5</f>
        <v>0</v>
      </c>
      <c r="BA11" s="159">
        <f>'ODS-DWD-DW层校验'!BA5-ST层校验!BA5</f>
        <v>0</v>
      </c>
      <c r="BB11" s="159">
        <f>'ODS-DWD-DW层校验'!BB5-ST层校验!BB5</f>
        <v>-35644204</v>
      </c>
      <c r="BC11" s="159">
        <f>'ODS-DWD-DW层校验'!BC5-ST层校验!BC5</f>
        <v>0</v>
      </c>
      <c r="BD11" s="159">
        <f>'ODS-DWD-DW层校验'!BD5-ST层校验!BD5</f>
        <v>0</v>
      </c>
      <c r="BE11" s="159">
        <f>'ODS-DWD-DW层校验'!BE5-ST层校验!BE5</f>
        <v>0</v>
      </c>
      <c r="BF11" s="159">
        <f>'ODS-DWD-DW层校验'!BF5-ST层校验!BF5</f>
        <v>-35716654</v>
      </c>
      <c r="BG11" s="159">
        <f>'ODS-DWD-DW层校验'!BG5-ST层校验!BG5</f>
        <v>0</v>
      </c>
      <c r="BH11" s="159">
        <f>'ODS-DWD-DW层校验'!BH5-ST层校验!BH5</f>
        <v>0</v>
      </c>
      <c r="BI11" s="159">
        <f>'ODS-DWD-DW层校验'!BI5-ST层校验!BI5</f>
        <v>0</v>
      </c>
      <c r="BJ11" s="159">
        <f>'ODS-DWD-DW层校验'!BJ5-ST层校验!BJ5</f>
        <v>-35728971</v>
      </c>
      <c r="BK11" s="159">
        <f>'ODS-DWD-DW层校验'!BK5-ST层校验!BK5</f>
        <v>0</v>
      </c>
      <c r="BL11" s="159">
        <f>'ODS-DWD-DW层校验'!BL5-ST层校验!BL5</f>
        <v>0</v>
      </c>
      <c r="BM11" s="159">
        <f>'ODS-DWD-DW层校验'!BM5-ST层校验!BM5</f>
        <v>0</v>
      </c>
      <c r="BN11" s="159">
        <f>'ODS-DWD-DW层校验'!BN5-ST层校验!BN5</f>
        <v>-35574771</v>
      </c>
      <c r="BO11" s="159">
        <f>'ODS-DWD-DW层校验'!BO5-ST层校验!BO5</f>
        <v>0</v>
      </c>
      <c r="BP11" s="159">
        <f>'ODS-DWD-DW层校验'!BP5-ST层校验!BP5</f>
        <v>0</v>
      </c>
      <c r="BQ11" s="159">
        <f>'ODS-DWD-DW层校验'!BQ5-ST层校验!BQ5</f>
        <v>0</v>
      </c>
      <c r="BR11" s="159">
        <f>'ODS-DWD-DW层校验'!BR5-ST层校验!BR5</f>
        <v>-35559432</v>
      </c>
      <c r="BS11" s="159">
        <f>'ODS-DWD-DW层校验'!BS5-ST层校验!BS5</f>
        <v>0</v>
      </c>
      <c r="BT11" s="159">
        <f>'ODS-DWD-DW层校验'!BT5-ST层校验!BT5</f>
        <v>0</v>
      </c>
      <c r="BU11" s="159">
        <f>'ODS-DWD-DW层校验'!BU5-ST层校验!BU5</f>
        <v>1.220703125E-3</v>
      </c>
      <c r="BV11" s="159">
        <f>'ODS-DWD-DW层校验'!BV5-ST层校验!BV5</f>
        <v>-35852832</v>
      </c>
      <c r="BW11" s="159">
        <f>'ODS-DWD-DW层校验'!BW5-ST层校验!BW5</f>
        <v>0</v>
      </c>
      <c r="BX11" s="159">
        <f>'ODS-DWD-DW层校验'!BX5-ST层校验!BX5</f>
        <v>0</v>
      </c>
      <c r="BY11" s="159">
        <f>'ODS-DWD-DW层校验'!BY5-ST层校验!BY5</f>
        <v>-2.1305084228515625E-3</v>
      </c>
      <c r="BZ11" s="159">
        <f>'ODS-DWD-DW层校验'!BZ5-ST层校验!BZ5</f>
        <v>-35755010</v>
      </c>
      <c r="CA11" s="159">
        <f>'ODS-DWD-DW层校验'!CA5-ST层校验!CA5</f>
        <v>0</v>
      </c>
      <c r="CB11" s="159">
        <f>'ODS-DWD-DW层校验'!CB5-ST层校验!CB5</f>
        <v>0</v>
      </c>
      <c r="CC11" s="159">
        <f>'ODS-DWD-DW层校验'!CC5-ST层校验!CC5</f>
        <v>-3.3502578735351563E-3</v>
      </c>
      <c r="CD11" s="159">
        <f>'ODS-DWD-DW层校验'!CD5-ST层校验!CD5</f>
        <v>-35608211</v>
      </c>
      <c r="CE11" s="159">
        <f>'ODS-DWD-DW层校验'!CE5-ST层校验!CE5</f>
        <v>0</v>
      </c>
      <c r="CF11" s="159">
        <f>'ODS-DWD-DW层校验'!CF5-ST层校验!CF5</f>
        <v>0</v>
      </c>
      <c r="CG11" s="159">
        <f>'ODS-DWD-DW层校验'!CG5-ST层校验!CG5</f>
        <v>3.9005279541015625E-3</v>
      </c>
      <c r="CH11" s="159">
        <f>'ODS-DWD-DW层校验'!CH5-ST层校验!CH5</f>
        <v>-35752738</v>
      </c>
      <c r="CI11" s="159">
        <f>'ODS-DWD-DW层校验'!CI5-ST层校验!CI5</f>
        <v>0</v>
      </c>
      <c r="CJ11" s="159">
        <f>'ODS-DWD-DW层校验'!CJ5-ST层校验!CJ5</f>
        <v>0</v>
      </c>
      <c r="CK11" s="159">
        <f>'ODS-DWD-DW层校验'!CK5-ST层校验!CK5</f>
        <v>0</v>
      </c>
      <c r="CL11" s="159">
        <f>'ODS-DWD-DW层校验'!CL5-ST层校验!CL5</f>
        <v>-35633288</v>
      </c>
      <c r="CM11" s="159">
        <f>'ODS-DWD-DW层校验'!CM5-ST层校验!CM5</f>
        <v>0</v>
      </c>
      <c r="CN11" s="159">
        <f>'ODS-DWD-DW层校验'!CN5-ST层校验!CN5</f>
        <v>0</v>
      </c>
      <c r="CO11" s="159">
        <f>'ODS-DWD-DW层校验'!CO5-ST层校验!CO5</f>
        <v>0</v>
      </c>
      <c r="CP11" s="159">
        <f>'ODS-DWD-DW层校验'!CP5-ST层校验!CP5</f>
        <v>-35645334</v>
      </c>
      <c r="CQ11" s="159">
        <f>'ODS-DWD-DW层校验'!CQ5-ST层校验!CQ5</f>
        <v>0</v>
      </c>
      <c r="CR11" s="159">
        <f>'ODS-DWD-DW层校验'!CR5-ST层校验!CR5</f>
        <v>0</v>
      </c>
      <c r="CS11" s="159">
        <f>'ODS-DWD-DW层校验'!CS5-ST层校验!CS5</f>
        <v>0</v>
      </c>
      <c r="CT11" s="159">
        <f>'ODS-DWD-DW层校验'!CT5-ST层校验!CT5</f>
        <v>-35680537</v>
      </c>
      <c r="CU11" s="159">
        <f>'ODS-DWD-DW层校验'!CU5-ST层校验!CU5</f>
        <v>0</v>
      </c>
      <c r="CV11" s="159">
        <f>'ODS-DWD-DW层校验'!CV5-ST层校验!CV5</f>
        <v>0</v>
      </c>
      <c r="CW11" s="159">
        <f>'ODS-DWD-DW层校验'!CW5-ST层校验!CW5</f>
        <v>0</v>
      </c>
      <c r="CX11" s="159">
        <f>'ODS-DWD-DW层校验'!CX5-ST层校验!CX5</f>
        <v>-35830669</v>
      </c>
      <c r="CY11" s="159">
        <f>'ODS-DWD-DW层校验'!CY5-ST层校验!CY5</f>
        <v>0</v>
      </c>
      <c r="CZ11" s="159">
        <f>'ODS-DWD-DW层校验'!CZ5-ST层校验!CZ5</f>
        <v>0</v>
      </c>
      <c r="DA11" s="159">
        <f>'ODS-DWD-DW层校验'!DA5-ST层校验!DA5</f>
        <v>0</v>
      </c>
      <c r="DB11" s="159">
        <f>'ODS-DWD-DW层校验'!DB5-ST层校验!DB5</f>
        <v>0</v>
      </c>
      <c r="DC11" s="159">
        <f>'ODS-DWD-DW层校验'!DC5-ST层校验!DC5</f>
        <v>8764088687.1606197</v>
      </c>
      <c r="DD11" s="159">
        <f>'ODS-DWD-DW层校验'!DD5-ST层校验!DD5</f>
        <v>665804762.03031301</v>
      </c>
      <c r="DE11" s="159">
        <f>'ODS-DWD-DW层校验'!DE5-ST层校验!DE5</f>
        <v>8098283925.1300001</v>
      </c>
      <c r="DF11" s="159">
        <f>'ODS-DWD-DW层校验'!DF5-ST层校验!DF5</f>
        <v>0</v>
      </c>
      <c r="DG11" s="159">
        <f>'ODS-DWD-DW层校验'!DG5-ST层校验!DG5</f>
        <v>0</v>
      </c>
      <c r="DH11" s="159">
        <f>'ODS-DWD-DW层校验'!DH5-ST层校验!DH5</f>
        <v>0</v>
      </c>
      <c r="DI11" s="159">
        <f>'ODS-DWD-DW层校验'!DI5-ST层校验!DI5</f>
        <v>0</v>
      </c>
      <c r="DJ11" s="159">
        <f>'ODS-DWD-DW层校验'!DJ5-ST层校验!DJ5</f>
        <v>0</v>
      </c>
      <c r="DK11" s="159">
        <f>'ODS-DWD-DW层校验'!DK5-ST层校验!DK5</f>
        <v>0</v>
      </c>
      <c r="DL11" s="159">
        <f>'ODS-DWD-DW层校验'!DL5-ST层校验!DL5</f>
        <v>0</v>
      </c>
      <c r="DM11" s="159">
        <f>'ODS-DWD-DW层校验'!DM5-ST层校验!DM5</f>
        <v>0</v>
      </c>
      <c r="DN11" s="159">
        <f>'ODS-DWD-DW层校验'!DN5-ST层校验!DN5</f>
        <v>0</v>
      </c>
      <c r="DO11" s="159">
        <f>'ODS-DWD-DW层校验'!DO5-ST层校验!DO5</f>
        <v>0</v>
      </c>
      <c r="DP11" s="159">
        <f>'ODS-DWD-DW层校验'!DP5-ST层校验!DP5</f>
        <v>0</v>
      </c>
      <c r="DQ11" s="159">
        <f>'ODS-DWD-DW层校验'!DQ5-ST层校验!DQ5</f>
        <v>0</v>
      </c>
      <c r="DR11" s="159">
        <f>'ODS-DWD-DW层校验'!DR5-ST层校验!DR5</f>
        <v>0</v>
      </c>
      <c r="DS11" s="159">
        <f>'ODS-DWD-DW层校验'!DS5-ST层校验!DS5</f>
        <v>0</v>
      </c>
      <c r="DT11" s="159">
        <f>'ODS-DWD-DW层校验'!DT5-ST层校验!DT5</f>
        <v>0</v>
      </c>
      <c r="DU11" s="159">
        <f>'ODS-DWD-DW层校验'!DU5-ST层校验!DU5</f>
        <v>0</v>
      </c>
    </row>
    <row r="12" spans="1:125" s="34" customFormat="1" ht="16.5" x14ac:dyDescent="0.35">
      <c r="A12" s="31" t="s">
        <v>11</v>
      </c>
      <c r="B12" s="32">
        <f>'ODS-DWD-DW层校验'!B6-ST层校验!B6</f>
        <v>-59214224</v>
      </c>
      <c r="C12" s="33">
        <f>'ODS-DWD-DW层校验'!C6-ST层校验!C6</f>
        <v>0</v>
      </c>
      <c r="D12" s="33">
        <f>'ODS-DWD-DW层校验'!D6-ST层校验!D6</f>
        <v>0</v>
      </c>
      <c r="E12" s="33">
        <f>'ODS-DWD-DW层校验'!E6-ST层校验!E6</f>
        <v>0</v>
      </c>
      <c r="F12" s="32">
        <f>'ODS-DWD-DW层校验'!F6-ST层校验!F6</f>
        <v>-60336754</v>
      </c>
      <c r="G12" s="33">
        <f>'ODS-DWD-DW层校验'!G6-ST层校验!G6</f>
        <v>0</v>
      </c>
      <c r="H12" s="33">
        <f>'ODS-DWD-DW层校验'!H6-ST层校验!H6</f>
        <v>0</v>
      </c>
      <c r="I12" s="33">
        <f>'ODS-DWD-DW层校验'!I6-ST层校验!I6</f>
        <v>0</v>
      </c>
      <c r="J12" s="32">
        <f>'ODS-DWD-DW层校验'!J6-ST层校验!J6</f>
        <v>-58515493</v>
      </c>
      <c r="K12" s="33">
        <f>'ODS-DWD-DW层校验'!K6-ST层校验!K6</f>
        <v>0</v>
      </c>
      <c r="L12" s="33">
        <f>'ODS-DWD-DW层校验'!L6-ST层校验!L6</f>
        <v>0</v>
      </c>
      <c r="M12" s="33">
        <f>'ODS-DWD-DW层校验'!M6-ST层校验!M6</f>
        <v>0</v>
      </c>
      <c r="N12" s="32">
        <f>'ODS-DWD-DW层校验'!N6-ST层校验!N6</f>
        <v>-57906448</v>
      </c>
      <c r="O12" s="33">
        <f>'ODS-DWD-DW层校验'!O6-ST层校验!O6</f>
        <v>0</v>
      </c>
      <c r="P12" s="33">
        <f>'ODS-DWD-DW层校验'!P6-ST层校验!P6</f>
        <v>0</v>
      </c>
      <c r="Q12" s="33">
        <f>'ODS-DWD-DW层校验'!Q6-ST层校验!Q6</f>
        <v>7.4005126953125E-4</v>
      </c>
      <c r="R12" s="32">
        <f>'ODS-DWD-DW层校验'!R6-ST层校验!R6</f>
        <v>-60473585</v>
      </c>
      <c r="S12" s="33">
        <f>'ODS-DWD-DW层校验'!S6-ST层校验!S6</f>
        <v>0</v>
      </c>
      <c r="T12" s="33">
        <f>'ODS-DWD-DW层校验'!T6-ST层校验!T6</f>
        <v>0</v>
      </c>
      <c r="U12" s="33">
        <f>'ODS-DWD-DW层校验'!U6-ST层校验!U6</f>
        <v>0</v>
      </c>
      <c r="V12" s="32">
        <f>'ODS-DWD-DW层校验'!V6-ST层校验!V6</f>
        <v>-59574039</v>
      </c>
      <c r="W12" s="33">
        <f>'ODS-DWD-DW层校验'!W6-ST层校验!W6</f>
        <v>0</v>
      </c>
      <c r="X12" s="33">
        <f>'ODS-DWD-DW层校验'!X6-ST层校验!X6</f>
        <v>0</v>
      </c>
      <c r="Y12" s="33">
        <f>'ODS-DWD-DW层校验'!Y6-ST层校验!Y6</f>
        <v>2.47955322265625E-3</v>
      </c>
      <c r="Z12" s="32">
        <f>'ODS-DWD-DW层校验'!Z6-ST层校验!Z6</f>
        <v>-60433325</v>
      </c>
      <c r="AA12" s="33">
        <f>'ODS-DWD-DW层校验'!AA6-ST层校验!AA6</f>
        <v>0</v>
      </c>
      <c r="AB12" s="33">
        <f>'ODS-DWD-DW层校验'!AB6-ST层校验!AB6</f>
        <v>0</v>
      </c>
      <c r="AC12" s="33">
        <f>'ODS-DWD-DW层校验'!AC6-ST层校验!AC6</f>
        <v>0</v>
      </c>
      <c r="AD12" s="32">
        <f>'ODS-DWD-DW层校验'!AD6-ST层校验!AD6</f>
        <v>-60516417</v>
      </c>
      <c r="AE12" s="33">
        <f>'ODS-DWD-DW层校验'!AE6-ST层校验!AE6</f>
        <v>0</v>
      </c>
      <c r="AF12" s="33">
        <f>'ODS-DWD-DW层校验'!AF6-ST层校验!AF6</f>
        <v>0</v>
      </c>
      <c r="AG12" s="33">
        <f>'ODS-DWD-DW层校验'!AG6-ST层校验!AG6</f>
        <v>0</v>
      </c>
      <c r="AH12" s="32">
        <f>'ODS-DWD-DW层校验'!AH6-ST层校验!AH6</f>
        <v>-58919185</v>
      </c>
      <c r="AI12" s="33">
        <f>'ODS-DWD-DW层校验'!AI6-ST层校验!AI6</f>
        <v>0</v>
      </c>
      <c r="AJ12" s="33">
        <f>'ODS-DWD-DW层校验'!AJ6-ST层校验!AJ6</f>
        <v>0</v>
      </c>
      <c r="AK12" s="33">
        <f>'ODS-DWD-DW层校验'!AK6-ST层校验!AK6</f>
        <v>0</v>
      </c>
      <c r="AL12" s="32">
        <f>'ODS-DWD-DW层校验'!AL6-ST层校验!AL6</f>
        <v>-57398581</v>
      </c>
      <c r="AM12" s="159">
        <f>'ODS-DWD-DW层校验'!AM6-ST层校验!AM6</f>
        <v>0</v>
      </c>
      <c r="AN12" s="159">
        <f>'ODS-DWD-DW层校验'!AN6-ST层校验!AN6</f>
        <v>0</v>
      </c>
      <c r="AO12" s="159">
        <f>'ODS-DWD-DW层校验'!AO6-ST层校验!AO6</f>
        <v>-1.96075439453125E-3</v>
      </c>
      <c r="AP12" s="32">
        <f>'ODS-DWD-DW层校验'!AP6-ST层校验!AP6</f>
        <v>-56029370</v>
      </c>
      <c r="AQ12" s="159">
        <f>'ODS-DWD-DW层校验'!AQ6-ST层校验!AQ6</f>
        <v>0</v>
      </c>
      <c r="AR12" s="159">
        <f>'ODS-DWD-DW层校验'!AR6-ST层校验!AR6</f>
        <v>0</v>
      </c>
      <c r="AS12" s="159">
        <f>'ODS-DWD-DW层校验'!AS6-ST层校验!AS6</f>
        <v>1.5001296997070313E-3</v>
      </c>
      <c r="AT12" s="159">
        <f>'ODS-DWD-DW层校验'!AT6-ST层校验!AT6</f>
        <v>-58189517</v>
      </c>
      <c r="AU12" s="159">
        <f>'ODS-DWD-DW层校验'!AU6-ST层校验!AU6</f>
        <v>0</v>
      </c>
      <c r="AV12" s="159">
        <f>'ODS-DWD-DW层校验'!AV6-ST层校验!AV6</f>
        <v>0</v>
      </c>
      <c r="AW12" s="159">
        <f>'ODS-DWD-DW层校验'!AW6-ST层校验!AW6</f>
        <v>7.968902587890625E-3</v>
      </c>
      <c r="AX12" s="159">
        <f>'ODS-DWD-DW层校验'!AX6-ST层校验!AX6</f>
        <v>-58361415</v>
      </c>
      <c r="AY12" s="159">
        <f>'ODS-DWD-DW层校验'!AY6-ST层校验!AY6</f>
        <v>0</v>
      </c>
      <c r="AZ12" s="159">
        <f>'ODS-DWD-DW层校验'!AZ6-ST层校验!AZ6</f>
        <v>0</v>
      </c>
      <c r="BA12" s="159">
        <f>'ODS-DWD-DW层校验'!BA6-ST层校验!BA6</f>
        <v>0</v>
      </c>
      <c r="BB12" s="159">
        <f>'ODS-DWD-DW层校验'!BB6-ST层校验!BB6</f>
        <v>-58425070</v>
      </c>
      <c r="BC12" s="159">
        <f>'ODS-DWD-DW层校验'!BC6-ST层校验!BC6</f>
        <v>0</v>
      </c>
      <c r="BD12" s="159">
        <f>'ODS-DWD-DW层校验'!BD6-ST层校验!BD6</f>
        <v>0</v>
      </c>
      <c r="BE12" s="159">
        <f>'ODS-DWD-DW层校验'!BE6-ST层校验!BE6</f>
        <v>0</v>
      </c>
      <c r="BF12" s="159">
        <f>'ODS-DWD-DW层校验'!BF6-ST层校验!BF6</f>
        <v>-58622199</v>
      </c>
      <c r="BG12" s="159">
        <f>'ODS-DWD-DW层校验'!BG6-ST层校验!BG6</f>
        <v>0</v>
      </c>
      <c r="BH12" s="159">
        <f>'ODS-DWD-DW层校验'!BH6-ST层校验!BH6</f>
        <v>0</v>
      </c>
      <c r="BI12" s="159">
        <f>'ODS-DWD-DW层校验'!BI6-ST层校验!BI6</f>
        <v>0</v>
      </c>
      <c r="BJ12" s="159">
        <f>'ODS-DWD-DW层校验'!BJ6-ST层校验!BJ6</f>
        <v>-58727378</v>
      </c>
      <c r="BK12" s="159">
        <f>'ODS-DWD-DW层校验'!BK6-ST层校验!BK6</f>
        <v>0</v>
      </c>
      <c r="BL12" s="159">
        <f>'ODS-DWD-DW层校验'!BL6-ST层校验!BL6</f>
        <v>0</v>
      </c>
      <c r="BM12" s="159">
        <f>'ODS-DWD-DW层校验'!BM6-ST层校验!BM6</f>
        <v>0</v>
      </c>
      <c r="BN12" s="159">
        <f>'ODS-DWD-DW层校验'!BN6-ST层校验!BN6</f>
        <v>-58013760</v>
      </c>
      <c r="BO12" s="159">
        <f>'ODS-DWD-DW层校验'!BO6-ST层校验!BO6</f>
        <v>0</v>
      </c>
      <c r="BP12" s="159">
        <f>'ODS-DWD-DW层校验'!BP6-ST层校验!BP6</f>
        <v>0</v>
      </c>
      <c r="BQ12" s="159">
        <f>'ODS-DWD-DW层校验'!BQ6-ST层校验!BQ6</f>
        <v>0</v>
      </c>
      <c r="BR12" s="159">
        <f>'ODS-DWD-DW层校验'!BR6-ST层校验!BR6</f>
        <v>-57611458</v>
      </c>
      <c r="BS12" s="159">
        <f>'ODS-DWD-DW层校验'!BS6-ST层校验!BS6</f>
        <v>0</v>
      </c>
      <c r="BT12" s="159">
        <f>'ODS-DWD-DW层校验'!BT6-ST层校验!BT6</f>
        <v>0</v>
      </c>
      <c r="BU12" s="159">
        <f>'ODS-DWD-DW层校验'!BU6-ST层校验!BU6</f>
        <v>1.220703125E-3</v>
      </c>
      <c r="BV12" s="159">
        <f>'ODS-DWD-DW层校验'!BV6-ST层校验!BV6</f>
        <v>-59015959</v>
      </c>
      <c r="BW12" s="159">
        <f>'ODS-DWD-DW层校验'!BW6-ST层校验!BW6</f>
        <v>0</v>
      </c>
      <c r="BX12" s="159">
        <f>'ODS-DWD-DW层校验'!BX6-ST层校验!BX6</f>
        <v>0</v>
      </c>
      <c r="BY12" s="159">
        <f>'ODS-DWD-DW层校验'!BY6-ST层校验!BY6</f>
        <v>-2.1305084228515625E-3</v>
      </c>
      <c r="BZ12" s="159">
        <f>'ODS-DWD-DW层校验'!BZ6-ST层校验!BZ6</f>
        <v>-58373204</v>
      </c>
      <c r="CA12" s="159">
        <f>'ODS-DWD-DW层校验'!CA6-ST层校验!CA6</f>
        <v>0</v>
      </c>
      <c r="CB12" s="159">
        <f>'ODS-DWD-DW层校验'!CB6-ST层校验!CB6</f>
        <v>0</v>
      </c>
      <c r="CC12" s="159">
        <f>'ODS-DWD-DW层校验'!CC6-ST层校验!CC6</f>
        <v>-3.3502578735351563E-3</v>
      </c>
      <c r="CD12" s="159">
        <f>'ODS-DWD-DW层校验'!CD6-ST层校验!CD6</f>
        <v>-58456340</v>
      </c>
      <c r="CE12" s="159">
        <f>'ODS-DWD-DW层校验'!CE6-ST层校验!CE6</f>
        <v>0</v>
      </c>
      <c r="CF12" s="159">
        <f>'ODS-DWD-DW层校验'!CF6-ST层校验!CF6</f>
        <v>0</v>
      </c>
      <c r="CG12" s="159">
        <f>'ODS-DWD-DW层校验'!CG6-ST层校验!CG6</f>
        <v>3.9005279541015625E-3</v>
      </c>
      <c r="CH12" s="159">
        <f>'ODS-DWD-DW层校验'!CH6-ST层校验!CH6</f>
        <v>-58452540</v>
      </c>
      <c r="CI12" s="159">
        <f>'ODS-DWD-DW层校验'!CI6-ST层校验!CI6</f>
        <v>0</v>
      </c>
      <c r="CJ12" s="159">
        <f>'ODS-DWD-DW层校验'!CJ6-ST层校验!CJ6</f>
        <v>0</v>
      </c>
      <c r="CK12" s="159">
        <f>'ODS-DWD-DW层校验'!CK6-ST层校验!CK6</f>
        <v>0</v>
      </c>
      <c r="CL12" s="159">
        <f>'ODS-DWD-DW层校验'!CL6-ST层校验!CL6</f>
        <v>-56627657</v>
      </c>
      <c r="CM12" s="159">
        <f>'ODS-DWD-DW层校验'!CM6-ST层校验!CM6</f>
        <v>0</v>
      </c>
      <c r="CN12" s="159">
        <f>'ODS-DWD-DW层校验'!CN6-ST层校验!CN6</f>
        <v>0</v>
      </c>
      <c r="CO12" s="159">
        <f>'ODS-DWD-DW层校验'!CO6-ST层校验!CO6</f>
        <v>0</v>
      </c>
      <c r="CP12" s="159">
        <f>'ODS-DWD-DW层校验'!CP6-ST层校验!CP6</f>
        <v>-56495349</v>
      </c>
      <c r="CQ12" s="159">
        <f>'ODS-DWD-DW层校验'!CQ6-ST层校验!CQ6</f>
        <v>0</v>
      </c>
      <c r="CR12" s="159">
        <f>'ODS-DWD-DW层校验'!CR6-ST层校验!CR6</f>
        <v>0</v>
      </c>
      <c r="CS12" s="159">
        <f>'ODS-DWD-DW层校验'!CS6-ST层校验!CS6</f>
        <v>0</v>
      </c>
      <c r="CT12" s="159">
        <f>'ODS-DWD-DW层校验'!CT6-ST层校验!CT6</f>
        <v>-56208238</v>
      </c>
      <c r="CU12" s="159">
        <f>'ODS-DWD-DW层校验'!CU6-ST层校验!CU6</f>
        <v>0</v>
      </c>
      <c r="CV12" s="159">
        <f>'ODS-DWD-DW层校验'!CV6-ST层校验!CV6</f>
        <v>0</v>
      </c>
      <c r="CW12" s="159">
        <f>'ODS-DWD-DW层校验'!CW6-ST层校验!CW6</f>
        <v>0</v>
      </c>
      <c r="CX12" s="159">
        <f>'ODS-DWD-DW层校验'!CX6-ST层校验!CX6</f>
        <v>-56913398</v>
      </c>
      <c r="CY12" s="159">
        <f>'ODS-DWD-DW层校验'!CY6-ST层校验!CY6</f>
        <v>0</v>
      </c>
      <c r="CZ12" s="159">
        <f>'ODS-DWD-DW层校验'!CZ6-ST层校验!CZ6</f>
        <v>0</v>
      </c>
      <c r="DA12" s="159">
        <f>'ODS-DWD-DW层校验'!DA6-ST层校验!DA6</f>
        <v>0</v>
      </c>
      <c r="DB12" s="159">
        <f>'ODS-DWD-DW层校验'!DB6-ST层校验!DB6</f>
        <v>0</v>
      </c>
      <c r="DC12" s="159">
        <f>'ODS-DWD-DW层校验'!DC6-ST层校验!DC6</f>
        <v>8764088687.1606197</v>
      </c>
      <c r="DD12" s="159">
        <f>'ODS-DWD-DW层校验'!DD6-ST层校验!DD6</f>
        <v>665804762.03031301</v>
      </c>
      <c r="DE12" s="159">
        <f>'ODS-DWD-DW层校验'!DE6-ST层校验!DE6</f>
        <v>8098283925.1300001</v>
      </c>
      <c r="DF12" s="159">
        <f>'ODS-DWD-DW层校验'!DF6-ST层校验!DF6</f>
        <v>0</v>
      </c>
      <c r="DG12" s="159">
        <f>'ODS-DWD-DW层校验'!DG6-ST层校验!DG6</f>
        <v>0</v>
      </c>
      <c r="DH12" s="159">
        <f>'ODS-DWD-DW层校验'!DH6-ST层校验!DH6</f>
        <v>0</v>
      </c>
      <c r="DI12" s="159">
        <f>'ODS-DWD-DW层校验'!DI6-ST层校验!DI6</f>
        <v>0</v>
      </c>
      <c r="DJ12" s="159">
        <f>'ODS-DWD-DW层校验'!DJ6-ST层校验!DJ6</f>
        <v>0</v>
      </c>
      <c r="DK12" s="159">
        <f>'ODS-DWD-DW层校验'!DK6-ST层校验!DK6</f>
        <v>0</v>
      </c>
      <c r="DL12" s="159">
        <f>'ODS-DWD-DW层校验'!DL6-ST层校验!DL6</f>
        <v>0</v>
      </c>
      <c r="DM12" s="159">
        <f>'ODS-DWD-DW层校验'!DM6-ST层校验!DM6</f>
        <v>0</v>
      </c>
      <c r="DN12" s="159">
        <f>'ODS-DWD-DW层校验'!DN6-ST层校验!DN6</f>
        <v>0</v>
      </c>
      <c r="DO12" s="159">
        <f>'ODS-DWD-DW层校验'!DO6-ST层校验!DO6</f>
        <v>0</v>
      </c>
      <c r="DP12" s="159">
        <f>'ODS-DWD-DW层校验'!DP6-ST层校验!DP6</f>
        <v>0</v>
      </c>
      <c r="DQ12" s="159">
        <f>'ODS-DWD-DW层校验'!DQ6-ST层校验!DQ6</f>
        <v>0</v>
      </c>
      <c r="DR12" s="159">
        <f>'ODS-DWD-DW层校验'!DR6-ST层校验!DR6</f>
        <v>0</v>
      </c>
      <c r="DS12" s="159">
        <f>'ODS-DWD-DW层校验'!DS6-ST层校验!DS6</f>
        <v>0</v>
      </c>
      <c r="DT12" s="159">
        <f>'ODS-DWD-DW层校验'!DT6-ST层校验!DT6</f>
        <v>0</v>
      </c>
      <c r="DU12" s="159">
        <f>'ODS-DWD-DW层校验'!DU6-ST层校验!DU6</f>
        <v>0</v>
      </c>
    </row>
    <row r="13" spans="1:125" s="34" customFormat="1" ht="16.5" x14ac:dyDescent="0.35">
      <c r="A13" s="31" t="s">
        <v>11</v>
      </c>
      <c r="B13" s="32">
        <f>'ODS-DWD-DW层校验'!B6-ST层校验!B7</f>
        <v>-44861049</v>
      </c>
      <c r="C13" s="33">
        <f>'ODS-DWD-DW层校验'!C6-ST层校验!C7</f>
        <v>0</v>
      </c>
      <c r="D13" s="33">
        <f>'ODS-DWD-DW层校验'!D6-ST层校验!D7</f>
        <v>0</v>
      </c>
      <c r="E13" s="33">
        <f>'ODS-DWD-DW层校验'!E6-ST层校验!E7</f>
        <v>0</v>
      </c>
      <c r="F13" s="32">
        <f>'ODS-DWD-DW层校验'!F6-ST层校验!F7</f>
        <v>-45389232</v>
      </c>
      <c r="G13" s="33">
        <f>'ODS-DWD-DW层校验'!G6-ST层校验!G7</f>
        <v>0</v>
      </c>
      <c r="H13" s="33">
        <f>'ODS-DWD-DW层校验'!H6-ST层校验!H7</f>
        <v>0</v>
      </c>
      <c r="I13" s="33">
        <f>'ODS-DWD-DW层校验'!I6-ST层校验!I7</f>
        <v>0</v>
      </c>
      <c r="J13" s="32">
        <f>'ODS-DWD-DW层校验'!J6-ST层校验!J7</f>
        <v>-44899068</v>
      </c>
      <c r="K13" s="33">
        <f>'ODS-DWD-DW层校验'!K6-ST层校验!K7</f>
        <v>0</v>
      </c>
      <c r="L13" s="33">
        <f>'ODS-DWD-DW层校验'!L6-ST层校验!L7</f>
        <v>0</v>
      </c>
      <c r="M13" s="33">
        <f>'ODS-DWD-DW层校验'!M6-ST层校验!M7</f>
        <v>0</v>
      </c>
      <c r="N13" s="32">
        <f>'ODS-DWD-DW层校验'!N6-ST层校验!N7</f>
        <v>-44692461</v>
      </c>
      <c r="O13" s="33">
        <f>'ODS-DWD-DW层校验'!O6-ST层校验!O7</f>
        <v>0</v>
      </c>
      <c r="P13" s="33">
        <f>'ODS-DWD-DW层校验'!P6-ST层校验!P7</f>
        <v>0</v>
      </c>
      <c r="Q13" s="33">
        <f>'ODS-DWD-DW层校验'!Q6-ST层校验!Q7</f>
        <v>7.4005126953125E-4</v>
      </c>
      <c r="R13" s="32">
        <f>'ODS-DWD-DW层校验'!R6-ST层校验!R7</f>
        <v>-45102387</v>
      </c>
      <c r="S13" s="33">
        <f>'ODS-DWD-DW层校验'!S6-ST层校验!S7</f>
        <v>0</v>
      </c>
      <c r="T13" s="33">
        <f>'ODS-DWD-DW层校验'!T6-ST层校验!T7</f>
        <v>0</v>
      </c>
      <c r="U13" s="33">
        <f>'ODS-DWD-DW层校验'!U6-ST层校验!U7</f>
        <v>0</v>
      </c>
      <c r="V13" s="32">
        <f>'ODS-DWD-DW层校验'!V6-ST层校验!V7</f>
        <v>-44837502</v>
      </c>
      <c r="W13" s="33">
        <f>'ODS-DWD-DW层校验'!W6-ST层校验!W7</f>
        <v>0</v>
      </c>
      <c r="X13" s="33">
        <f>'ODS-DWD-DW层校验'!X6-ST层校验!X7</f>
        <v>0</v>
      </c>
      <c r="Y13" s="33">
        <f>'ODS-DWD-DW层校验'!Y6-ST层校验!Y7</f>
        <v>2.47955322265625E-3</v>
      </c>
      <c r="Z13" s="32">
        <f>'ODS-DWD-DW层校验'!Z6-ST层校验!Z7</f>
        <v>-45175845</v>
      </c>
      <c r="AA13" s="33">
        <f>'ODS-DWD-DW层校验'!AA6-ST层校验!AA7</f>
        <v>0</v>
      </c>
      <c r="AB13" s="33">
        <f>'ODS-DWD-DW层校验'!AB6-ST层校验!AB7</f>
        <v>0</v>
      </c>
      <c r="AC13" s="33">
        <f>'ODS-DWD-DW层校验'!AC6-ST层校验!AC7</f>
        <v>0</v>
      </c>
      <c r="AD13" s="32">
        <f>'ODS-DWD-DW层校验'!AD6-ST层校验!AD7</f>
        <v>-44913810</v>
      </c>
      <c r="AE13" s="33">
        <f>'ODS-DWD-DW层校验'!AE6-ST层校验!AE7</f>
        <v>0</v>
      </c>
      <c r="AF13" s="33">
        <f>'ODS-DWD-DW层校验'!AF6-ST层校验!AF7</f>
        <v>0</v>
      </c>
      <c r="AG13" s="33">
        <f>'ODS-DWD-DW层校验'!AG6-ST层校验!AG7</f>
        <v>0</v>
      </c>
      <c r="AH13" s="32">
        <f>'ODS-DWD-DW层校验'!AH6-ST层校验!AH7</f>
        <v>-44861073</v>
      </c>
      <c r="AI13" s="33">
        <f>'ODS-DWD-DW层校验'!AI6-ST层校验!AI7</f>
        <v>0</v>
      </c>
      <c r="AJ13" s="33">
        <f>'ODS-DWD-DW层校验'!AJ6-ST层校验!AJ7</f>
        <v>0</v>
      </c>
      <c r="AK13" s="33">
        <f>'ODS-DWD-DW层校验'!AK6-ST层校验!AK7</f>
        <v>0</v>
      </c>
      <c r="AL13" s="32">
        <f>'ODS-DWD-DW层校验'!AL6-ST层校验!AL7</f>
        <v>-44555405</v>
      </c>
      <c r="AM13" s="159">
        <f>'ODS-DWD-DW层校验'!AM6-ST层校验!AM7</f>
        <v>0</v>
      </c>
      <c r="AN13" s="159">
        <f>'ODS-DWD-DW层校验'!AN6-ST层校验!AN7</f>
        <v>0</v>
      </c>
      <c r="AO13" s="159">
        <f>'ODS-DWD-DW层校验'!AO6-ST层校验!AO7</f>
        <v>-1.96075439453125E-3</v>
      </c>
      <c r="AP13" s="32">
        <f>'ODS-DWD-DW层校验'!AP6-ST层校验!AP7</f>
        <v>-44037379</v>
      </c>
      <c r="AQ13" s="159">
        <f>'ODS-DWD-DW层校验'!AQ6-ST层校验!AQ7</f>
        <v>0</v>
      </c>
      <c r="AR13" s="159">
        <f>'ODS-DWD-DW层校验'!AR6-ST层校验!AR7</f>
        <v>0</v>
      </c>
      <c r="AS13" s="159">
        <f>'ODS-DWD-DW层校验'!AS6-ST层校验!AS7</f>
        <v>1.5001296997070313E-3</v>
      </c>
      <c r="AT13" s="159">
        <f>'ODS-DWD-DW层校验'!AT6-ST层校验!AT7</f>
        <v>-44782593</v>
      </c>
      <c r="AU13" s="159">
        <f>'ODS-DWD-DW层校验'!AU6-ST层校验!AU7</f>
        <v>0</v>
      </c>
      <c r="AV13" s="159">
        <f>'ODS-DWD-DW层校验'!AV6-ST层校验!AV7</f>
        <v>0</v>
      </c>
      <c r="AW13" s="159">
        <f>'ODS-DWD-DW层校验'!AW6-ST层校验!AW7</f>
        <v>7.968902587890625E-3</v>
      </c>
      <c r="AX13" s="159">
        <f>'ODS-DWD-DW层校验'!AX6-ST层校验!AX7</f>
        <v>-44839703</v>
      </c>
      <c r="AY13" s="159">
        <f>'ODS-DWD-DW层校验'!AY6-ST层校验!AY7</f>
        <v>0</v>
      </c>
      <c r="AZ13" s="159">
        <f>'ODS-DWD-DW层校验'!AZ6-ST层校验!AZ7</f>
        <v>0</v>
      </c>
      <c r="BA13" s="159">
        <f>'ODS-DWD-DW层校验'!BA6-ST层校验!BA7</f>
        <v>0</v>
      </c>
      <c r="BB13" s="159">
        <f>'ODS-DWD-DW层校验'!BB6-ST层校验!BB7</f>
        <v>-44638500</v>
      </c>
      <c r="BC13" s="159">
        <f>'ODS-DWD-DW层校验'!BC6-ST层校验!BC7</f>
        <v>0</v>
      </c>
      <c r="BD13" s="159">
        <f>'ODS-DWD-DW层校验'!BD6-ST层校验!BD7</f>
        <v>0</v>
      </c>
      <c r="BE13" s="159">
        <f>'ODS-DWD-DW层校验'!BE6-ST层校验!BE7</f>
        <v>0</v>
      </c>
      <c r="BF13" s="159">
        <f>'ODS-DWD-DW层校验'!BF6-ST层校验!BF7</f>
        <v>-44885407</v>
      </c>
      <c r="BG13" s="159">
        <f>'ODS-DWD-DW层校验'!BG6-ST层校验!BG7</f>
        <v>0</v>
      </c>
      <c r="BH13" s="159">
        <f>'ODS-DWD-DW层校验'!BH6-ST层校验!BH7</f>
        <v>0</v>
      </c>
      <c r="BI13" s="159">
        <f>'ODS-DWD-DW层校验'!BI6-ST层校验!BI7</f>
        <v>0</v>
      </c>
      <c r="BJ13" s="159">
        <f>'ODS-DWD-DW层校验'!BJ6-ST层校验!BJ7</f>
        <v>-44991127</v>
      </c>
      <c r="BK13" s="159">
        <f>'ODS-DWD-DW层校验'!BK6-ST层校验!BK7</f>
        <v>0</v>
      </c>
      <c r="BL13" s="159">
        <f>'ODS-DWD-DW层校验'!BL6-ST层校验!BL7</f>
        <v>0</v>
      </c>
      <c r="BM13" s="159">
        <f>'ODS-DWD-DW层校验'!BM6-ST层校验!BM7</f>
        <v>0</v>
      </c>
      <c r="BN13" s="159">
        <f>'ODS-DWD-DW层校验'!BN6-ST层校验!BN7</f>
        <v>-44639797</v>
      </c>
      <c r="BO13" s="159">
        <f>'ODS-DWD-DW层校验'!BO6-ST层校验!BO7</f>
        <v>0</v>
      </c>
      <c r="BP13" s="159">
        <f>'ODS-DWD-DW层校验'!BP6-ST层校验!BP7</f>
        <v>0</v>
      </c>
      <c r="BQ13" s="159">
        <f>'ODS-DWD-DW层校验'!BQ6-ST层校验!BQ7</f>
        <v>0</v>
      </c>
      <c r="BR13" s="159">
        <f>'ODS-DWD-DW层校验'!BR6-ST层校验!BR7</f>
        <v>-44555286</v>
      </c>
      <c r="BS13" s="159">
        <f>'ODS-DWD-DW层校验'!BS6-ST层校验!BS7</f>
        <v>0</v>
      </c>
      <c r="BT13" s="159">
        <f>'ODS-DWD-DW层校验'!BT6-ST层校验!BT7</f>
        <v>0</v>
      </c>
      <c r="BU13" s="159">
        <f>'ODS-DWD-DW层校验'!BU6-ST层校验!BU7</f>
        <v>1.220703125E-3</v>
      </c>
      <c r="BV13" s="159">
        <f>'ODS-DWD-DW层校验'!BV6-ST层校验!BV7</f>
        <v>-44833416</v>
      </c>
      <c r="BW13" s="159">
        <f>'ODS-DWD-DW层校验'!BW6-ST层校验!BW7</f>
        <v>0</v>
      </c>
      <c r="BX13" s="159">
        <f>'ODS-DWD-DW层校验'!BX6-ST层校验!BX7</f>
        <v>0</v>
      </c>
      <c r="BY13" s="159">
        <f>'ODS-DWD-DW层校验'!BY6-ST层校验!BY7</f>
        <v>-2.1305084228515625E-3</v>
      </c>
      <c r="BZ13" s="159">
        <f>'ODS-DWD-DW层校验'!BZ6-ST层校验!BZ7</f>
        <v>-44557261</v>
      </c>
      <c r="CA13" s="159">
        <f>'ODS-DWD-DW层校验'!CA6-ST层校验!CA7</f>
        <v>0</v>
      </c>
      <c r="CB13" s="159">
        <f>'ODS-DWD-DW层校验'!CB6-ST层校验!CB7</f>
        <v>0</v>
      </c>
      <c r="CC13" s="159">
        <f>'ODS-DWD-DW层校验'!CC6-ST层校验!CC7</f>
        <v>-3.3502578735351563E-3</v>
      </c>
      <c r="CD13" s="159">
        <f>'ODS-DWD-DW层校验'!CD6-ST层校验!CD7</f>
        <v>-44200614</v>
      </c>
      <c r="CE13" s="159">
        <f>'ODS-DWD-DW层校验'!CE6-ST层校验!CE7</f>
        <v>0</v>
      </c>
      <c r="CF13" s="159">
        <f>'ODS-DWD-DW层校验'!CF6-ST层校验!CF7</f>
        <v>0</v>
      </c>
      <c r="CG13" s="159">
        <f>'ODS-DWD-DW层校验'!CG6-ST层校验!CG7</f>
        <v>3.9005279541015625E-3</v>
      </c>
      <c r="CH13" s="159">
        <f>'ODS-DWD-DW层校验'!CH6-ST层校验!CH7</f>
        <v>-44537165</v>
      </c>
      <c r="CI13" s="159">
        <f>'ODS-DWD-DW层校验'!CI6-ST层校验!CI7</f>
        <v>0</v>
      </c>
      <c r="CJ13" s="159">
        <f>'ODS-DWD-DW层校验'!CJ6-ST层校验!CJ7</f>
        <v>0</v>
      </c>
      <c r="CK13" s="159">
        <f>'ODS-DWD-DW层校验'!CK6-ST层校验!CK7</f>
        <v>0</v>
      </c>
      <c r="CL13" s="159">
        <f>'ODS-DWD-DW层校验'!CL6-ST层校验!CL7</f>
        <v>-44443385</v>
      </c>
      <c r="CM13" s="159">
        <f>'ODS-DWD-DW层校验'!CM6-ST层校验!CM7</f>
        <v>0</v>
      </c>
      <c r="CN13" s="159">
        <f>'ODS-DWD-DW层校验'!CN6-ST层校验!CN7</f>
        <v>0</v>
      </c>
      <c r="CO13" s="159">
        <f>'ODS-DWD-DW层校验'!CO6-ST层校验!CO7</f>
        <v>0</v>
      </c>
      <c r="CP13" s="159">
        <f>'ODS-DWD-DW层校验'!CP6-ST层校验!CP7</f>
        <v>-44426094</v>
      </c>
      <c r="CQ13" s="159">
        <f>'ODS-DWD-DW层校验'!CQ6-ST层校验!CQ7</f>
        <v>0</v>
      </c>
      <c r="CR13" s="159">
        <f>'ODS-DWD-DW层校验'!CR6-ST层校验!CR7</f>
        <v>0</v>
      </c>
      <c r="CS13" s="159">
        <f>'ODS-DWD-DW层校验'!CS6-ST层校验!CS7</f>
        <v>0</v>
      </c>
      <c r="CT13" s="159">
        <f>'ODS-DWD-DW层校验'!CT6-ST层校验!CT7</f>
        <v>-44462037</v>
      </c>
      <c r="CU13" s="159">
        <f>'ODS-DWD-DW层校验'!CU6-ST层校验!CU7</f>
        <v>0</v>
      </c>
      <c r="CV13" s="159">
        <f>'ODS-DWD-DW层校验'!CV6-ST层校验!CV7</f>
        <v>0</v>
      </c>
      <c r="CW13" s="159">
        <f>'ODS-DWD-DW层校验'!CW6-ST层校验!CW7</f>
        <v>0</v>
      </c>
      <c r="CX13" s="159">
        <f>'ODS-DWD-DW层校验'!CX6-ST层校验!CX7</f>
        <v>-44673936</v>
      </c>
      <c r="CY13" s="159">
        <f>'ODS-DWD-DW层校验'!CY6-ST层校验!CY7</f>
        <v>0</v>
      </c>
      <c r="CZ13" s="159">
        <f>'ODS-DWD-DW层校验'!CZ6-ST层校验!CZ7</f>
        <v>0</v>
      </c>
      <c r="DA13" s="159">
        <f>'ODS-DWD-DW层校验'!DA6-ST层校验!DA7</f>
        <v>0</v>
      </c>
      <c r="DB13" s="159">
        <f>'ODS-DWD-DW层校验'!DB6-ST层校验!DB7</f>
        <v>0</v>
      </c>
      <c r="DC13" s="159">
        <f>'ODS-DWD-DW层校验'!DC6-ST层校验!DC7</f>
        <v>8764088687.1606197</v>
      </c>
      <c r="DD13" s="159">
        <f>'ODS-DWD-DW层校验'!DD6-ST层校验!DD7</f>
        <v>665804762.03031301</v>
      </c>
      <c r="DE13" s="159">
        <f>'ODS-DWD-DW层校验'!DE6-ST层校验!DE7</f>
        <v>8098283925.1300001</v>
      </c>
      <c r="DF13" s="159">
        <f>'ODS-DWD-DW层校验'!DF6-ST层校验!DF7</f>
        <v>0</v>
      </c>
      <c r="DG13" s="159">
        <f>'ODS-DWD-DW层校验'!DG6-ST层校验!DG7</f>
        <v>0</v>
      </c>
      <c r="DH13" s="159">
        <f>'ODS-DWD-DW层校验'!DH6-ST层校验!DH7</f>
        <v>0</v>
      </c>
      <c r="DI13" s="159">
        <f>'ODS-DWD-DW层校验'!DI6-ST层校验!DI7</f>
        <v>0</v>
      </c>
      <c r="DJ13" s="159">
        <f>'ODS-DWD-DW层校验'!DJ6-ST层校验!DJ7</f>
        <v>0</v>
      </c>
      <c r="DK13" s="159">
        <f>'ODS-DWD-DW层校验'!DK6-ST层校验!DK7</f>
        <v>0</v>
      </c>
      <c r="DL13" s="159">
        <f>'ODS-DWD-DW层校验'!DL6-ST层校验!DL7</f>
        <v>0</v>
      </c>
      <c r="DM13" s="159">
        <f>'ODS-DWD-DW层校验'!DM6-ST层校验!DM7</f>
        <v>0</v>
      </c>
      <c r="DN13" s="159">
        <f>'ODS-DWD-DW层校验'!DN6-ST层校验!DN7</f>
        <v>0</v>
      </c>
      <c r="DO13" s="159">
        <f>'ODS-DWD-DW层校验'!DO6-ST层校验!DO7</f>
        <v>0</v>
      </c>
      <c r="DP13" s="159">
        <f>'ODS-DWD-DW层校验'!DP6-ST层校验!DP7</f>
        <v>0</v>
      </c>
      <c r="DQ13" s="159">
        <f>'ODS-DWD-DW层校验'!DQ6-ST层校验!DQ7</f>
        <v>0</v>
      </c>
      <c r="DR13" s="159">
        <f>'ODS-DWD-DW层校验'!DR6-ST层校验!DR7</f>
        <v>0</v>
      </c>
      <c r="DS13" s="159">
        <f>'ODS-DWD-DW层校验'!DS6-ST层校验!DS7</f>
        <v>0</v>
      </c>
      <c r="DT13" s="159">
        <f>'ODS-DWD-DW层校验'!DT6-ST层校验!DT7</f>
        <v>0</v>
      </c>
      <c r="DU13" s="159">
        <f>'ODS-DWD-DW层校验'!DU6-ST层校验!DU7</f>
        <v>0</v>
      </c>
    </row>
    <row r="14" spans="1:125" s="34" customFormat="1" ht="16.5" x14ac:dyDescent="0.35">
      <c r="A14" s="31" t="s">
        <v>12</v>
      </c>
      <c r="B14" s="32">
        <f>'ODS-DWD-DW层校验'!B5-ST层校验!B8</f>
        <v>-59214224</v>
      </c>
      <c r="C14" s="33">
        <f>'ODS-DWD-DW层校验'!C5-ST层校验!C8</f>
        <v>0</v>
      </c>
      <c r="D14" s="33">
        <f>'ODS-DWD-DW层校验'!D5-ST层校验!D8</f>
        <v>0</v>
      </c>
      <c r="E14" s="33">
        <f>'ODS-DWD-DW层校验'!E5-ST层校验!E8</f>
        <v>0</v>
      </c>
      <c r="F14" s="32">
        <f>'ODS-DWD-DW层校验'!F5-ST层校验!F8</f>
        <v>-60336754</v>
      </c>
      <c r="G14" s="33">
        <f>'ODS-DWD-DW层校验'!G5-ST层校验!G8</f>
        <v>0</v>
      </c>
      <c r="H14" s="33">
        <f>'ODS-DWD-DW层校验'!H5-ST层校验!H8</f>
        <v>0</v>
      </c>
      <c r="I14" s="33">
        <f>'ODS-DWD-DW层校验'!I5-ST层校验!I8</f>
        <v>0</v>
      </c>
      <c r="J14" s="32">
        <f>'ODS-DWD-DW层校验'!J5-ST层校验!J8</f>
        <v>-58515493</v>
      </c>
      <c r="K14" s="33">
        <f>'ODS-DWD-DW层校验'!K5-ST层校验!K8</f>
        <v>0</v>
      </c>
      <c r="L14" s="33">
        <f>'ODS-DWD-DW层校验'!L5-ST层校验!L8</f>
        <v>0</v>
      </c>
      <c r="M14" s="33">
        <f>'ODS-DWD-DW层校验'!M5-ST层校验!M8</f>
        <v>0</v>
      </c>
      <c r="N14" s="32">
        <f>'ODS-DWD-DW层校验'!N5-ST层校验!N8</f>
        <v>-57906448</v>
      </c>
      <c r="O14" s="33">
        <f>'ODS-DWD-DW层校验'!O5-ST层校验!O8</f>
        <v>0</v>
      </c>
      <c r="P14" s="33">
        <f>'ODS-DWD-DW层校验'!P5-ST层校验!P8</f>
        <v>0</v>
      </c>
      <c r="Q14" s="33">
        <f>'ODS-DWD-DW层校验'!Q5-ST层校验!Q8</f>
        <v>7.4005126953125E-4</v>
      </c>
      <c r="R14" s="32">
        <f>'ODS-DWD-DW层校验'!R5-ST层校验!R8</f>
        <v>-60473585</v>
      </c>
      <c r="S14" s="33">
        <f>'ODS-DWD-DW层校验'!S5-ST层校验!S8</f>
        <v>0</v>
      </c>
      <c r="T14" s="33">
        <f>'ODS-DWD-DW层校验'!T5-ST层校验!T8</f>
        <v>0</v>
      </c>
      <c r="U14" s="33">
        <f>'ODS-DWD-DW层校验'!U5-ST层校验!U8</f>
        <v>0</v>
      </c>
      <c r="V14" s="32">
        <f>'ODS-DWD-DW层校验'!V5-ST层校验!V8</f>
        <v>-59574039</v>
      </c>
      <c r="W14" s="33">
        <f>'ODS-DWD-DW层校验'!W5-ST层校验!W8</f>
        <v>0</v>
      </c>
      <c r="X14" s="33">
        <f>'ODS-DWD-DW层校验'!X5-ST层校验!X8</f>
        <v>0</v>
      </c>
      <c r="Y14" s="33">
        <f>'ODS-DWD-DW层校验'!Y5-ST层校验!Y8</f>
        <v>2.47955322265625E-3</v>
      </c>
      <c r="Z14" s="32">
        <f>'ODS-DWD-DW层校验'!Z5-ST层校验!Z8</f>
        <v>-60433325</v>
      </c>
      <c r="AA14" s="33">
        <f>'ODS-DWD-DW层校验'!AA5-ST层校验!AA8</f>
        <v>0</v>
      </c>
      <c r="AB14" s="33">
        <f>'ODS-DWD-DW层校验'!AB5-ST层校验!AB8</f>
        <v>0</v>
      </c>
      <c r="AC14" s="33">
        <f>'ODS-DWD-DW层校验'!AC5-ST层校验!AC8</f>
        <v>0</v>
      </c>
      <c r="AD14" s="32">
        <f>'ODS-DWD-DW层校验'!AD5-ST层校验!AD8</f>
        <v>-60516417</v>
      </c>
      <c r="AE14" s="33">
        <f>'ODS-DWD-DW层校验'!AE5-ST层校验!AE8</f>
        <v>0</v>
      </c>
      <c r="AF14" s="33">
        <f>'ODS-DWD-DW层校验'!AF5-ST层校验!AF8</f>
        <v>0</v>
      </c>
      <c r="AG14" s="33">
        <f>'ODS-DWD-DW层校验'!AG5-ST层校验!AG8</f>
        <v>0</v>
      </c>
      <c r="AH14" s="32">
        <f>'ODS-DWD-DW层校验'!AH5-ST层校验!AH8</f>
        <v>-58919185</v>
      </c>
      <c r="AI14" s="33">
        <f>'ODS-DWD-DW层校验'!AI5-ST层校验!AI8</f>
        <v>0</v>
      </c>
      <c r="AJ14" s="33">
        <f>'ODS-DWD-DW层校验'!AJ5-ST层校验!AJ8</f>
        <v>0</v>
      </c>
      <c r="AK14" s="33">
        <f>'ODS-DWD-DW层校验'!AK5-ST层校验!AK8</f>
        <v>0</v>
      </c>
      <c r="AL14" s="32">
        <f>'ODS-DWD-DW层校验'!AL5-ST层校验!AL8</f>
        <v>-57398581</v>
      </c>
      <c r="AM14" s="159">
        <f>'ODS-DWD-DW层校验'!AM5-ST层校验!AM8</f>
        <v>0</v>
      </c>
      <c r="AN14" s="159">
        <f>'ODS-DWD-DW层校验'!AN5-ST层校验!AN8</f>
        <v>0</v>
      </c>
      <c r="AO14" s="159">
        <f>'ODS-DWD-DW层校验'!AO5-ST层校验!AO8</f>
        <v>-1.96075439453125E-3</v>
      </c>
      <c r="AP14" s="32">
        <f>'ODS-DWD-DW层校验'!AP5-ST层校验!AP8</f>
        <v>-56029370</v>
      </c>
      <c r="AQ14" s="159">
        <f>'ODS-DWD-DW层校验'!AQ5-ST层校验!AQ8</f>
        <v>0</v>
      </c>
      <c r="AR14" s="159">
        <f>'ODS-DWD-DW层校验'!AR5-ST层校验!AR8</f>
        <v>0</v>
      </c>
      <c r="AS14" s="159">
        <f>'ODS-DWD-DW层校验'!AS5-ST层校验!AS8</f>
        <v>1.5001296997070313E-3</v>
      </c>
      <c r="AT14" s="159">
        <f>'ODS-DWD-DW层校验'!AT5-ST层校验!AT8</f>
        <v>-58189517</v>
      </c>
      <c r="AU14" s="159">
        <f>'ODS-DWD-DW层校验'!AU5-ST层校验!AU8</f>
        <v>0</v>
      </c>
      <c r="AV14" s="159">
        <f>'ODS-DWD-DW层校验'!AV5-ST层校验!AV8</f>
        <v>0</v>
      </c>
      <c r="AW14" s="159">
        <f>'ODS-DWD-DW层校验'!AW5-ST层校验!AW8</f>
        <v>7.968902587890625E-3</v>
      </c>
      <c r="AX14" s="159">
        <f>'ODS-DWD-DW层校验'!AX5-ST层校验!AX8</f>
        <v>-58361415</v>
      </c>
      <c r="AY14" s="159">
        <f>'ODS-DWD-DW层校验'!AY5-ST层校验!AY8</f>
        <v>0</v>
      </c>
      <c r="AZ14" s="159">
        <f>'ODS-DWD-DW层校验'!AZ5-ST层校验!AZ8</f>
        <v>0</v>
      </c>
      <c r="BA14" s="159">
        <f>'ODS-DWD-DW层校验'!BA5-ST层校验!BA8</f>
        <v>0</v>
      </c>
      <c r="BB14" s="159">
        <f>'ODS-DWD-DW层校验'!BB5-ST层校验!BB8</f>
        <v>-58425070</v>
      </c>
      <c r="BC14" s="159">
        <f>'ODS-DWD-DW层校验'!BC5-ST层校验!BC8</f>
        <v>0</v>
      </c>
      <c r="BD14" s="159">
        <f>'ODS-DWD-DW层校验'!BD5-ST层校验!BD8</f>
        <v>0</v>
      </c>
      <c r="BE14" s="159">
        <f>'ODS-DWD-DW层校验'!BE5-ST层校验!BE8</f>
        <v>0</v>
      </c>
      <c r="BF14" s="159">
        <f>'ODS-DWD-DW层校验'!BF5-ST层校验!BF8</f>
        <v>-58622199</v>
      </c>
      <c r="BG14" s="159">
        <f>'ODS-DWD-DW层校验'!BG5-ST层校验!BG8</f>
        <v>0</v>
      </c>
      <c r="BH14" s="159">
        <f>'ODS-DWD-DW层校验'!BH5-ST层校验!BH8</f>
        <v>0</v>
      </c>
      <c r="BI14" s="159">
        <f>'ODS-DWD-DW层校验'!BI5-ST层校验!BI8</f>
        <v>0</v>
      </c>
      <c r="BJ14" s="159">
        <f>'ODS-DWD-DW层校验'!BJ5-ST层校验!BJ8</f>
        <v>-58727378</v>
      </c>
      <c r="BK14" s="159">
        <f>'ODS-DWD-DW层校验'!BK5-ST层校验!BK8</f>
        <v>0</v>
      </c>
      <c r="BL14" s="159">
        <f>'ODS-DWD-DW层校验'!BL5-ST层校验!BL8</f>
        <v>0</v>
      </c>
      <c r="BM14" s="159">
        <f>'ODS-DWD-DW层校验'!BM5-ST层校验!BM8</f>
        <v>0</v>
      </c>
      <c r="BN14" s="159">
        <f>'ODS-DWD-DW层校验'!BN5-ST层校验!BN8</f>
        <v>-58013760</v>
      </c>
      <c r="BO14" s="159">
        <f>'ODS-DWD-DW层校验'!BO5-ST层校验!BO8</f>
        <v>0</v>
      </c>
      <c r="BP14" s="159">
        <f>'ODS-DWD-DW层校验'!BP5-ST层校验!BP8</f>
        <v>0</v>
      </c>
      <c r="BQ14" s="159">
        <f>'ODS-DWD-DW层校验'!BQ5-ST层校验!BQ8</f>
        <v>0</v>
      </c>
      <c r="BR14" s="159">
        <f>'ODS-DWD-DW层校验'!BR5-ST层校验!BR8</f>
        <v>-57611458</v>
      </c>
      <c r="BS14" s="159">
        <f>'ODS-DWD-DW层校验'!BS5-ST层校验!BS8</f>
        <v>0</v>
      </c>
      <c r="BT14" s="159">
        <f>'ODS-DWD-DW层校验'!BT5-ST层校验!BT8</f>
        <v>0</v>
      </c>
      <c r="BU14" s="159">
        <f>'ODS-DWD-DW层校验'!BU5-ST层校验!BU8</f>
        <v>1.220703125E-3</v>
      </c>
      <c r="BV14" s="159">
        <f>'ODS-DWD-DW层校验'!BV5-ST层校验!BV8</f>
        <v>-59015959</v>
      </c>
      <c r="BW14" s="159">
        <f>'ODS-DWD-DW层校验'!BW5-ST层校验!BW8</f>
        <v>0</v>
      </c>
      <c r="BX14" s="159">
        <f>'ODS-DWD-DW层校验'!BX5-ST层校验!BX8</f>
        <v>0</v>
      </c>
      <c r="BY14" s="159">
        <f>'ODS-DWD-DW层校验'!BY5-ST层校验!BY8</f>
        <v>-2.1305084228515625E-3</v>
      </c>
      <c r="BZ14" s="159">
        <f>'ODS-DWD-DW层校验'!BZ5-ST层校验!BZ8</f>
        <v>-58373204</v>
      </c>
      <c r="CA14" s="159">
        <f>'ODS-DWD-DW层校验'!CA5-ST层校验!CA8</f>
        <v>0</v>
      </c>
      <c r="CB14" s="159">
        <f>'ODS-DWD-DW层校验'!CB5-ST层校验!CB8</f>
        <v>0</v>
      </c>
      <c r="CC14" s="159">
        <f>'ODS-DWD-DW层校验'!CC5-ST层校验!CC8</f>
        <v>-3.3502578735351563E-3</v>
      </c>
      <c r="CD14" s="159">
        <f>'ODS-DWD-DW层校验'!CD5-ST层校验!CD8</f>
        <v>-58456340</v>
      </c>
      <c r="CE14" s="159">
        <f>'ODS-DWD-DW层校验'!CE5-ST层校验!CE8</f>
        <v>0</v>
      </c>
      <c r="CF14" s="159">
        <f>'ODS-DWD-DW层校验'!CF5-ST层校验!CF8</f>
        <v>0</v>
      </c>
      <c r="CG14" s="159">
        <f>'ODS-DWD-DW层校验'!CG5-ST层校验!CG8</f>
        <v>3.9005279541015625E-3</v>
      </c>
      <c r="CH14" s="159">
        <f>'ODS-DWD-DW层校验'!CH5-ST层校验!CH8</f>
        <v>-58452540</v>
      </c>
      <c r="CI14" s="159">
        <f>'ODS-DWD-DW层校验'!CI5-ST层校验!CI8</f>
        <v>0</v>
      </c>
      <c r="CJ14" s="159">
        <f>'ODS-DWD-DW层校验'!CJ5-ST层校验!CJ8</f>
        <v>0</v>
      </c>
      <c r="CK14" s="159">
        <f>'ODS-DWD-DW层校验'!CK5-ST层校验!CK8</f>
        <v>0</v>
      </c>
      <c r="CL14" s="159">
        <f>'ODS-DWD-DW层校验'!CL5-ST层校验!CL8</f>
        <v>-56627657</v>
      </c>
      <c r="CM14" s="159">
        <f>'ODS-DWD-DW层校验'!CM5-ST层校验!CM8</f>
        <v>0</v>
      </c>
      <c r="CN14" s="159">
        <f>'ODS-DWD-DW层校验'!CN5-ST层校验!CN8</f>
        <v>0</v>
      </c>
      <c r="CO14" s="159">
        <f>'ODS-DWD-DW层校验'!CO5-ST层校验!CO8</f>
        <v>0</v>
      </c>
      <c r="CP14" s="159">
        <f>'ODS-DWD-DW层校验'!CP5-ST层校验!CP8</f>
        <v>-56495349</v>
      </c>
      <c r="CQ14" s="159">
        <f>'ODS-DWD-DW层校验'!CQ5-ST层校验!CQ8</f>
        <v>0</v>
      </c>
      <c r="CR14" s="159">
        <f>'ODS-DWD-DW层校验'!CR5-ST层校验!CR8</f>
        <v>0</v>
      </c>
      <c r="CS14" s="159">
        <f>'ODS-DWD-DW层校验'!CS5-ST层校验!CS8</f>
        <v>0</v>
      </c>
      <c r="CT14" s="159">
        <f>'ODS-DWD-DW层校验'!CT5-ST层校验!CT8</f>
        <v>-56208238</v>
      </c>
      <c r="CU14" s="159">
        <f>'ODS-DWD-DW层校验'!CU5-ST层校验!CU8</f>
        <v>0</v>
      </c>
      <c r="CV14" s="159">
        <f>'ODS-DWD-DW层校验'!CV5-ST层校验!CV8</f>
        <v>0</v>
      </c>
      <c r="CW14" s="159">
        <f>'ODS-DWD-DW层校验'!CW5-ST层校验!CW8</f>
        <v>0</v>
      </c>
      <c r="CX14" s="159">
        <f>'ODS-DWD-DW层校验'!CX5-ST层校验!CX8</f>
        <v>-56913398</v>
      </c>
      <c r="CY14" s="159">
        <f>'ODS-DWD-DW层校验'!CY5-ST层校验!CY8</f>
        <v>0</v>
      </c>
      <c r="CZ14" s="159">
        <f>'ODS-DWD-DW层校验'!CZ5-ST层校验!CZ8</f>
        <v>0</v>
      </c>
      <c r="DA14" s="159">
        <f>'ODS-DWD-DW层校验'!DA5-ST层校验!DA8</f>
        <v>0</v>
      </c>
      <c r="DB14" s="159">
        <f>'ODS-DWD-DW层校验'!DB5-ST层校验!DB8</f>
        <v>0</v>
      </c>
      <c r="DC14" s="159">
        <f>'ODS-DWD-DW层校验'!DC5-ST层校验!DC8</f>
        <v>8764088687.1606197</v>
      </c>
      <c r="DD14" s="159">
        <f>'ODS-DWD-DW层校验'!DD5-ST层校验!DD8</f>
        <v>665804762.03031301</v>
      </c>
      <c r="DE14" s="159">
        <f>'ODS-DWD-DW层校验'!DE5-ST层校验!DE8</f>
        <v>8098283925.1300001</v>
      </c>
      <c r="DF14" s="159">
        <f>'ODS-DWD-DW层校验'!DF5-ST层校验!DF8</f>
        <v>0</v>
      </c>
      <c r="DG14" s="159">
        <f>'ODS-DWD-DW层校验'!DG5-ST层校验!DG8</f>
        <v>0</v>
      </c>
      <c r="DH14" s="159">
        <f>'ODS-DWD-DW层校验'!DH5-ST层校验!DH8</f>
        <v>0</v>
      </c>
      <c r="DI14" s="159">
        <f>'ODS-DWD-DW层校验'!DI5-ST层校验!DI8</f>
        <v>0</v>
      </c>
      <c r="DJ14" s="159">
        <f>'ODS-DWD-DW层校验'!DJ5-ST层校验!DJ8</f>
        <v>0</v>
      </c>
      <c r="DK14" s="159">
        <f>'ODS-DWD-DW层校验'!DK5-ST层校验!DK8</f>
        <v>0</v>
      </c>
      <c r="DL14" s="159">
        <f>'ODS-DWD-DW层校验'!DL5-ST层校验!DL8</f>
        <v>0</v>
      </c>
      <c r="DM14" s="159">
        <f>'ODS-DWD-DW层校验'!DM5-ST层校验!DM8</f>
        <v>0</v>
      </c>
      <c r="DN14" s="159">
        <f>'ODS-DWD-DW层校验'!DN5-ST层校验!DN8</f>
        <v>0</v>
      </c>
      <c r="DO14" s="159">
        <f>'ODS-DWD-DW层校验'!DO5-ST层校验!DO8</f>
        <v>0</v>
      </c>
      <c r="DP14" s="159">
        <f>'ODS-DWD-DW层校验'!DP5-ST层校验!DP8</f>
        <v>0</v>
      </c>
      <c r="DQ14" s="159">
        <f>'ODS-DWD-DW层校验'!DQ5-ST层校验!DQ8</f>
        <v>0</v>
      </c>
      <c r="DR14" s="159">
        <f>'ODS-DWD-DW层校验'!DR5-ST层校验!DR8</f>
        <v>0</v>
      </c>
      <c r="DS14" s="159">
        <f>'ODS-DWD-DW层校验'!DS5-ST层校验!DS8</f>
        <v>0</v>
      </c>
      <c r="DT14" s="159">
        <f>'ODS-DWD-DW层校验'!DT5-ST层校验!DT8</f>
        <v>0</v>
      </c>
      <c r="DU14" s="159">
        <f>'ODS-DWD-DW层校验'!DU5-ST层校验!DU8</f>
        <v>0</v>
      </c>
    </row>
    <row r="15" spans="1:125" s="38" customFormat="1" ht="16.5" x14ac:dyDescent="0.35">
      <c r="A15" s="35" t="s">
        <v>12</v>
      </c>
      <c r="B15" s="36">
        <f>'ODS-DWD-DW层校验'!B5-ST层校验!B9</f>
        <v>-44861049</v>
      </c>
      <c r="C15" s="37">
        <f>'ODS-DWD-DW层校验'!C5-ST层校验!C9</f>
        <v>0</v>
      </c>
      <c r="D15" s="37">
        <f>'ODS-DWD-DW层校验'!D5-ST层校验!D9</f>
        <v>0</v>
      </c>
      <c r="E15" s="37">
        <f>'ODS-DWD-DW层校验'!E5-ST层校验!E9</f>
        <v>0</v>
      </c>
      <c r="F15" s="36">
        <f>'ODS-DWD-DW层校验'!F5-ST层校验!F9</f>
        <v>-45389232</v>
      </c>
      <c r="G15" s="37">
        <f>'ODS-DWD-DW层校验'!G5-ST层校验!G9</f>
        <v>0</v>
      </c>
      <c r="H15" s="37">
        <f>'ODS-DWD-DW层校验'!H5-ST层校验!H9</f>
        <v>0</v>
      </c>
      <c r="I15" s="37">
        <f>'ODS-DWD-DW层校验'!I5-ST层校验!I9</f>
        <v>0</v>
      </c>
      <c r="J15" s="36">
        <f>'ODS-DWD-DW层校验'!J5-ST层校验!J9</f>
        <v>-44899068</v>
      </c>
      <c r="K15" s="37">
        <f>'ODS-DWD-DW层校验'!K5-ST层校验!K9</f>
        <v>0</v>
      </c>
      <c r="L15" s="37">
        <f>'ODS-DWD-DW层校验'!L5-ST层校验!L9</f>
        <v>0</v>
      </c>
      <c r="M15" s="37">
        <f>'ODS-DWD-DW层校验'!M5-ST层校验!M9</f>
        <v>0</v>
      </c>
      <c r="N15" s="36">
        <f>'ODS-DWD-DW层校验'!N5-ST层校验!N9</f>
        <v>-44692461</v>
      </c>
      <c r="O15" s="37">
        <f>'ODS-DWD-DW层校验'!O5-ST层校验!O9</f>
        <v>0</v>
      </c>
      <c r="P15" s="37">
        <f>'ODS-DWD-DW层校验'!P5-ST层校验!P9</f>
        <v>0</v>
      </c>
      <c r="Q15" s="37">
        <f>'ODS-DWD-DW层校验'!Q5-ST层校验!Q9</f>
        <v>7.4005126953125E-4</v>
      </c>
      <c r="R15" s="36">
        <f>'ODS-DWD-DW层校验'!R5-ST层校验!R9</f>
        <v>-45102387</v>
      </c>
      <c r="S15" s="37">
        <f>'ODS-DWD-DW层校验'!S5-ST层校验!S9</f>
        <v>0</v>
      </c>
      <c r="T15" s="37">
        <f>'ODS-DWD-DW层校验'!T5-ST层校验!T9</f>
        <v>0</v>
      </c>
      <c r="U15" s="37">
        <f>'ODS-DWD-DW层校验'!U5-ST层校验!U9</f>
        <v>0</v>
      </c>
      <c r="V15" s="36">
        <f>'ODS-DWD-DW层校验'!V5-ST层校验!V9</f>
        <v>-44837502</v>
      </c>
      <c r="W15" s="37">
        <f>'ODS-DWD-DW层校验'!W5-ST层校验!W9</f>
        <v>0</v>
      </c>
      <c r="X15" s="37">
        <f>'ODS-DWD-DW层校验'!X5-ST层校验!X9</f>
        <v>0</v>
      </c>
      <c r="Y15" s="37">
        <f>'ODS-DWD-DW层校验'!Y5-ST层校验!Y9</f>
        <v>2.47955322265625E-3</v>
      </c>
      <c r="Z15" s="32">
        <f>'ODS-DWD-DW层校验'!Z5-ST层校验!Z9</f>
        <v>-45175845</v>
      </c>
      <c r="AA15" s="37">
        <f>'ODS-DWD-DW层校验'!AA5-ST层校验!AA9</f>
        <v>0</v>
      </c>
      <c r="AB15" s="37">
        <f>'ODS-DWD-DW层校验'!AB5-ST层校验!AB9</f>
        <v>0</v>
      </c>
      <c r="AC15" s="37">
        <f>'ODS-DWD-DW层校验'!AC5-ST层校验!AC9</f>
        <v>0</v>
      </c>
      <c r="AD15" s="32">
        <f>'ODS-DWD-DW层校验'!AD5-ST层校验!AD9</f>
        <v>-44913810</v>
      </c>
      <c r="AE15" s="37">
        <f>'ODS-DWD-DW层校验'!AE5-ST层校验!AE9</f>
        <v>0</v>
      </c>
      <c r="AF15" s="37">
        <f>'ODS-DWD-DW层校验'!AF5-ST层校验!AF9</f>
        <v>0</v>
      </c>
      <c r="AG15" s="37">
        <f>'ODS-DWD-DW层校验'!AG5-ST层校验!AG9</f>
        <v>0</v>
      </c>
      <c r="AH15" s="32">
        <f>'ODS-DWD-DW层校验'!AH5-ST层校验!AH9</f>
        <v>-44861073</v>
      </c>
      <c r="AI15" s="37">
        <f>'ODS-DWD-DW层校验'!AI5-ST层校验!AI9</f>
        <v>0</v>
      </c>
      <c r="AJ15" s="37">
        <f>'ODS-DWD-DW层校验'!AJ5-ST层校验!AJ9</f>
        <v>0</v>
      </c>
      <c r="AK15" s="37">
        <f>'ODS-DWD-DW层校验'!AK5-ST层校验!AK9</f>
        <v>0</v>
      </c>
      <c r="AL15" s="32">
        <f>'ODS-DWD-DW层校验'!AL5-ST层校验!AL9</f>
        <v>-44555405</v>
      </c>
      <c r="AM15" s="159">
        <f>'ODS-DWD-DW层校验'!AM5-ST层校验!AM9</f>
        <v>0</v>
      </c>
      <c r="AN15" s="159">
        <f>'ODS-DWD-DW层校验'!AN5-ST层校验!AN9</f>
        <v>0</v>
      </c>
      <c r="AO15" s="159">
        <f>'ODS-DWD-DW层校验'!AO5-ST层校验!AO9</f>
        <v>-1.96075439453125E-3</v>
      </c>
      <c r="AP15" s="32">
        <f>'ODS-DWD-DW层校验'!AP5-ST层校验!AP9</f>
        <v>-44037379</v>
      </c>
      <c r="AQ15" s="160">
        <f>'ODS-DWD-DW层校验'!AQ5-ST层校验!AQ9</f>
        <v>0</v>
      </c>
      <c r="AR15" s="160">
        <f>'ODS-DWD-DW层校验'!AR5-ST层校验!AR9</f>
        <v>0</v>
      </c>
      <c r="AS15" s="160">
        <f>'ODS-DWD-DW层校验'!AS5-ST层校验!AS9</f>
        <v>1.5001296997070313E-3</v>
      </c>
      <c r="AT15" s="160">
        <f>'ODS-DWD-DW层校验'!AT5-ST层校验!AT9</f>
        <v>-44782593</v>
      </c>
      <c r="AU15" s="160">
        <f>'ODS-DWD-DW层校验'!AU5-ST层校验!AU9</f>
        <v>0</v>
      </c>
      <c r="AV15" s="160">
        <f>'ODS-DWD-DW层校验'!AV5-ST层校验!AV9</f>
        <v>0</v>
      </c>
      <c r="AW15" s="160">
        <f>'ODS-DWD-DW层校验'!AW5-ST层校验!AW9</f>
        <v>7.968902587890625E-3</v>
      </c>
      <c r="AX15" s="160">
        <f>'ODS-DWD-DW层校验'!AX5-ST层校验!AX9</f>
        <v>-44839703</v>
      </c>
      <c r="AY15" s="160">
        <f>'ODS-DWD-DW层校验'!AY5-ST层校验!AY9</f>
        <v>0</v>
      </c>
      <c r="AZ15" s="160">
        <f>'ODS-DWD-DW层校验'!AZ5-ST层校验!AZ9</f>
        <v>0</v>
      </c>
      <c r="BA15" s="160">
        <f>'ODS-DWD-DW层校验'!BA5-ST层校验!BA9</f>
        <v>0</v>
      </c>
      <c r="BB15" s="160">
        <f>'ODS-DWD-DW层校验'!BB5-ST层校验!BB9</f>
        <v>-44638500</v>
      </c>
      <c r="BC15" s="160">
        <f>'ODS-DWD-DW层校验'!BC5-ST层校验!BC9</f>
        <v>0</v>
      </c>
      <c r="BD15" s="160">
        <f>'ODS-DWD-DW层校验'!BD5-ST层校验!BD9</f>
        <v>0</v>
      </c>
      <c r="BE15" s="160">
        <f>'ODS-DWD-DW层校验'!BE5-ST层校验!BE9</f>
        <v>0</v>
      </c>
      <c r="BF15" s="160">
        <f>'ODS-DWD-DW层校验'!BF5-ST层校验!BF9</f>
        <v>-44885407</v>
      </c>
      <c r="BG15" s="160">
        <f>'ODS-DWD-DW层校验'!BG5-ST层校验!BG9</f>
        <v>0</v>
      </c>
      <c r="BH15" s="160">
        <f>'ODS-DWD-DW层校验'!BH5-ST层校验!BH9</f>
        <v>0</v>
      </c>
      <c r="BI15" s="160">
        <f>'ODS-DWD-DW层校验'!BI5-ST层校验!BI9</f>
        <v>0</v>
      </c>
      <c r="BJ15" s="159">
        <f>'ODS-DWD-DW层校验'!BJ5-ST层校验!BJ9</f>
        <v>-44991127</v>
      </c>
      <c r="BK15" s="160">
        <f>'ODS-DWD-DW层校验'!BK5-ST层校验!BK9</f>
        <v>0</v>
      </c>
      <c r="BL15" s="160">
        <f>'ODS-DWD-DW层校验'!BL5-ST层校验!BL9</f>
        <v>0</v>
      </c>
      <c r="BM15" s="160">
        <f>'ODS-DWD-DW层校验'!BM5-ST层校验!BM9</f>
        <v>0</v>
      </c>
      <c r="BN15" s="160">
        <f>'ODS-DWD-DW层校验'!BN5-ST层校验!BN9</f>
        <v>-44639797</v>
      </c>
      <c r="BO15" s="160">
        <f>'ODS-DWD-DW层校验'!BO5-ST层校验!BO9</f>
        <v>0</v>
      </c>
      <c r="BP15" s="160">
        <f>'ODS-DWD-DW层校验'!BP5-ST层校验!BP9</f>
        <v>0</v>
      </c>
      <c r="BQ15" s="160">
        <f>'ODS-DWD-DW层校验'!BQ5-ST层校验!BQ9</f>
        <v>0</v>
      </c>
      <c r="BR15" s="160">
        <f>'ODS-DWD-DW层校验'!BR5-ST层校验!BR9</f>
        <v>-44555286</v>
      </c>
      <c r="BS15" s="160">
        <f>'ODS-DWD-DW层校验'!BS5-ST层校验!BS9</f>
        <v>0</v>
      </c>
      <c r="BT15" s="160">
        <f>'ODS-DWD-DW层校验'!BT5-ST层校验!BT9</f>
        <v>0</v>
      </c>
      <c r="BU15" s="160">
        <f>'ODS-DWD-DW层校验'!BU5-ST层校验!BU9</f>
        <v>1.220703125E-3</v>
      </c>
      <c r="BV15" s="160">
        <f>'ODS-DWD-DW层校验'!BV5-ST层校验!BV9</f>
        <v>-44833416</v>
      </c>
      <c r="BW15" s="160">
        <f>'ODS-DWD-DW层校验'!BW5-ST层校验!BW9</f>
        <v>0</v>
      </c>
      <c r="BX15" s="160">
        <f>'ODS-DWD-DW层校验'!BX5-ST层校验!BX9</f>
        <v>0</v>
      </c>
      <c r="BY15" s="160">
        <f>'ODS-DWD-DW层校验'!BY5-ST层校验!BY9</f>
        <v>-2.1305084228515625E-3</v>
      </c>
      <c r="BZ15" s="160">
        <f>'ODS-DWD-DW层校验'!BZ5-ST层校验!BZ9</f>
        <v>-44557261</v>
      </c>
      <c r="CA15" s="160">
        <f>'ODS-DWD-DW层校验'!CA5-ST层校验!CA9</f>
        <v>0</v>
      </c>
      <c r="CB15" s="160">
        <f>'ODS-DWD-DW层校验'!CB5-ST层校验!CB9</f>
        <v>0</v>
      </c>
      <c r="CC15" s="160">
        <f>'ODS-DWD-DW层校验'!CC5-ST层校验!CC9</f>
        <v>-3.3502578735351563E-3</v>
      </c>
      <c r="CD15" s="160">
        <f>'ODS-DWD-DW层校验'!CD5-ST层校验!CD9</f>
        <v>-44200614</v>
      </c>
      <c r="CE15" s="160">
        <f>'ODS-DWD-DW层校验'!CE5-ST层校验!CE9</f>
        <v>0</v>
      </c>
      <c r="CF15" s="160">
        <f>'ODS-DWD-DW层校验'!CF5-ST层校验!CF9</f>
        <v>0</v>
      </c>
      <c r="CG15" s="160">
        <f>'ODS-DWD-DW层校验'!CG5-ST层校验!CG9</f>
        <v>3.9005279541015625E-3</v>
      </c>
      <c r="CH15" s="160">
        <f>'ODS-DWD-DW层校验'!CH5-ST层校验!CH9</f>
        <v>-44537165</v>
      </c>
      <c r="CI15" s="160">
        <f>'ODS-DWD-DW层校验'!CI5-ST层校验!CI9</f>
        <v>0</v>
      </c>
      <c r="CJ15" s="160">
        <f>'ODS-DWD-DW层校验'!CJ5-ST层校验!CJ9</f>
        <v>0</v>
      </c>
      <c r="CK15" s="160">
        <f>'ODS-DWD-DW层校验'!CK5-ST层校验!CK9</f>
        <v>0</v>
      </c>
      <c r="CL15" s="160">
        <f>'ODS-DWD-DW层校验'!CL5-ST层校验!CL9</f>
        <v>-44443385</v>
      </c>
      <c r="CM15" s="160">
        <f>'ODS-DWD-DW层校验'!CM5-ST层校验!CM9</f>
        <v>0</v>
      </c>
      <c r="CN15" s="160">
        <f>'ODS-DWD-DW层校验'!CN5-ST层校验!CN9</f>
        <v>0</v>
      </c>
      <c r="CO15" s="160">
        <f>'ODS-DWD-DW层校验'!CO5-ST层校验!CO9</f>
        <v>0</v>
      </c>
      <c r="CP15" s="160">
        <f>'ODS-DWD-DW层校验'!CP5-ST层校验!CP9</f>
        <v>-44426094</v>
      </c>
      <c r="CQ15" s="160">
        <f>'ODS-DWD-DW层校验'!CQ5-ST层校验!CQ9</f>
        <v>0</v>
      </c>
      <c r="CR15" s="160">
        <f>'ODS-DWD-DW层校验'!CR5-ST层校验!CR9</f>
        <v>0</v>
      </c>
      <c r="CS15" s="160">
        <f>'ODS-DWD-DW层校验'!CS5-ST层校验!CS9</f>
        <v>0</v>
      </c>
      <c r="CT15" s="160">
        <f>'ODS-DWD-DW层校验'!CT5-ST层校验!CT9</f>
        <v>-44462037</v>
      </c>
      <c r="CU15" s="160">
        <f>'ODS-DWD-DW层校验'!CU5-ST层校验!CU9</f>
        <v>0</v>
      </c>
      <c r="CV15" s="160">
        <f>'ODS-DWD-DW层校验'!CV5-ST层校验!CV9</f>
        <v>0</v>
      </c>
      <c r="CW15" s="160">
        <f>'ODS-DWD-DW层校验'!CW5-ST层校验!CW9</f>
        <v>0</v>
      </c>
      <c r="CX15" s="160">
        <f>'ODS-DWD-DW层校验'!CX5-ST层校验!CX9</f>
        <v>-44673936</v>
      </c>
      <c r="CY15" s="160">
        <f>'ODS-DWD-DW层校验'!CY5-ST层校验!CY9</f>
        <v>0</v>
      </c>
      <c r="CZ15" s="160">
        <f>'ODS-DWD-DW层校验'!CZ5-ST层校验!CZ9</f>
        <v>0</v>
      </c>
      <c r="DA15" s="160">
        <f>'ODS-DWD-DW层校验'!DA5-ST层校验!DA9</f>
        <v>0</v>
      </c>
      <c r="DB15" s="160">
        <f>'ODS-DWD-DW层校验'!DB5-ST层校验!DB9</f>
        <v>0</v>
      </c>
      <c r="DC15" s="160">
        <f>'ODS-DWD-DW层校验'!DC5-ST层校验!DC9</f>
        <v>8764088687.1606197</v>
      </c>
      <c r="DD15" s="160">
        <f>'ODS-DWD-DW层校验'!DD5-ST层校验!DD9</f>
        <v>665804762.03031301</v>
      </c>
      <c r="DE15" s="160">
        <f>'ODS-DWD-DW层校验'!DE5-ST层校验!DE9</f>
        <v>8098283925.1300001</v>
      </c>
      <c r="DF15" s="160">
        <f>'ODS-DWD-DW层校验'!DF5-ST层校验!DF9</f>
        <v>0</v>
      </c>
      <c r="DG15" s="160">
        <f>'ODS-DWD-DW层校验'!DG5-ST层校验!DG9</f>
        <v>0</v>
      </c>
      <c r="DH15" s="160">
        <f>'ODS-DWD-DW层校验'!DH5-ST层校验!DH9</f>
        <v>0</v>
      </c>
      <c r="DI15" s="160">
        <f>'ODS-DWD-DW层校验'!DI5-ST层校验!DI9</f>
        <v>0</v>
      </c>
      <c r="DJ15" s="160">
        <f>'ODS-DWD-DW层校验'!DJ5-ST层校验!DJ9</f>
        <v>0</v>
      </c>
      <c r="DK15" s="160">
        <f>'ODS-DWD-DW层校验'!DK5-ST层校验!DK9</f>
        <v>0</v>
      </c>
      <c r="DL15" s="160">
        <f>'ODS-DWD-DW层校验'!DL5-ST层校验!DL9</f>
        <v>0</v>
      </c>
      <c r="DM15" s="160">
        <f>'ODS-DWD-DW层校验'!DM5-ST层校验!DM9</f>
        <v>0</v>
      </c>
      <c r="DN15" s="160">
        <f>'ODS-DWD-DW层校验'!DN5-ST层校验!DN9</f>
        <v>0</v>
      </c>
      <c r="DO15" s="160">
        <f>'ODS-DWD-DW层校验'!DO5-ST层校验!DO9</f>
        <v>0</v>
      </c>
      <c r="DP15" s="160">
        <f>'ODS-DWD-DW层校验'!DP5-ST层校验!DP9</f>
        <v>0</v>
      </c>
      <c r="DQ15" s="160">
        <f>'ODS-DWD-DW层校验'!DQ5-ST层校验!DQ9</f>
        <v>0</v>
      </c>
      <c r="DR15" s="160">
        <f>'ODS-DWD-DW层校验'!DR5-ST层校验!DR9</f>
        <v>0</v>
      </c>
      <c r="DS15" s="160">
        <f>'ODS-DWD-DW层校验'!DS5-ST层校验!DS9</f>
        <v>0</v>
      </c>
      <c r="DT15" s="160">
        <f>'ODS-DWD-DW层校验'!DT5-ST层校验!DT9</f>
        <v>0</v>
      </c>
      <c r="DU15" s="160">
        <f>'ODS-DWD-DW层校验'!DU5-ST层校验!DU9</f>
        <v>0</v>
      </c>
    </row>
    <row r="17" spans="1:89" x14ac:dyDescent="0.3">
      <c r="M17" s="1"/>
    </row>
    <row r="18" spans="1:89" x14ac:dyDescent="0.3">
      <c r="M18" s="1"/>
      <c r="AH18" s="27"/>
      <c r="AI18" s="27"/>
      <c r="AJ18" s="27"/>
      <c r="AK18" s="27"/>
      <c r="AL18" s="27"/>
      <c r="AM18" s="27"/>
      <c r="AN18" s="27"/>
      <c r="AO18" s="27"/>
      <c r="BN18" s="273"/>
      <c r="BO18" s="273"/>
      <c r="BP18" s="273"/>
      <c r="BQ18" s="273"/>
      <c r="BR18" s="273"/>
      <c r="BW18" s="273"/>
      <c r="CD18" s="97"/>
      <c r="CE18" s="97"/>
      <c r="CF18" s="97"/>
      <c r="CI18" s="97"/>
      <c r="CJ18" s="97"/>
      <c r="CK18" s="97"/>
    </row>
    <row r="19" spans="1:89" x14ac:dyDescent="0.3">
      <c r="M19" s="1"/>
      <c r="N19" s="39"/>
      <c r="AH19" s="27"/>
      <c r="AI19" s="27"/>
      <c r="AJ19" s="27"/>
      <c r="AK19" s="27"/>
      <c r="AL19" s="27"/>
      <c r="AM19" s="27"/>
      <c r="AN19" s="27"/>
      <c r="AO19" s="27"/>
      <c r="CD19" s="97"/>
      <c r="CE19" s="97"/>
      <c r="CF19" s="97"/>
      <c r="CI19" s="97"/>
      <c r="CJ19" s="97"/>
      <c r="CK19" s="97"/>
    </row>
    <row r="20" spans="1:89" x14ac:dyDescent="0.3">
      <c r="M20" s="1"/>
      <c r="N20" s="39"/>
      <c r="AH20" s="27"/>
      <c r="AI20" s="27"/>
      <c r="AJ20" s="27"/>
      <c r="AK20" s="27"/>
      <c r="AL20" s="27"/>
      <c r="AM20" s="27"/>
      <c r="AN20" s="27"/>
      <c r="AO20" s="27"/>
      <c r="AU20" s="273"/>
      <c r="BN20" s="138"/>
      <c r="BO20" s="138"/>
      <c r="BP20" s="138"/>
      <c r="BQ20" s="138"/>
      <c r="BR20" s="138"/>
      <c r="CD20" s="97"/>
      <c r="CE20" s="97"/>
      <c r="CF20" s="97"/>
      <c r="CI20" s="97"/>
      <c r="CJ20" s="97"/>
      <c r="CK20" s="97"/>
    </row>
    <row r="21" spans="1:89" x14ac:dyDescent="0.3">
      <c r="M21" s="1"/>
      <c r="N21" s="39"/>
      <c r="AH21" s="27"/>
      <c r="AI21" s="27"/>
      <c r="AJ21" s="27"/>
      <c r="AK21" s="27"/>
      <c r="AL21" s="27"/>
      <c r="AM21" s="27"/>
      <c r="AN21" s="27"/>
      <c r="AO21" s="27"/>
      <c r="BO21" s="273"/>
      <c r="BP21" s="273"/>
      <c r="BQ21" s="273"/>
      <c r="BW21" s="273"/>
      <c r="CD21" s="97"/>
      <c r="CE21" s="97"/>
      <c r="CF21" s="97"/>
      <c r="CI21" s="97"/>
      <c r="CJ21" s="97"/>
      <c r="CK21" s="97"/>
    </row>
    <row r="22" spans="1:89" x14ac:dyDescent="0.3">
      <c r="M22" s="1"/>
      <c r="N22" s="39"/>
      <c r="AH22" s="27"/>
      <c r="AI22" s="27"/>
      <c r="AJ22" s="27"/>
      <c r="AK22" s="27"/>
      <c r="AL22" s="27"/>
      <c r="AM22" s="27"/>
      <c r="AN22" s="27"/>
      <c r="AO22" s="27"/>
      <c r="CD22" s="97"/>
      <c r="CE22" s="97"/>
      <c r="CF22" s="97"/>
      <c r="CI22" s="97"/>
      <c r="CJ22" s="97"/>
      <c r="CK22" s="97"/>
    </row>
    <row r="23" spans="1:89" x14ac:dyDescent="0.3">
      <c r="M23" s="1"/>
      <c r="N23" s="39"/>
      <c r="AH23" s="27"/>
      <c r="AI23" s="27"/>
      <c r="AJ23" s="27"/>
      <c r="AK23" s="27"/>
      <c r="AL23" s="27"/>
      <c r="AM23" s="27"/>
      <c r="AN23" s="27"/>
      <c r="AO23" s="27"/>
      <c r="BO23" s="138"/>
      <c r="BP23" s="138"/>
      <c r="BQ23" s="138"/>
      <c r="BU23" s="1">
        <v>7335050</v>
      </c>
      <c r="BV23" s="1">
        <f>BU23/2</f>
        <v>3667525</v>
      </c>
      <c r="CD23" s="97"/>
      <c r="CE23" s="97"/>
      <c r="CF23" s="97"/>
      <c r="CI23" s="97"/>
      <c r="CJ23" s="97"/>
      <c r="CK23" s="97"/>
    </row>
    <row r="24" spans="1:89" ht="15.75" x14ac:dyDescent="0.3">
      <c r="E24" s="181"/>
      <c r="M24" s="1"/>
      <c r="N24" s="39"/>
      <c r="AH24" s="13"/>
      <c r="AI24" s="13"/>
      <c r="AJ24" s="13"/>
      <c r="AK24" s="13"/>
      <c r="AL24" s="13"/>
      <c r="AM24" s="13"/>
      <c r="AN24" s="13"/>
      <c r="AO24" s="13"/>
      <c r="CI24" s="97"/>
    </row>
    <row r="25" spans="1:89" x14ac:dyDescent="0.3">
      <c r="M25" s="1"/>
      <c r="N25" s="39"/>
      <c r="AH25" s="13"/>
      <c r="AI25" s="13"/>
      <c r="AJ25" s="13"/>
      <c r="AK25" s="13"/>
      <c r="AL25" s="13"/>
      <c r="AM25" s="13"/>
      <c r="AN25" s="13"/>
      <c r="AO25" s="13"/>
    </row>
    <row r="26" spans="1:89" x14ac:dyDescent="0.3">
      <c r="A26" s="2"/>
      <c r="M26" s="1"/>
      <c r="N26" s="39"/>
      <c r="AH26" s="13"/>
      <c r="AI26" s="13"/>
      <c r="AJ26" s="13"/>
      <c r="AK26" s="13"/>
      <c r="AL26" s="13"/>
      <c r="AM26" s="13"/>
      <c r="AN26" s="13"/>
      <c r="AO26" s="13"/>
    </row>
    <row r="27" spans="1:89" x14ac:dyDescent="0.3">
      <c r="A27" s="2"/>
      <c r="M27" s="1"/>
      <c r="N27" s="39"/>
    </row>
    <row r="28" spans="1:89" x14ac:dyDescent="0.3">
      <c r="A28" s="2"/>
      <c r="M28" s="1"/>
      <c r="N28" s="39"/>
    </row>
    <row r="29" spans="1:89" x14ac:dyDescent="0.3">
      <c r="A29" s="2"/>
      <c r="M29" s="1"/>
      <c r="N29" s="39"/>
    </row>
    <row r="30" spans="1:89" x14ac:dyDescent="0.3">
      <c r="A30" s="2"/>
      <c r="M30" s="1"/>
      <c r="N30" s="39"/>
    </row>
    <row r="31" spans="1:89" x14ac:dyDescent="0.3">
      <c r="A31" s="2"/>
      <c r="M31" s="1"/>
      <c r="N31" s="39"/>
    </row>
    <row r="32" spans="1:89" x14ac:dyDescent="0.3">
      <c r="A32" s="2"/>
      <c r="M32" s="1"/>
      <c r="N32" s="39"/>
    </row>
    <row r="33" spans="1:20" x14ac:dyDescent="0.3">
      <c r="A33" s="2"/>
      <c r="M33" s="1"/>
      <c r="N33" s="39"/>
    </row>
    <row r="34" spans="1:20" x14ac:dyDescent="0.3">
      <c r="A34" s="2"/>
      <c r="M34" s="1"/>
      <c r="N34" s="39"/>
    </row>
    <row r="35" spans="1:20" x14ac:dyDescent="0.3">
      <c r="A35" s="2"/>
      <c r="M35" s="1"/>
      <c r="N35" s="39"/>
    </row>
    <row r="36" spans="1:20" x14ac:dyDescent="0.3">
      <c r="A36" s="2"/>
      <c r="M36" s="1"/>
      <c r="N36" s="39"/>
    </row>
    <row r="37" spans="1:20" x14ac:dyDescent="0.3">
      <c r="A37" s="2"/>
      <c r="M37" s="1"/>
      <c r="N37" s="39"/>
    </row>
    <row r="38" spans="1:20" x14ac:dyDescent="0.3">
      <c r="A38" s="2"/>
      <c r="M38" s="1"/>
      <c r="N38" s="39"/>
    </row>
    <row r="39" spans="1:20" x14ac:dyDescent="0.3">
      <c r="A39" s="2"/>
      <c r="M39" s="1"/>
      <c r="N39" s="39"/>
    </row>
    <row r="40" spans="1:20" x14ac:dyDescent="0.3">
      <c r="A40" s="2"/>
      <c r="M40" s="1"/>
      <c r="N40" s="39"/>
    </row>
    <row r="41" spans="1:20" x14ac:dyDescent="0.3">
      <c r="A41" s="2"/>
      <c r="N41" s="39"/>
      <c r="O41" s="39"/>
      <c r="P41" s="39"/>
      <c r="Q41" s="39"/>
      <c r="R41" s="39"/>
      <c r="S41" s="39"/>
      <c r="T41" s="39"/>
    </row>
    <row r="42" spans="1:20" x14ac:dyDescent="0.3">
      <c r="N42" s="39"/>
      <c r="O42" s="39"/>
      <c r="P42" s="39"/>
      <c r="Q42" s="39"/>
      <c r="R42" s="39"/>
      <c r="S42" s="39"/>
      <c r="T42" s="39"/>
    </row>
    <row r="43" spans="1:20" x14ac:dyDescent="0.3">
      <c r="N43" s="39"/>
      <c r="O43" s="39"/>
      <c r="P43" s="39"/>
      <c r="Q43" s="39"/>
      <c r="R43" s="39"/>
      <c r="S43" s="39"/>
      <c r="T43" s="39"/>
    </row>
    <row r="44" spans="1:20" x14ac:dyDescent="0.3">
      <c r="N44" s="39"/>
      <c r="O44" s="39"/>
      <c r="P44" s="39"/>
      <c r="Q44" s="39"/>
      <c r="R44" s="39"/>
      <c r="S44" s="39"/>
      <c r="T44" s="39"/>
    </row>
    <row r="45" spans="1:20" x14ac:dyDescent="0.3">
      <c r="N45" s="39"/>
      <c r="O45" s="39"/>
      <c r="P45" s="39"/>
      <c r="Q45" s="39"/>
      <c r="R45" s="39"/>
      <c r="S45" s="39"/>
      <c r="T45" s="39"/>
    </row>
    <row r="46" spans="1:20" x14ac:dyDescent="0.3">
      <c r="N46" s="39"/>
      <c r="O46" s="39"/>
      <c r="P46" s="39"/>
      <c r="Q46" s="39"/>
      <c r="R46" s="39"/>
      <c r="S46" s="39"/>
      <c r="T46" s="39"/>
    </row>
    <row r="47" spans="1:20" x14ac:dyDescent="0.3">
      <c r="N47" s="39"/>
      <c r="O47" s="39"/>
      <c r="P47" s="39"/>
      <c r="Q47" s="39"/>
      <c r="R47" s="39"/>
      <c r="S47" s="39"/>
      <c r="T47" s="39"/>
    </row>
    <row r="48" spans="1:20" x14ac:dyDescent="0.3">
      <c r="N48" s="39"/>
      <c r="O48" s="39"/>
      <c r="P48" s="39"/>
      <c r="Q48" s="39"/>
      <c r="R48" s="39"/>
      <c r="S48" s="39"/>
      <c r="T48" s="39"/>
    </row>
    <row r="49" spans="14:20" x14ac:dyDescent="0.3">
      <c r="N49" s="39"/>
      <c r="O49" s="39"/>
      <c r="P49" s="39"/>
      <c r="Q49" s="39"/>
      <c r="R49" s="39"/>
      <c r="S49" s="39"/>
      <c r="T49" s="39"/>
    </row>
    <row r="50" spans="14:20" x14ac:dyDescent="0.3">
      <c r="N50" s="39"/>
      <c r="O50" s="39"/>
      <c r="P50" s="39"/>
      <c r="Q50" s="39"/>
      <c r="R50" s="39"/>
      <c r="S50" s="39"/>
      <c r="T50" s="39"/>
    </row>
    <row r="51" spans="14:20" x14ac:dyDescent="0.3">
      <c r="N51" s="39"/>
      <c r="O51" s="39"/>
      <c r="P51" s="39"/>
      <c r="Q51" s="39"/>
      <c r="R51" s="39"/>
      <c r="S51" s="39"/>
      <c r="T51" s="39"/>
    </row>
  </sheetData>
  <mergeCells count="32">
    <mergeCell ref="A1:E1"/>
    <mergeCell ref="B2:E2"/>
    <mergeCell ref="F2:I2"/>
    <mergeCell ref="J2:M2"/>
    <mergeCell ref="N2:Q2"/>
    <mergeCell ref="AX2:BA2"/>
    <mergeCell ref="R2:U2"/>
    <mergeCell ref="V2:Y2"/>
    <mergeCell ref="Z2:AC2"/>
    <mergeCell ref="AD2:AG2"/>
    <mergeCell ref="AH2:AK2"/>
    <mergeCell ref="AP2:AS2"/>
    <mergeCell ref="AT2:AW2"/>
    <mergeCell ref="AL2:AO2"/>
    <mergeCell ref="DN2:DQ2"/>
    <mergeCell ref="DR2:DU2"/>
    <mergeCell ref="CP2:CS2"/>
    <mergeCell ref="CT2:CW2"/>
    <mergeCell ref="CX2:DA2"/>
    <mergeCell ref="DB2:DE2"/>
    <mergeCell ref="DF2:DI2"/>
    <mergeCell ref="BV2:BY2"/>
    <mergeCell ref="BZ2:CC2"/>
    <mergeCell ref="CD2:CG2"/>
    <mergeCell ref="CH2:CK2"/>
    <mergeCell ref="DJ2:DM2"/>
    <mergeCell ref="CL2:CO2"/>
    <mergeCell ref="BB2:BE2"/>
    <mergeCell ref="BF2:BI2"/>
    <mergeCell ref="BJ2:BM2"/>
    <mergeCell ref="BN2:BQ2"/>
    <mergeCell ref="BR2:BU2"/>
  </mergeCells>
  <phoneticPr fontId="1"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00B050"/>
  </sheetPr>
  <dimension ref="A1:L56"/>
  <sheetViews>
    <sheetView workbookViewId="0">
      <selection activeCell="J4" sqref="J4"/>
    </sheetView>
  </sheetViews>
  <sheetFormatPr defaultRowHeight="14.25" x14ac:dyDescent="0.3"/>
  <cols>
    <col min="1" max="1" width="35" style="1" bestFit="1" customWidth="1"/>
    <col min="2" max="2" width="12.625" style="2" customWidth="1"/>
    <col min="3" max="3" width="18" style="1" bestFit="1" customWidth="1"/>
    <col min="4" max="4" width="17.125" style="1" bestFit="1" customWidth="1"/>
    <col min="5" max="5" width="18" style="1" bestFit="1" customWidth="1"/>
    <col min="6" max="7" width="18" style="1" customWidth="1"/>
    <col min="8" max="8" width="16.625" style="1" bestFit="1" customWidth="1"/>
    <col min="9" max="9" width="19.125" style="2" bestFit="1" customWidth="1"/>
    <col min="10" max="10" width="27.5" style="1" customWidth="1"/>
    <col min="11" max="11" width="5.125" style="1" customWidth="1"/>
    <col min="12" max="12" width="14.125" style="1" bestFit="1" customWidth="1"/>
    <col min="13" max="16384" width="9" style="1"/>
  </cols>
  <sheetData>
    <row r="1" spans="1:12" ht="18" x14ac:dyDescent="0.35">
      <c r="A1" s="454" t="s">
        <v>42</v>
      </c>
      <c r="B1" s="455"/>
      <c r="C1" s="455"/>
      <c r="D1" s="455"/>
      <c r="E1" s="455"/>
      <c r="F1" s="411"/>
      <c r="I1" s="1"/>
    </row>
    <row r="2" spans="1:12" s="19" customFormat="1" ht="114" customHeight="1" x14ac:dyDescent="0.3">
      <c r="A2" s="451" t="s">
        <v>793</v>
      </c>
      <c r="B2" s="452"/>
      <c r="C2" s="452"/>
      <c r="D2" s="452"/>
      <c r="E2" s="452"/>
      <c r="F2" s="410"/>
      <c r="G2" s="1"/>
      <c r="H2" s="1"/>
      <c r="I2" s="1"/>
    </row>
    <row r="3" spans="1:12" x14ac:dyDescent="0.3">
      <c r="A3" s="21" t="s">
        <v>7</v>
      </c>
      <c r="B3" s="444" t="s">
        <v>47</v>
      </c>
      <c r="C3" s="445"/>
      <c r="D3" s="445"/>
      <c r="E3" s="453"/>
      <c r="F3" s="412"/>
      <c r="I3" s="1"/>
      <c r="L3" s="184"/>
    </row>
    <row r="4" spans="1:12" x14ac:dyDescent="0.3">
      <c r="A4" s="71" t="s">
        <v>0</v>
      </c>
      <c r="B4" s="3" t="s">
        <v>1</v>
      </c>
      <c r="C4" s="395" t="s">
        <v>2</v>
      </c>
      <c r="D4" s="395" t="s">
        <v>3</v>
      </c>
      <c r="E4" s="395" t="s">
        <v>4</v>
      </c>
      <c r="F4" s="412"/>
      <c r="I4" s="1"/>
    </row>
    <row r="5" spans="1:12" x14ac:dyDescent="0.3">
      <c r="A5" s="14" t="s">
        <v>131</v>
      </c>
      <c r="B5" s="152"/>
      <c r="C5" s="152">
        <v>271172584508.89099</v>
      </c>
      <c r="D5" s="152">
        <v>20752553570.285801</v>
      </c>
      <c r="E5" s="152">
        <v>250420030938.60501</v>
      </c>
      <c r="F5" s="413"/>
      <c r="I5" s="1"/>
    </row>
    <row r="6" spans="1:12" x14ac:dyDescent="0.3">
      <c r="A6" s="14" t="s">
        <v>35</v>
      </c>
      <c r="B6" s="154"/>
      <c r="C6" s="154">
        <v>271172584508.89099</v>
      </c>
      <c r="D6" s="154">
        <v>20752553570.285801</v>
      </c>
      <c r="E6" s="154">
        <v>250420030938.60501</v>
      </c>
      <c r="F6" s="413"/>
      <c r="I6" s="1"/>
      <c r="L6" s="184"/>
    </row>
    <row r="7" spans="1:12" s="11" customFormat="1" x14ac:dyDescent="0.3">
      <c r="A7" s="72"/>
      <c r="B7" s="73"/>
      <c r="C7" s="74"/>
      <c r="D7" s="74"/>
      <c r="E7" s="74"/>
      <c r="F7" s="10"/>
      <c r="G7" s="1"/>
      <c r="H7" s="1"/>
      <c r="I7" s="1"/>
    </row>
    <row r="8" spans="1:12" x14ac:dyDescent="0.3">
      <c r="A8" s="21" t="s">
        <v>7</v>
      </c>
      <c r="B8" s="444"/>
      <c r="C8" s="445"/>
      <c r="D8" s="445"/>
      <c r="E8" s="445"/>
      <c r="F8" s="412"/>
      <c r="I8" s="1"/>
    </row>
    <row r="9" spans="1:12" x14ac:dyDescent="0.3">
      <c r="A9" s="71" t="s">
        <v>0</v>
      </c>
      <c r="B9" s="3"/>
      <c r="C9" s="395"/>
      <c r="D9" s="395"/>
      <c r="E9" s="395"/>
      <c r="F9" s="412"/>
      <c r="I9" s="1"/>
    </row>
    <row r="10" spans="1:12" x14ac:dyDescent="0.3">
      <c r="A10" s="14" t="s">
        <v>535</v>
      </c>
      <c r="B10" s="171">
        <v>48058155</v>
      </c>
      <c r="C10" s="171">
        <v>272030158439.69199</v>
      </c>
      <c r="D10" s="171">
        <v>20818137912.076</v>
      </c>
      <c r="E10" s="171">
        <v>251212020527.616</v>
      </c>
      <c r="F10" s="414"/>
      <c r="I10" s="1"/>
    </row>
    <row r="11" spans="1:12" x14ac:dyDescent="0.3">
      <c r="A11" s="14" t="s">
        <v>33</v>
      </c>
      <c r="B11" s="171">
        <v>48058155</v>
      </c>
      <c r="C11" s="171">
        <v>272030158439.69199</v>
      </c>
      <c r="D11" s="171">
        <v>20818137912.076</v>
      </c>
      <c r="E11" s="171">
        <v>251212020527.616</v>
      </c>
      <c r="F11" s="414"/>
      <c r="I11" s="1"/>
    </row>
    <row r="12" spans="1:12" x14ac:dyDescent="0.3">
      <c r="A12" s="86" t="s">
        <v>420</v>
      </c>
      <c r="B12" s="297">
        <v>0</v>
      </c>
      <c r="C12" s="297">
        <v>271172584508.89099</v>
      </c>
      <c r="D12" s="297">
        <v>0</v>
      </c>
      <c r="E12" s="297">
        <v>0</v>
      </c>
      <c r="F12" s="415"/>
      <c r="I12" s="1"/>
      <c r="L12" s="183"/>
    </row>
    <row r="13" spans="1:12" x14ac:dyDescent="0.3">
      <c r="A13" s="86" t="s">
        <v>48</v>
      </c>
      <c r="B13" s="171">
        <v>0</v>
      </c>
      <c r="C13" s="171">
        <v>271172584508.89099</v>
      </c>
      <c r="D13" s="171">
        <v>0</v>
      </c>
      <c r="E13" s="171">
        <v>0</v>
      </c>
      <c r="F13" s="414"/>
      <c r="I13" s="1"/>
    </row>
    <row r="14" spans="1:12" x14ac:dyDescent="0.3">
      <c r="A14" s="86" t="s">
        <v>49</v>
      </c>
      <c r="B14" s="171">
        <v>0</v>
      </c>
      <c r="C14" s="171">
        <v>271172584508.89099</v>
      </c>
      <c r="D14" s="171">
        <v>0</v>
      </c>
      <c r="E14" s="171">
        <v>0</v>
      </c>
      <c r="F14" s="414"/>
      <c r="I14" s="1"/>
      <c r="L14" s="183"/>
    </row>
    <row r="15" spans="1:12" x14ac:dyDescent="0.3">
      <c r="A15" s="86" t="s">
        <v>50</v>
      </c>
      <c r="B15" s="171">
        <v>0</v>
      </c>
      <c r="C15" s="171">
        <v>271172584508.89099</v>
      </c>
      <c r="D15" s="171">
        <v>0</v>
      </c>
      <c r="E15" s="171">
        <v>0</v>
      </c>
      <c r="F15" s="414"/>
      <c r="I15" s="1"/>
    </row>
    <row r="16" spans="1:12" x14ac:dyDescent="0.3">
      <c r="A16" s="75"/>
      <c r="B16" s="76"/>
      <c r="C16" s="75"/>
      <c r="D16" s="75"/>
      <c r="E16" s="75"/>
      <c r="F16" s="60"/>
      <c r="I16" s="1"/>
    </row>
    <row r="17" spans="1:9" x14ac:dyDescent="0.3">
      <c r="A17" s="88" t="s">
        <v>23</v>
      </c>
      <c r="B17" s="89">
        <f t="shared" ref="B17:D18" si="0">B5-B10</f>
        <v>-48058155</v>
      </c>
      <c r="C17" s="92">
        <f t="shared" si="0"/>
        <v>-857573930.80099487</v>
      </c>
      <c r="D17" s="92">
        <f t="shared" si="0"/>
        <v>-65584341.79019928</v>
      </c>
      <c r="E17" s="92">
        <f t="shared" ref="E17" si="1">E5-E10</f>
        <v>-791989589.01098633</v>
      </c>
      <c r="F17" s="416"/>
      <c r="I17" s="1"/>
    </row>
    <row r="18" spans="1:9" x14ac:dyDescent="0.3">
      <c r="A18" s="88" t="s">
        <v>24</v>
      </c>
      <c r="B18" s="89">
        <f t="shared" si="0"/>
        <v>-48058155</v>
      </c>
      <c r="C18" s="92">
        <f t="shared" si="0"/>
        <v>-857573930.80099487</v>
      </c>
      <c r="D18" s="92">
        <f t="shared" si="0"/>
        <v>-65584341.79019928</v>
      </c>
      <c r="E18" s="92">
        <f t="shared" ref="E18" si="2">E6-E11</f>
        <v>-791989589.01098633</v>
      </c>
      <c r="F18" s="416"/>
      <c r="I18" s="1"/>
    </row>
    <row r="19" spans="1:9" x14ac:dyDescent="0.3">
      <c r="A19" s="90" t="s">
        <v>51</v>
      </c>
      <c r="B19" s="89"/>
      <c r="C19" s="99"/>
      <c r="D19" s="89"/>
      <c r="E19" s="89"/>
      <c r="F19" s="417"/>
      <c r="I19" s="1"/>
    </row>
    <row r="20" spans="1:9" x14ac:dyDescent="0.3">
      <c r="A20" s="90" t="s">
        <v>52</v>
      </c>
      <c r="B20" s="89"/>
      <c r="C20" s="99"/>
      <c r="D20" s="89"/>
      <c r="E20" s="89"/>
      <c r="F20" s="417"/>
      <c r="I20" s="1"/>
    </row>
    <row r="21" spans="1:9" x14ac:dyDescent="0.3">
      <c r="A21" s="90" t="s">
        <v>53</v>
      </c>
      <c r="B21" s="89"/>
      <c r="C21" s="99"/>
      <c r="D21" s="89"/>
      <c r="E21" s="89"/>
      <c r="F21" s="417"/>
      <c r="I21" s="1"/>
    </row>
    <row r="22" spans="1:9" x14ac:dyDescent="0.3">
      <c r="A22" s="90" t="s">
        <v>54</v>
      </c>
      <c r="B22" s="89"/>
      <c r="C22" s="99"/>
      <c r="D22" s="91"/>
      <c r="E22" s="91"/>
      <c r="F22" s="418"/>
      <c r="I22" s="1"/>
    </row>
    <row r="24" spans="1:9" x14ac:dyDescent="0.3">
      <c r="I24" s="1"/>
    </row>
    <row r="25" spans="1:9" ht="18" x14ac:dyDescent="0.35">
      <c r="A25" s="449" t="s">
        <v>41</v>
      </c>
      <c r="B25" s="450"/>
      <c r="C25" s="450"/>
      <c r="D25" s="450"/>
      <c r="E25" s="450"/>
      <c r="F25" s="419"/>
      <c r="I25" s="1"/>
    </row>
    <row r="26" spans="1:9" ht="111.75" customHeight="1" x14ac:dyDescent="0.3">
      <c r="A26" s="451" t="s">
        <v>794</v>
      </c>
      <c r="B26" s="452"/>
      <c r="C26" s="452"/>
      <c r="D26" s="452"/>
      <c r="E26" s="452"/>
      <c r="I26" s="1"/>
    </row>
    <row r="27" spans="1:9" x14ac:dyDescent="0.3">
      <c r="A27" s="20" t="s">
        <v>7</v>
      </c>
      <c r="B27" s="396">
        <v>1</v>
      </c>
      <c r="C27" s="397"/>
      <c r="D27" s="397"/>
      <c r="E27" s="397"/>
      <c r="I27" s="1"/>
    </row>
    <row r="28" spans="1:9" x14ac:dyDescent="0.3">
      <c r="A28" s="71" t="s">
        <v>0</v>
      </c>
      <c r="B28" s="3" t="s">
        <v>1</v>
      </c>
      <c r="C28" s="71" t="s">
        <v>2</v>
      </c>
      <c r="D28" s="71" t="s">
        <v>3</v>
      </c>
      <c r="E28" s="71" t="s">
        <v>4</v>
      </c>
      <c r="I28" s="1"/>
    </row>
    <row r="29" spans="1:9" x14ac:dyDescent="0.3">
      <c r="A29" s="26" t="s">
        <v>60</v>
      </c>
      <c r="B29" s="4">
        <v>48058155</v>
      </c>
      <c r="C29" s="94">
        <v>272030158439.69199</v>
      </c>
      <c r="D29" s="94">
        <v>20818137912.076</v>
      </c>
      <c r="E29" s="94">
        <v>251212020527.616</v>
      </c>
      <c r="G29" s="398" t="s">
        <v>696</v>
      </c>
      <c r="I29" s="1"/>
    </row>
    <row r="30" spans="1:9" x14ac:dyDescent="0.3">
      <c r="A30" s="26" t="s">
        <v>36</v>
      </c>
      <c r="B30" s="4">
        <v>40699626</v>
      </c>
      <c r="C30" s="94">
        <v>271647666491.96301</v>
      </c>
      <c r="D30" s="94">
        <v>20713650262.194599</v>
      </c>
      <c r="E30" s="94">
        <v>250934016229.76801</v>
      </c>
      <c r="G30" s="398">
        <f>B30/B10</f>
        <v>0.84688282352911803</v>
      </c>
      <c r="H30" s="398" t="s">
        <v>697</v>
      </c>
      <c r="I30" s="1"/>
    </row>
    <row r="31" spans="1:9" x14ac:dyDescent="0.3">
      <c r="A31" s="12" t="s">
        <v>25</v>
      </c>
      <c r="B31" s="4">
        <v>104676677</v>
      </c>
      <c r="C31" s="94">
        <v>272030158439.69199</v>
      </c>
      <c r="D31" s="94">
        <v>20818137912.076</v>
      </c>
      <c r="E31" s="94">
        <v>251212020527.616</v>
      </c>
      <c r="G31" s="398" t="s">
        <v>698</v>
      </c>
      <c r="H31" s="398"/>
      <c r="I31" s="1"/>
    </row>
    <row r="32" spans="1:9" x14ac:dyDescent="0.3">
      <c r="A32" s="12" t="s">
        <v>26</v>
      </c>
      <c r="B32" s="4">
        <v>81249064</v>
      </c>
      <c r="C32" s="94">
        <v>272030158439.69199</v>
      </c>
      <c r="D32" s="94">
        <v>20818137912.076</v>
      </c>
      <c r="E32" s="94">
        <v>251212020527.616</v>
      </c>
      <c r="G32" s="398">
        <f>C30/C10</f>
        <v>0.99859393550361153</v>
      </c>
      <c r="H32" s="398" t="s">
        <v>699</v>
      </c>
      <c r="I32" s="1"/>
    </row>
    <row r="33" spans="1:9" x14ac:dyDescent="0.3">
      <c r="A33" s="12" t="s">
        <v>27</v>
      </c>
      <c r="B33" s="4">
        <v>49800833</v>
      </c>
      <c r="C33" s="94">
        <v>273361136019.63199</v>
      </c>
      <c r="D33" s="94">
        <v>20844310792.583401</v>
      </c>
      <c r="E33" s="94">
        <v>252516825227.04901</v>
      </c>
      <c r="I33" s="1"/>
    </row>
    <row r="34" spans="1:9" x14ac:dyDescent="0.3">
      <c r="A34" s="12" t="s">
        <v>28</v>
      </c>
      <c r="B34" s="4">
        <v>32151739</v>
      </c>
      <c r="C34" s="94">
        <v>295520294.55620402</v>
      </c>
      <c r="D34" s="94">
        <v>70281766.883798599</v>
      </c>
      <c r="E34" s="94">
        <v>225238527.67240599</v>
      </c>
      <c r="I34" s="1"/>
    </row>
    <row r="35" spans="1:9" ht="16.5" x14ac:dyDescent="0.35">
      <c r="A35" s="40" t="s">
        <v>29</v>
      </c>
      <c r="B35" s="28">
        <f>B11-B29</f>
        <v>0</v>
      </c>
      <c r="C35" s="95">
        <f>C11-C29</f>
        <v>0</v>
      </c>
      <c r="D35" s="95">
        <f>D11-D29</f>
        <v>0</v>
      </c>
      <c r="E35" s="95">
        <f>E11-E29</f>
        <v>0</v>
      </c>
      <c r="I35" s="1"/>
    </row>
    <row r="36" spans="1:9" ht="16.5" x14ac:dyDescent="0.35">
      <c r="A36" s="31" t="s">
        <v>30</v>
      </c>
      <c r="B36" s="28">
        <f t="shared" ref="B36:D37" si="3">B10-B30</f>
        <v>7358529</v>
      </c>
      <c r="C36" s="95">
        <f t="shared" si="3"/>
        <v>382491947.72897339</v>
      </c>
      <c r="D36" s="95">
        <f t="shared" si="3"/>
        <v>104487649.88140106</v>
      </c>
      <c r="E36" s="95">
        <f t="shared" ref="E36:E37" si="4">E10-E30</f>
        <v>278004297.84799194</v>
      </c>
      <c r="I36" s="1"/>
    </row>
    <row r="37" spans="1:9" ht="16.5" x14ac:dyDescent="0.35">
      <c r="A37" s="31" t="s">
        <v>31</v>
      </c>
      <c r="B37" s="32">
        <f t="shared" si="3"/>
        <v>-56618522</v>
      </c>
      <c r="C37" s="96">
        <f t="shared" si="3"/>
        <v>0</v>
      </c>
      <c r="D37" s="96">
        <f t="shared" si="3"/>
        <v>0</v>
      </c>
      <c r="E37" s="96">
        <f t="shared" si="4"/>
        <v>0</v>
      </c>
      <c r="I37" s="1"/>
    </row>
    <row r="38" spans="1:9" ht="16.5" x14ac:dyDescent="0.35">
      <c r="A38" s="31" t="s">
        <v>31</v>
      </c>
      <c r="B38" s="32">
        <f>B11-B32</f>
        <v>-33190909</v>
      </c>
      <c r="C38" s="96">
        <f>C11-C32</f>
        <v>0</v>
      </c>
      <c r="D38" s="96">
        <f>D11-D32</f>
        <v>0</v>
      </c>
      <c r="E38" s="96">
        <f>E11-E32</f>
        <v>0</v>
      </c>
      <c r="I38" s="1"/>
    </row>
    <row r="39" spans="1:9" ht="16.5" x14ac:dyDescent="0.35">
      <c r="A39" s="31" t="s">
        <v>32</v>
      </c>
      <c r="B39" s="32">
        <f>B10-B33</f>
        <v>-1742678</v>
      </c>
      <c r="C39" s="96">
        <f>C10-C33</f>
        <v>-1330977579.9400024</v>
      </c>
      <c r="D39" s="96">
        <f>D10-D33</f>
        <v>-26172880.507400513</v>
      </c>
      <c r="E39" s="96">
        <f>E10-E33</f>
        <v>-1304804699.4330139</v>
      </c>
      <c r="I39" s="1"/>
    </row>
    <row r="40" spans="1:9" ht="16.5" x14ac:dyDescent="0.35">
      <c r="A40" s="35" t="s">
        <v>32</v>
      </c>
      <c r="B40" s="32">
        <f>B10-B34</f>
        <v>15906416</v>
      </c>
      <c r="C40" s="96">
        <f>C10-C34</f>
        <v>271734638145.13577</v>
      </c>
      <c r="D40" s="96">
        <f>D10-D34</f>
        <v>20747856145.1922</v>
      </c>
      <c r="E40" s="96">
        <f>E10-E34</f>
        <v>250986781999.9436</v>
      </c>
      <c r="I40" s="1"/>
    </row>
    <row r="42" spans="1:9" x14ac:dyDescent="0.3">
      <c r="I42" s="1"/>
    </row>
    <row r="43" spans="1:9" x14ac:dyDescent="0.3">
      <c r="I43" s="1"/>
    </row>
    <row r="44" spans="1:9" x14ac:dyDescent="0.3">
      <c r="I44" s="1"/>
    </row>
    <row r="45" spans="1:9" x14ac:dyDescent="0.3">
      <c r="I45" s="1"/>
    </row>
    <row r="46" spans="1:9" x14ac:dyDescent="0.3">
      <c r="I46" s="1"/>
    </row>
    <row r="47" spans="1:9" x14ac:dyDescent="0.3">
      <c r="I47" s="1"/>
    </row>
    <row r="48" spans="1:9" x14ac:dyDescent="0.3">
      <c r="I48" s="1"/>
    </row>
    <row r="49" spans="5:8" x14ac:dyDescent="0.3">
      <c r="E49" s="97"/>
      <c r="F49" s="97"/>
      <c r="G49" s="97"/>
      <c r="H49" s="97"/>
    </row>
    <row r="50" spans="5:8" x14ac:dyDescent="0.3">
      <c r="E50" s="97"/>
      <c r="F50" s="97"/>
      <c r="G50" s="97"/>
      <c r="H50" s="97"/>
    </row>
    <row r="51" spans="5:8" x14ac:dyDescent="0.3">
      <c r="E51" s="97"/>
      <c r="F51" s="97"/>
      <c r="G51" s="97"/>
      <c r="H51" s="97"/>
    </row>
    <row r="52" spans="5:8" x14ac:dyDescent="0.3">
      <c r="E52" s="97"/>
      <c r="F52" s="97"/>
      <c r="G52" s="97"/>
      <c r="H52" s="97"/>
    </row>
    <row r="53" spans="5:8" x14ac:dyDescent="0.3">
      <c r="E53" s="97"/>
      <c r="F53" s="97"/>
      <c r="G53" s="97"/>
      <c r="H53" s="97"/>
    </row>
    <row r="54" spans="5:8" x14ac:dyDescent="0.3">
      <c r="E54" s="97"/>
      <c r="F54" s="97"/>
      <c r="G54" s="97"/>
      <c r="H54" s="97"/>
    </row>
    <row r="55" spans="5:8" x14ac:dyDescent="0.3">
      <c r="E55" s="97"/>
      <c r="F55" s="97"/>
      <c r="G55" s="97"/>
      <c r="H55" s="97"/>
    </row>
    <row r="56" spans="5:8" x14ac:dyDescent="0.3">
      <c r="E56" s="97"/>
      <c r="F56" s="97"/>
      <c r="G56" s="97"/>
      <c r="H56" s="97"/>
    </row>
  </sheetData>
  <mergeCells count="6">
    <mergeCell ref="A25:E25"/>
    <mergeCell ref="A26:E26"/>
    <mergeCell ref="B3:E3"/>
    <mergeCell ref="B8:E8"/>
    <mergeCell ref="A1:E1"/>
    <mergeCell ref="A2:E2"/>
  </mergeCells>
  <phoneticPr fontId="17"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89"/>
  <sheetViews>
    <sheetView topLeftCell="A40" workbookViewId="0">
      <selection activeCell="J42" sqref="J42"/>
    </sheetView>
  </sheetViews>
  <sheetFormatPr defaultRowHeight="13.5" x14ac:dyDescent="0.15"/>
  <cols>
    <col min="3" max="3" width="9.5" bestFit="1" customWidth="1"/>
    <col min="4" max="4" width="9.5" style="102" customWidth="1"/>
    <col min="5" max="5" width="28.25" customWidth="1"/>
    <col min="6" max="6" width="44.25" bestFit="1" customWidth="1"/>
  </cols>
  <sheetData>
    <row r="1" spans="1:20" ht="13.5" customHeight="1" x14ac:dyDescent="0.15">
      <c r="A1" s="456" t="s">
        <v>98</v>
      </c>
      <c r="B1" s="456"/>
      <c r="C1" s="456"/>
      <c r="D1" s="456"/>
      <c r="E1" s="456"/>
      <c r="F1" s="456"/>
      <c r="G1" s="456"/>
      <c r="H1" s="456"/>
      <c r="I1" s="456"/>
      <c r="J1" s="456"/>
      <c r="K1" s="456"/>
      <c r="L1" s="456"/>
      <c r="M1" s="456"/>
      <c r="N1" s="456"/>
      <c r="O1" s="456"/>
      <c r="P1" s="456"/>
      <c r="Q1" s="456"/>
      <c r="R1" s="456"/>
      <c r="S1" s="456"/>
      <c r="T1" s="456"/>
    </row>
    <row r="2" spans="1:20" x14ac:dyDescent="0.15">
      <c r="A2" s="456"/>
      <c r="B2" s="456"/>
      <c r="C2" s="456"/>
      <c r="D2" s="456"/>
      <c r="E2" s="456"/>
      <c r="F2" s="456"/>
      <c r="G2" s="456"/>
      <c r="H2" s="456"/>
      <c r="I2" s="456"/>
      <c r="J2" s="456"/>
      <c r="K2" s="456"/>
      <c r="L2" s="456"/>
      <c r="M2" s="456"/>
      <c r="N2" s="456"/>
      <c r="O2" s="456"/>
      <c r="P2" s="456"/>
      <c r="Q2" s="456"/>
      <c r="R2" s="456"/>
      <c r="S2" s="456"/>
      <c r="T2" s="456"/>
    </row>
    <row r="3" spans="1:20" x14ac:dyDescent="0.15">
      <c r="A3" s="456"/>
      <c r="B3" s="456"/>
      <c r="C3" s="456"/>
      <c r="D3" s="456"/>
      <c r="E3" s="456"/>
      <c r="F3" s="456"/>
      <c r="G3" s="456"/>
      <c r="H3" s="456"/>
      <c r="I3" s="456"/>
      <c r="J3" s="456"/>
      <c r="K3" s="456"/>
      <c r="L3" s="456"/>
      <c r="M3" s="456"/>
      <c r="N3" s="456"/>
      <c r="O3" s="456"/>
      <c r="P3" s="456"/>
      <c r="Q3" s="456"/>
      <c r="R3" s="456"/>
      <c r="S3" s="456"/>
      <c r="T3" s="456"/>
    </row>
    <row r="4" spans="1:20" x14ac:dyDescent="0.15">
      <c r="A4" s="456"/>
      <c r="B4" s="456"/>
      <c r="C4" s="456"/>
      <c r="D4" s="456"/>
      <c r="E4" s="456"/>
      <c r="F4" s="456"/>
      <c r="G4" s="456"/>
      <c r="H4" s="456"/>
      <c r="I4" s="456"/>
      <c r="J4" s="456"/>
      <c r="K4" s="456"/>
      <c r="L4" s="456"/>
      <c r="M4" s="456"/>
      <c r="N4" s="456"/>
      <c r="O4" s="456"/>
      <c r="P4" s="456"/>
      <c r="Q4" s="456"/>
      <c r="R4" s="456"/>
      <c r="S4" s="456"/>
      <c r="T4" s="456"/>
    </row>
    <row r="5" spans="1:20" x14ac:dyDescent="0.15">
      <c r="A5" s="456"/>
      <c r="B5" s="456"/>
      <c r="C5" s="456"/>
      <c r="D5" s="456"/>
      <c r="E5" s="456"/>
      <c r="F5" s="456"/>
      <c r="G5" s="456"/>
      <c r="H5" s="456"/>
      <c r="I5" s="456"/>
      <c r="J5" s="456"/>
      <c r="K5" s="456"/>
      <c r="L5" s="456"/>
      <c r="M5" s="456"/>
      <c r="N5" s="456"/>
      <c r="O5" s="456"/>
      <c r="P5" s="456"/>
      <c r="Q5" s="456"/>
      <c r="R5" s="456"/>
      <c r="S5" s="456"/>
      <c r="T5" s="456"/>
    </row>
    <row r="6" spans="1:20" x14ac:dyDescent="0.15">
      <c r="A6" s="456"/>
      <c r="B6" s="456"/>
      <c r="C6" s="456"/>
      <c r="D6" s="456"/>
      <c r="E6" s="456"/>
      <c r="F6" s="456"/>
      <c r="G6" s="456"/>
      <c r="H6" s="456"/>
      <c r="I6" s="456"/>
      <c r="J6" s="456"/>
      <c r="K6" s="456"/>
      <c r="L6" s="456"/>
      <c r="M6" s="456"/>
      <c r="N6" s="456"/>
      <c r="O6" s="456"/>
      <c r="P6" s="456"/>
      <c r="Q6" s="456"/>
      <c r="R6" s="456"/>
      <c r="S6" s="456"/>
      <c r="T6" s="456"/>
    </row>
    <row r="7" spans="1:20" x14ac:dyDescent="0.15">
      <c r="A7" s="456"/>
      <c r="B7" s="456"/>
      <c r="C7" s="456"/>
      <c r="D7" s="456"/>
      <c r="E7" s="456"/>
      <c r="F7" s="456"/>
      <c r="G7" s="456"/>
      <c r="H7" s="456"/>
      <c r="I7" s="456"/>
      <c r="J7" s="456"/>
      <c r="K7" s="456"/>
      <c r="L7" s="456"/>
      <c r="M7" s="456"/>
      <c r="N7" s="456"/>
      <c r="O7" s="456"/>
      <c r="P7" s="456"/>
      <c r="Q7" s="456"/>
      <c r="R7" s="456"/>
      <c r="S7" s="456"/>
      <c r="T7" s="456"/>
    </row>
    <row r="8" spans="1:20" x14ac:dyDescent="0.15">
      <c r="A8" s="456"/>
      <c r="B8" s="456"/>
      <c r="C8" s="456"/>
      <c r="D8" s="456"/>
      <c r="E8" s="456"/>
      <c r="F8" s="456"/>
      <c r="G8" s="456"/>
      <c r="H8" s="456"/>
      <c r="I8" s="456"/>
      <c r="J8" s="456"/>
      <c r="K8" s="456"/>
      <c r="L8" s="456"/>
      <c r="M8" s="456"/>
      <c r="N8" s="456"/>
      <c r="O8" s="456"/>
      <c r="P8" s="456"/>
      <c r="Q8" s="456"/>
      <c r="R8" s="456"/>
      <c r="S8" s="456"/>
      <c r="T8" s="456"/>
    </row>
    <row r="9" spans="1:20" x14ac:dyDescent="0.15">
      <c r="A9" s="456"/>
      <c r="B9" s="456"/>
      <c r="C9" s="456"/>
      <c r="D9" s="456"/>
      <c r="E9" s="456"/>
      <c r="F9" s="456"/>
      <c r="G9" s="456"/>
      <c r="H9" s="456"/>
      <c r="I9" s="456"/>
      <c r="J9" s="456"/>
      <c r="K9" s="456"/>
      <c r="L9" s="456"/>
      <c r="M9" s="456"/>
      <c r="N9" s="456"/>
      <c r="O9" s="456"/>
      <c r="P9" s="456"/>
      <c r="Q9" s="456"/>
      <c r="R9" s="456"/>
      <c r="S9" s="456"/>
      <c r="T9" s="456"/>
    </row>
    <row r="10" spans="1:20" x14ac:dyDescent="0.15">
      <c r="A10" s="456"/>
      <c r="B10" s="456"/>
      <c r="C10" s="456"/>
      <c r="D10" s="456"/>
      <c r="E10" s="456"/>
      <c r="F10" s="456"/>
      <c r="G10" s="456"/>
      <c r="H10" s="456"/>
      <c r="I10" s="456"/>
      <c r="J10" s="456"/>
      <c r="K10" s="456"/>
      <c r="L10" s="456"/>
      <c r="M10" s="456"/>
      <c r="N10" s="456"/>
      <c r="O10" s="456"/>
      <c r="P10" s="456"/>
      <c r="Q10" s="456"/>
      <c r="R10" s="456"/>
      <c r="S10" s="456"/>
      <c r="T10" s="456"/>
    </row>
    <row r="11" spans="1:20" x14ac:dyDescent="0.15">
      <c r="A11" s="456"/>
      <c r="B11" s="456"/>
      <c r="C11" s="456"/>
      <c r="D11" s="456"/>
      <c r="E11" s="456"/>
      <c r="F11" s="456"/>
      <c r="G11" s="456"/>
      <c r="H11" s="456"/>
      <c r="I11" s="456"/>
      <c r="J11" s="456"/>
      <c r="K11" s="456"/>
      <c r="L11" s="456"/>
      <c r="M11" s="456"/>
      <c r="N11" s="456"/>
      <c r="O11" s="456"/>
      <c r="P11" s="456"/>
      <c r="Q11" s="456"/>
      <c r="R11" s="456"/>
      <c r="S11" s="456"/>
      <c r="T11" s="456"/>
    </row>
    <row r="12" spans="1:20" x14ac:dyDescent="0.15">
      <c r="A12" s="456"/>
      <c r="B12" s="456"/>
      <c r="C12" s="456"/>
      <c r="D12" s="456"/>
      <c r="E12" s="456"/>
      <c r="F12" s="456"/>
      <c r="G12" s="456"/>
      <c r="H12" s="456"/>
      <c r="I12" s="456"/>
      <c r="J12" s="456"/>
      <c r="K12" s="456"/>
      <c r="L12" s="456"/>
      <c r="M12" s="456"/>
      <c r="N12" s="456"/>
      <c r="O12" s="456"/>
      <c r="P12" s="456"/>
      <c r="Q12" s="456"/>
      <c r="R12" s="456"/>
      <c r="S12" s="456"/>
      <c r="T12" s="456"/>
    </row>
    <row r="13" spans="1:20" x14ac:dyDescent="0.15">
      <c r="A13" s="456"/>
      <c r="B13" s="456"/>
      <c r="C13" s="456"/>
      <c r="D13" s="456"/>
      <c r="E13" s="456"/>
      <c r="F13" s="456"/>
      <c r="G13" s="456"/>
      <c r="H13" s="456"/>
      <c r="I13" s="456"/>
      <c r="J13" s="456"/>
      <c r="K13" s="456"/>
      <c r="L13" s="456"/>
      <c r="M13" s="456"/>
      <c r="N13" s="456"/>
      <c r="O13" s="456"/>
      <c r="P13" s="456"/>
      <c r="Q13" s="456"/>
      <c r="R13" s="456"/>
      <c r="S13" s="456"/>
      <c r="T13" s="456"/>
    </row>
    <row r="14" spans="1:20" x14ac:dyDescent="0.15">
      <c r="A14" s="456"/>
      <c r="B14" s="456"/>
      <c r="C14" s="456"/>
      <c r="D14" s="456"/>
      <c r="E14" s="456"/>
      <c r="F14" s="456"/>
      <c r="G14" s="456"/>
      <c r="H14" s="456"/>
      <c r="I14" s="456"/>
      <c r="J14" s="456"/>
      <c r="K14" s="456"/>
      <c r="L14" s="456"/>
      <c r="M14" s="456"/>
      <c r="N14" s="456"/>
      <c r="O14" s="456"/>
      <c r="P14" s="456"/>
      <c r="Q14" s="456"/>
      <c r="R14" s="456"/>
      <c r="S14" s="456"/>
      <c r="T14" s="456"/>
    </row>
    <row r="15" spans="1:20" x14ac:dyDescent="0.15">
      <c r="A15" s="456"/>
      <c r="B15" s="456"/>
      <c r="C15" s="456"/>
      <c r="D15" s="456"/>
      <c r="E15" s="456"/>
      <c r="F15" s="456"/>
      <c r="G15" s="456"/>
      <c r="H15" s="456"/>
      <c r="I15" s="456"/>
      <c r="J15" s="456"/>
      <c r="K15" s="456"/>
      <c r="L15" s="456"/>
      <c r="M15" s="456"/>
      <c r="N15" s="456"/>
      <c r="O15" s="456"/>
      <c r="P15" s="456"/>
      <c r="Q15" s="456"/>
      <c r="R15" s="456"/>
      <c r="S15" s="456"/>
      <c r="T15" s="456"/>
    </row>
    <row r="16" spans="1:20" x14ac:dyDescent="0.15">
      <c r="A16" s="456"/>
      <c r="B16" s="456"/>
      <c r="C16" s="456"/>
      <c r="D16" s="456"/>
      <c r="E16" s="456"/>
      <c r="F16" s="456"/>
      <c r="G16" s="456"/>
      <c r="H16" s="456"/>
      <c r="I16" s="456"/>
      <c r="J16" s="456"/>
      <c r="K16" s="456"/>
      <c r="L16" s="456"/>
      <c r="M16" s="456"/>
      <c r="N16" s="456"/>
      <c r="O16" s="456"/>
      <c r="P16" s="456"/>
      <c r="Q16" s="456"/>
      <c r="R16" s="456"/>
      <c r="S16" s="456"/>
      <c r="T16" s="456"/>
    </row>
    <row r="17" spans="1:20" x14ac:dyDescent="0.15">
      <c r="A17" s="456"/>
      <c r="B17" s="456"/>
      <c r="C17" s="456"/>
      <c r="D17" s="456"/>
      <c r="E17" s="456"/>
      <c r="F17" s="456"/>
      <c r="G17" s="456"/>
      <c r="H17" s="456"/>
      <c r="I17" s="456"/>
      <c r="J17" s="456"/>
      <c r="K17" s="456"/>
      <c r="L17" s="456"/>
      <c r="M17" s="456"/>
      <c r="N17" s="456"/>
      <c r="O17" s="456"/>
      <c r="P17" s="456"/>
      <c r="Q17" s="456"/>
      <c r="R17" s="456"/>
      <c r="S17" s="456"/>
      <c r="T17" s="456"/>
    </row>
    <row r="18" spans="1:20" x14ac:dyDescent="0.15">
      <c r="A18" s="456"/>
      <c r="B18" s="456"/>
      <c r="C18" s="456"/>
      <c r="D18" s="456"/>
      <c r="E18" s="456"/>
      <c r="F18" s="456"/>
      <c r="G18" s="456"/>
      <c r="H18" s="456"/>
      <c r="I18" s="456"/>
      <c r="J18" s="456"/>
      <c r="K18" s="456"/>
      <c r="L18" s="456"/>
      <c r="M18" s="456"/>
      <c r="N18" s="456"/>
      <c r="O18" s="456"/>
      <c r="P18" s="456"/>
      <c r="Q18" s="456"/>
      <c r="R18" s="456"/>
      <c r="S18" s="456"/>
      <c r="T18" s="456"/>
    </row>
    <row r="19" spans="1:20" x14ac:dyDescent="0.15">
      <c r="A19" s="456"/>
      <c r="B19" s="456"/>
      <c r="C19" s="456"/>
      <c r="D19" s="456"/>
      <c r="E19" s="456"/>
      <c r="F19" s="456"/>
      <c r="G19" s="456"/>
      <c r="H19" s="456"/>
      <c r="I19" s="456"/>
      <c r="J19" s="456"/>
      <c r="K19" s="456"/>
      <c r="L19" s="456"/>
      <c r="M19" s="456"/>
      <c r="N19" s="456"/>
      <c r="O19" s="456"/>
      <c r="P19" s="456"/>
      <c r="Q19" s="456"/>
      <c r="R19" s="456"/>
      <c r="S19" s="456"/>
      <c r="T19" s="456"/>
    </row>
    <row r="20" spans="1:20" x14ac:dyDescent="0.15">
      <c r="A20" s="456"/>
      <c r="B20" s="456"/>
      <c r="C20" s="456"/>
      <c r="D20" s="456"/>
      <c r="E20" s="456"/>
      <c r="F20" s="456"/>
      <c r="G20" s="456"/>
      <c r="H20" s="456"/>
      <c r="I20" s="456"/>
      <c r="J20" s="456"/>
      <c r="K20" s="456"/>
      <c r="L20" s="456"/>
      <c r="M20" s="456"/>
      <c r="N20" s="456"/>
      <c r="O20" s="456"/>
      <c r="P20" s="456"/>
      <c r="Q20" s="456"/>
      <c r="R20" s="456"/>
      <c r="S20" s="456"/>
      <c r="T20" s="456"/>
    </row>
    <row r="21" spans="1:20" x14ac:dyDescent="0.15">
      <c r="A21" s="456"/>
      <c r="B21" s="456"/>
      <c r="C21" s="456"/>
      <c r="D21" s="456"/>
      <c r="E21" s="456"/>
      <c r="F21" s="456"/>
      <c r="G21" s="456"/>
      <c r="H21" s="456"/>
      <c r="I21" s="456"/>
      <c r="J21" s="456"/>
      <c r="K21" s="456"/>
      <c r="L21" s="456"/>
      <c r="M21" s="456"/>
      <c r="N21" s="456"/>
      <c r="O21" s="456"/>
      <c r="P21" s="456"/>
      <c r="Q21" s="456"/>
      <c r="R21" s="456"/>
      <c r="S21" s="456"/>
      <c r="T21" s="456"/>
    </row>
    <row r="22" spans="1:20" x14ac:dyDescent="0.15">
      <c r="A22" s="456"/>
      <c r="B22" s="456"/>
      <c r="C22" s="456"/>
      <c r="D22" s="456"/>
      <c r="E22" s="456"/>
      <c r="F22" s="456"/>
      <c r="G22" s="456"/>
      <c r="H22" s="456"/>
      <c r="I22" s="456"/>
      <c r="J22" s="456"/>
      <c r="K22" s="456"/>
      <c r="L22" s="456"/>
      <c r="M22" s="456"/>
      <c r="N22" s="456"/>
      <c r="O22" s="456"/>
      <c r="P22" s="456"/>
      <c r="Q22" s="456"/>
      <c r="R22" s="456"/>
      <c r="S22" s="456"/>
      <c r="T22" s="456"/>
    </row>
    <row r="23" spans="1:20" x14ac:dyDescent="0.15">
      <c r="A23" s="456"/>
      <c r="B23" s="456"/>
      <c r="C23" s="456"/>
      <c r="D23" s="456"/>
      <c r="E23" s="456"/>
      <c r="F23" s="456"/>
      <c r="G23" s="456"/>
      <c r="H23" s="456"/>
      <c r="I23" s="456"/>
      <c r="J23" s="456"/>
      <c r="K23" s="456"/>
      <c r="L23" s="456"/>
      <c r="M23" s="456"/>
      <c r="N23" s="456"/>
      <c r="O23" s="456"/>
      <c r="P23" s="456"/>
      <c r="Q23" s="456"/>
      <c r="R23" s="456"/>
      <c r="S23" s="456"/>
      <c r="T23" s="456"/>
    </row>
    <row r="24" spans="1:20" x14ac:dyDescent="0.15">
      <c r="A24" s="456"/>
      <c r="B24" s="456"/>
      <c r="C24" s="456"/>
      <c r="D24" s="456"/>
      <c r="E24" s="456"/>
      <c r="F24" s="456"/>
      <c r="G24" s="456"/>
      <c r="H24" s="456"/>
      <c r="I24" s="456"/>
      <c r="J24" s="456"/>
      <c r="K24" s="456"/>
      <c r="L24" s="456"/>
      <c r="M24" s="456"/>
      <c r="N24" s="456"/>
      <c r="O24" s="456"/>
      <c r="P24" s="456"/>
      <c r="Q24" s="456"/>
      <c r="R24" s="456"/>
      <c r="S24" s="456"/>
      <c r="T24" s="456"/>
    </row>
    <row r="25" spans="1:20" x14ac:dyDescent="0.15">
      <c r="A25" s="456"/>
      <c r="B25" s="456"/>
      <c r="C25" s="456"/>
      <c r="D25" s="456"/>
      <c r="E25" s="456"/>
      <c r="F25" s="456"/>
      <c r="G25" s="456"/>
      <c r="H25" s="456"/>
      <c r="I25" s="456"/>
      <c r="J25" s="456"/>
      <c r="K25" s="456"/>
      <c r="L25" s="456"/>
      <c r="M25" s="456"/>
      <c r="N25" s="456"/>
      <c r="O25" s="456"/>
      <c r="P25" s="456"/>
      <c r="Q25" s="456"/>
      <c r="R25" s="456"/>
      <c r="S25" s="456"/>
      <c r="T25" s="456"/>
    </row>
    <row r="26" spans="1:20" x14ac:dyDescent="0.15">
      <c r="A26" s="456"/>
      <c r="B26" s="456"/>
      <c r="C26" s="456"/>
      <c r="D26" s="456"/>
      <c r="E26" s="456"/>
      <c r="F26" s="456"/>
      <c r="G26" s="456"/>
      <c r="H26" s="456"/>
      <c r="I26" s="456"/>
      <c r="J26" s="456"/>
      <c r="K26" s="456"/>
      <c r="L26" s="456"/>
      <c r="M26" s="456"/>
      <c r="N26" s="456"/>
      <c r="O26" s="456"/>
      <c r="P26" s="456"/>
      <c r="Q26" s="456"/>
      <c r="R26" s="456"/>
      <c r="S26" s="456"/>
      <c r="T26" s="456"/>
    </row>
    <row r="27" spans="1:20" x14ac:dyDescent="0.15">
      <c r="A27" s="456"/>
      <c r="B27" s="456"/>
      <c r="C27" s="456"/>
      <c r="D27" s="456"/>
      <c r="E27" s="456"/>
      <c r="F27" s="456"/>
      <c r="G27" s="456"/>
      <c r="H27" s="456"/>
      <c r="I27" s="456"/>
      <c r="J27" s="456"/>
      <c r="K27" s="456"/>
      <c r="L27" s="456"/>
      <c r="M27" s="456"/>
      <c r="N27" s="456"/>
      <c r="O27" s="456"/>
      <c r="P27" s="456"/>
      <c r="Q27" s="456"/>
      <c r="R27" s="456"/>
      <c r="S27" s="456"/>
      <c r="T27" s="456"/>
    </row>
    <row r="28" spans="1:20" x14ac:dyDescent="0.15">
      <c r="A28" s="456"/>
      <c r="B28" s="456"/>
      <c r="C28" s="456"/>
      <c r="D28" s="456"/>
      <c r="E28" s="456"/>
      <c r="F28" s="456"/>
      <c r="G28" s="456"/>
      <c r="H28" s="456"/>
      <c r="I28" s="456"/>
      <c r="J28" s="456"/>
      <c r="K28" s="456"/>
      <c r="L28" s="456"/>
      <c r="M28" s="456"/>
      <c r="N28" s="456"/>
      <c r="O28" s="456"/>
      <c r="P28" s="456"/>
      <c r="Q28" s="456"/>
      <c r="R28" s="456"/>
      <c r="S28" s="456"/>
      <c r="T28" s="456"/>
    </row>
    <row r="29" spans="1:20" ht="17.25" customHeight="1" x14ac:dyDescent="0.15">
      <c r="A29" s="456"/>
      <c r="B29" s="456"/>
      <c r="C29" s="456"/>
      <c r="D29" s="456"/>
      <c r="E29" s="456"/>
      <c r="F29" s="456"/>
      <c r="G29" s="456"/>
      <c r="H29" s="456"/>
      <c r="I29" s="456"/>
      <c r="J29" s="456"/>
      <c r="K29" s="456"/>
      <c r="L29" s="456"/>
      <c r="M29" s="456"/>
      <c r="N29" s="456"/>
      <c r="O29" s="456"/>
      <c r="P29" s="456"/>
      <c r="Q29" s="456"/>
      <c r="R29" s="456"/>
      <c r="S29" s="456"/>
      <c r="T29" s="456"/>
    </row>
    <row r="30" spans="1:20" x14ac:dyDescent="0.15">
      <c r="A30" s="456"/>
      <c r="B30" s="456"/>
      <c r="C30" s="456"/>
      <c r="D30" s="456"/>
      <c r="E30" s="456"/>
      <c r="F30" s="456"/>
      <c r="G30" s="456"/>
      <c r="H30" s="456"/>
      <c r="I30" s="456"/>
      <c r="J30" s="456"/>
      <c r="K30" s="456"/>
      <c r="L30" s="456"/>
      <c r="M30" s="456"/>
      <c r="N30" s="456"/>
      <c r="O30" s="456"/>
      <c r="P30" s="456"/>
      <c r="Q30" s="456"/>
      <c r="R30" s="456"/>
      <c r="S30" s="456"/>
      <c r="T30" s="456"/>
    </row>
    <row r="31" spans="1:20" x14ac:dyDescent="0.15">
      <c r="A31" s="456"/>
      <c r="B31" s="456"/>
      <c r="C31" s="456"/>
      <c r="D31" s="456"/>
      <c r="E31" s="456"/>
      <c r="F31" s="456"/>
      <c r="G31" s="456"/>
      <c r="H31" s="456"/>
      <c r="I31" s="456"/>
      <c r="J31" s="456"/>
      <c r="K31" s="456"/>
      <c r="L31" s="456"/>
      <c r="M31" s="456"/>
      <c r="N31" s="456"/>
      <c r="O31" s="456"/>
      <c r="P31" s="456"/>
      <c r="Q31" s="456"/>
      <c r="R31" s="456"/>
      <c r="S31" s="456"/>
      <c r="T31" s="456"/>
    </row>
    <row r="32" spans="1:20" x14ac:dyDescent="0.15">
      <c r="A32" s="456"/>
      <c r="B32" s="456"/>
      <c r="C32" s="456"/>
      <c r="D32" s="456"/>
      <c r="E32" s="456"/>
      <c r="F32" s="456"/>
      <c r="G32" s="456"/>
      <c r="H32" s="456"/>
      <c r="I32" s="456"/>
      <c r="J32" s="456"/>
      <c r="K32" s="456"/>
      <c r="L32" s="456"/>
      <c r="M32" s="456"/>
      <c r="N32" s="456"/>
      <c r="O32" s="456"/>
      <c r="P32" s="456"/>
      <c r="Q32" s="456"/>
      <c r="R32" s="456"/>
      <c r="S32" s="456"/>
      <c r="T32" s="456"/>
    </row>
    <row r="33" spans="1:20" x14ac:dyDescent="0.15">
      <c r="A33" s="456"/>
      <c r="B33" s="456"/>
      <c r="C33" s="456"/>
      <c r="D33" s="456"/>
      <c r="E33" s="456"/>
      <c r="F33" s="456"/>
      <c r="G33" s="456"/>
      <c r="H33" s="456"/>
      <c r="I33" s="456"/>
      <c r="J33" s="456"/>
      <c r="K33" s="456"/>
      <c r="L33" s="456"/>
      <c r="M33" s="456"/>
      <c r="N33" s="456"/>
      <c r="O33" s="456"/>
      <c r="P33" s="456"/>
      <c r="Q33" s="456"/>
      <c r="R33" s="456"/>
      <c r="S33" s="456"/>
      <c r="T33" s="456"/>
    </row>
    <row r="34" spans="1:20" x14ac:dyDescent="0.15">
      <c r="A34" s="456"/>
      <c r="B34" s="456"/>
      <c r="C34" s="456"/>
      <c r="D34" s="456"/>
      <c r="E34" s="456"/>
      <c r="F34" s="456"/>
      <c r="G34" s="456"/>
      <c r="H34" s="456"/>
      <c r="I34" s="456"/>
      <c r="J34" s="456"/>
      <c r="K34" s="456"/>
      <c r="L34" s="456"/>
      <c r="M34" s="456"/>
      <c r="N34" s="456"/>
      <c r="O34" s="456"/>
      <c r="P34" s="456"/>
      <c r="Q34" s="456"/>
      <c r="R34" s="456"/>
      <c r="S34" s="456"/>
      <c r="T34" s="456"/>
    </row>
    <row r="35" spans="1:20" x14ac:dyDescent="0.15">
      <c r="A35" s="456"/>
      <c r="B35" s="456"/>
      <c r="C35" s="456"/>
      <c r="D35" s="456"/>
      <c r="E35" s="456"/>
      <c r="F35" s="456"/>
      <c r="G35" s="456"/>
      <c r="H35" s="456"/>
      <c r="I35" s="456"/>
      <c r="J35" s="456"/>
      <c r="K35" s="456"/>
      <c r="L35" s="456"/>
      <c r="M35" s="456"/>
      <c r="N35" s="456"/>
      <c r="O35" s="456"/>
      <c r="P35" s="456"/>
      <c r="Q35" s="456"/>
      <c r="R35" s="456"/>
      <c r="S35" s="456"/>
      <c r="T35" s="456"/>
    </row>
    <row r="36" spans="1:20" x14ac:dyDescent="0.15">
      <c r="A36" s="456"/>
      <c r="B36" s="456"/>
      <c r="C36" s="456"/>
      <c r="D36" s="456"/>
      <c r="E36" s="456"/>
      <c r="F36" s="456"/>
      <c r="G36" s="456"/>
      <c r="H36" s="456"/>
      <c r="I36" s="456"/>
      <c r="J36" s="456"/>
      <c r="K36" s="456"/>
      <c r="L36" s="456"/>
      <c r="M36" s="456"/>
      <c r="N36" s="456"/>
      <c r="O36" s="456"/>
      <c r="P36" s="456"/>
      <c r="Q36" s="456"/>
      <c r="R36" s="456"/>
      <c r="S36" s="456"/>
      <c r="T36" s="456"/>
    </row>
    <row r="37" spans="1:20" x14ac:dyDescent="0.15">
      <c r="A37" s="456"/>
      <c r="B37" s="456"/>
      <c r="C37" s="456"/>
      <c r="D37" s="456"/>
      <c r="E37" s="456"/>
      <c r="F37" s="456"/>
      <c r="G37" s="456"/>
      <c r="H37" s="456"/>
      <c r="I37" s="456"/>
      <c r="J37" s="456"/>
      <c r="K37" s="456"/>
      <c r="L37" s="456"/>
      <c r="M37" s="456"/>
      <c r="N37" s="456"/>
      <c r="O37" s="456"/>
      <c r="P37" s="456"/>
      <c r="Q37" s="456"/>
      <c r="R37" s="456"/>
      <c r="S37" s="456"/>
      <c r="T37" s="456"/>
    </row>
    <row r="38" spans="1:20" x14ac:dyDescent="0.15">
      <c r="A38" s="456"/>
      <c r="B38" s="456"/>
      <c r="C38" s="456"/>
      <c r="D38" s="456"/>
      <c r="E38" s="456"/>
      <c r="F38" s="456"/>
      <c r="G38" s="456"/>
      <c r="H38" s="456"/>
      <c r="I38" s="456"/>
      <c r="J38" s="456"/>
      <c r="K38" s="456"/>
      <c r="L38" s="456"/>
      <c r="M38" s="456"/>
      <c r="N38" s="456"/>
      <c r="O38" s="456"/>
      <c r="P38" s="456"/>
      <c r="Q38" s="456"/>
      <c r="R38" s="456"/>
      <c r="S38" s="456"/>
      <c r="T38" s="456"/>
    </row>
    <row r="39" spans="1:20" x14ac:dyDescent="0.15">
      <c r="A39" s="102"/>
      <c r="B39" s="102"/>
      <c r="C39" s="102"/>
      <c r="E39" s="102"/>
      <c r="F39" s="102"/>
      <c r="G39" s="102"/>
      <c r="H39" s="102"/>
      <c r="I39" s="161"/>
      <c r="J39" s="161"/>
      <c r="K39" s="161"/>
    </row>
    <row r="40" spans="1:20" x14ac:dyDescent="0.15">
      <c r="E40" s="102"/>
      <c r="F40" s="102"/>
      <c r="G40" s="102"/>
      <c r="H40" s="102"/>
      <c r="I40" s="161"/>
      <c r="J40" s="161"/>
      <c r="K40" s="161"/>
    </row>
    <row r="41" spans="1:20" x14ac:dyDescent="0.15">
      <c r="B41" s="102"/>
      <c r="C41" s="102"/>
      <c r="E41" s="102"/>
      <c r="F41" s="102"/>
      <c r="G41" s="102"/>
      <c r="H41" s="102"/>
      <c r="I41" s="161"/>
      <c r="J41" s="161"/>
      <c r="K41" s="161"/>
      <c r="L41" s="102"/>
      <c r="M41" s="102"/>
    </row>
    <row r="42" spans="1:20" x14ac:dyDescent="0.15">
      <c r="B42" s="102"/>
      <c r="C42" s="202" t="s">
        <v>99</v>
      </c>
      <c r="D42" s="203"/>
      <c r="E42" s="202" t="s">
        <v>106</v>
      </c>
      <c r="F42" s="207" t="s">
        <v>107</v>
      </c>
      <c r="G42" s="161"/>
      <c r="H42" s="161"/>
      <c r="I42" s="161"/>
      <c r="J42" s="161"/>
      <c r="K42" s="161"/>
      <c r="L42" s="102"/>
      <c r="M42" s="102"/>
    </row>
    <row r="43" spans="1:20" s="102" customFormat="1" x14ac:dyDescent="0.15">
      <c r="C43" s="460">
        <v>20160918</v>
      </c>
      <c r="D43" s="200" t="s">
        <v>100</v>
      </c>
      <c r="E43" s="200" t="s">
        <v>105</v>
      </c>
      <c r="F43" s="205" t="s">
        <v>108</v>
      </c>
      <c r="G43" s="161"/>
      <c r="H43" s="161"/>
      <c r="I43" s="161"/>
      <c r="J43" s="161"/>
      <c r="K43" s="161"/>
    </row>
    <row r="44" spans="1:20" s="102" customFormat="1" x14ac:dyDescent="0.15">
      <c r="C44" s="461"/>
      <c r="D44" s="200" t="s">
        <v>102</v>
      </c>
      <c r="E44" s="200" t="s">
        <v>105</v>
      </c>
      <c r="F44" s="205" t="s">
        <v>108</v>
      </c>
      <c r="G44" s="161"/>
      <c r="H44" s="161"/>
      <c r="I44" s="161"/>
      <c r="J44" s="161"/>
      <c r="K44" s="161"/>
    </row>
    <row r="45" spans="1:20" x14ac:dyDescent="0.15">
      <c r="B45" s="102"/>
      <c r="C45" s="457">
        <v>20160919</v>
      </c>
      <c r="D45" s="199" t="s">
        <v>100</v>
      </c>
      <c r="E45" s="204" t="s">
        <v>103</v>
      </c>
      <c r="F45" s="206" t="s">
        <v>109</v>
      </c>
      <c r="G45" s="161"/>
      <c r="H45" s="161"/>
      <c r="I45" s="161"/>
      <c r="J45" s="161"/>
      <c r="K45" s="161"/>
      <c r="L45" s="102"/>
      <c r="M45" s="102"/>
    </row>
    <row r="46" spans="1:20" x14ac:dyDescent="0.15">
      <c r="B46" s="102"/>
      <c r="C46" s="458"/>
      <c r="D46" s="199" t="s">
        <v>102</v>
      </c>
      <c r="E46" s="204" t="s">
        <v>110</v>
      </c>
      <c r="F46" s="200" t="s">
        <v>109</v>
      </c>
      <c r="G46" s="161"/>
      <c r="H46" s="161"/>
      <c r="I46" s="161"/>
      <c r="J46" s="161"/>
      <c r="K46" s="161"/>
      <c r="L46" s="102"/>
      <c r="M46" s="102"/>
    </row>
    <row r="47" spans="1:20" x14ac:dyDescent="0.15">
      <c r="B47" s="102"/>
      <c r="C47" s="459"/>
      <c r="D47" s="199" t="s">
        <v>101</v>
      </c>
      <c r="E47" s="204" t="s">
        <v>104</v>
      </c>
      <c r="F47" s="206" t="s">
        <v>109</v>
      </c>
      <c r="G47" s="161"/>
      <c r="H47" s="161"/>
      <c r="I47" s="161"/>
      <c r="J47" s="161"/>
      <c r="K47" s="161"/>
      <c r="L47" s="102"/>
      <c r="M47" s="102"/>
    </row>
    <row r="48" spans="1:20" x14ac:dyDescent="0.15">
      <c r="B48" s="102"/>
      <c r="C48" s="201">
        <v>20160920</v>
      </c>
      <c r="D48" s="199" t="s">
        <v>100</v>
      </c>
      <c r="E48" s="204" t="s">
        <v>120</v>
      </c>
      <c r="F48" s="206" t="s">
        <v>109</v>
      </c>
      <c r="G48" s="161"/>
      <c r="H48" s="161"/>
      <c r="I48" s="161"/>
      <c r="J48" s="161"/>
      <c r="K48" s="161"/>
      <c r="L48" s="102"/>
      <c r="M48" s="102"/>
    </row>
    <row r="49" spans="3:15" x14ac:dyDescent="0.15">
      <c r="C49" s="201">
        <v>20161005</v>
      </c>
      <c r="D49" s="209" t="s">
        <v>111</v>
      </c>
      <c r="E49" s="210" t="s">
        <v>119</v>
      </c>
      <c r="F49" s="208" t="s">
        <v>109</v>
      </c>
      <c r="G49" s="161"/>
      <c r="H49" s="161"/>
      <c r="I49" s="161"/>
      <c r="J49" s="161"/>
      <c r="K49" s="161"/>
      <c r="L49" s="102"/>
      <c r="M49" s="102"/>
    </row>
    <row r="50" spans="3:15" x14ac:dyDescent="0.15">
      <c r="C50" s="201">
        <v>20161006</v>
      </c>
      <c r="D50" s="209" t="s">
        <v>111</v>
      </c>
      <c r="E50" s="210" t="s">
        <v>118</v>
      </c>
      <c r="F50" s="208" t="s">
        <v>109</v>
      </c>
      <c r="G50" s="161"/>
      <c r="H50" s="161"/>
      <c r="I50" s="161"/>
      <c r="J50" s="161"/>
      <c r="K50" s="161"/>
    </row>
    <row r="51" spans="3:15" x14ac:dyDescent="0.15">
      <c r="C51" s="201">
        <v>20161007</v>
      </c>
      <c r="D51" s="209" t="s">
        <v>111</v>
      </c>
      <c r="E51" s="210" t="s">
        <v>117</v>
      </c>
      <c r="F51" s="208" t="s">
        <v>109</v>
      </c>
      <c r="G51" s="161"/>
      <c r="H51" s="161"/>
      <c r="I51" s="161"/>
      <c r="J51" s="161"/>
      <c r="K51" s="161"/>
      <c r="L51" s="102"/>
      <c r="M51" s="102"/>
    </row>
    <row r="52" spans="3:15" x14ac:dyDescent="0.15">
      <c r="C52" s="201">
        <v>20161008</v>
      </c>
      <c r="D52" s="209" t="s">
        <v>111</v>
      </c>
      <c r="E52" s="210" t="s">
        <v>117</v>
      </c>
      <c r="F52" s="208" t="s">
        <v>109</v>
      </c>
      <c r="G52" s="161"/>
      <c r="H52" s="161"/>
      <c r="I52" s="161"/>
      <c r="J52" s="161"/>
      <c r="K52" s="161"/>
      <c r="L52" s="102"/>
      <c r="M52" s="102"/>
    </row>
    <row r="53" spans="3:15" x14ac:dyDescent="0.15">
      <c r="C53" s="201">
        <v>20161009</v>
      </c>
      <c r="D53" s="209" t="s">
        <v>111</v>
      </c>
      <c r="E53" s="210" t="s">
        <v>112</v>
      </c>
      <c r="F53" s="208" t="s">
        <v>109</v>
      </c>
      <c r="G53" s="161"/>
      <c r="H53" s="161"/>
      <c r="I53" s="161"/>
      <c r="J53" s="161"/>
      <c r="K53" s="102"/>
      <c r="L53" s="102"/>
      <c r="M53" s="102"/>
    </row>
    <row r="54" spans="3:15" x14ac:dyDescent="0.15">
      <c r="C54" s="201">
        <v>20161010</v>
      </c>
      <c r="D54" s="209" t="s">
        <v>111</v>
      </c>
      <c r="E54" s="210" t="s">
        <v>113</v>
      </c>
      <c r="F54" s="208" t="s">
        <v>109</v>
      </c>
      <c r="G54" s="161"/>
      <c r="H54" s="161"/>
      <c r="I54" s="161"/>
      <c r="J54" s="102"/>
      <c r="K54" s="102"/>
      <c r="L54" s="102"/>
      <c r="M54" s="102"/>
      <c r="N54" s="102"/>
    </row>
    <row r="55" spans="3:15" x14ac:dyDescent="0.15">
      <c r="C55" s="201">
        <v>20161020</v>
      </c>
      <c r="D55" s="209" t="s">
        <v>111</v>
      </c>
      <c r="E55" s="210" t="s">
        <v>114</v>
      </c>
      <c r="F55" s="208" t="s">
        <v>109</v>
      </c>
      <c r="G55" s="161"/>
      <c r="H55" s="161"/>
      <c r="I55" s="161"/>
      <c r="J55" s="161"/>
      <c r="K55" s="161"/>
      <c r="L55" s="102"/>
      <c r="M55" s="102"/>
      <c r="N55" s="102"/>
    </row>
    <row r="56" spans="3:15" x14ac:dyDescent="0.15">
      <c r="C56" s="201">
        <v>20161021</v>
      </c>
      <c r="D56" s="209" t="s">
        <v>111</v>
      </c>
      <c r="E56" s="210" t="s">
        <v>115</v>
      </c>
      <c r="F56" s="208" t="s">
        <v>109</v>
      </c>
      <c r="G56" s="161"/>
      <c r="H56" s="161"/>
      <c r="I56" s="161"/>
      <c r="J56" s="161"/>
      <c r="K56" s="161"/>
      <c r="L56" s="102"/>
      <c r="M56" s="102"/>
      <c r="N56" s="102"/>
    </row>
    <row r="57" spans="3:15" s="102" customFormat="1" x14ac:dyDescent="0.15">
      <c r="C57" s="216">
        <v>20161022</v>
      </c>
      <c r="D57" s="215" t="s">
        <v>124</v>
      </c>
      <c r="E57" s="210" t="s">
        <v>125</v>
      </c>
      <c r="F57" s="214" t="s">
        <v>109</v>
      </c>
      <c r="G57" s="161"/>
      <c r="H57" s="161"/>
      <c r="I57" s="161"/>
      <c r="J57" s="161"/>
      <c r="K57" s="161"/>
    </row>
    <row r="58" spans="3:15" x14ac:dyDescent="0.15">
      <c r="C58" s="213">
        <v>20161023</v>
      </c>
      <c r="D58" s="212" t="s">
        <v>111</v>
      </c>
      <c r="E58" s="210" t="s">
        <v>116</v>
      </c>
      <c r="F58" s="211" t="s">
        <v>109</v>
      </c>
      <c r="J58" s="102"/>
      <c r="K58" s="102"/>
    </row>
    <row r="59" spans="3:15" x14ac:dyDescent="0.15">
      <c r="C59" s="213">
        <v>20161024</v>
      </c>
      <c r="D59" s="212" t="s">
        <v>111</v>
      </c>
      <c r="E59" s="210" t="s">
        <v>121</v>
      </c>
      <c r="F59" s="211" t="s">
        <v>109</v>
      </c>
      <c r="J59" s="102"/>
      <c r="K59" s="102"/>
    </row>
    <row r="60" spans="3:15" x14ac:dyDescent="0.15">
      <c r="C60" s="219">
        <v>20161025</v>
      </c>
      <c r="D60" s="218" t="s">
        <v>111</v>
      </c>
      <c r="E60" s="210" t="s">
        <v>127</v>
      </c>
      <c r="F60" s="217" t="s">
        <v>128</v>
      </c>
      <c r="J60" s="102"/>
      <c r="K60" s="102"/>
    </row>
    <row r="64" spans="3:15" x14ac:dyDescent="0.15">
      <c r="E64" s="102"/>
      <c r="F64" s="102"/>
      <c r="G64" s="102"/>
      <c r="H64" s="102"/>
      <c r="I64" s="102"/>
      <c r="J64" s="102"/>
      <c r="K64" s="102"/>
      <c r="L64" s="102"/>
      <c r="M64" s="102"/>
      <c r="N64" s="102"/>
      <c r="O64" s="102"/>
    </row>
    <row r="65" spans="3:15" x14ac:dyDescent="0.15">
      <c r="E65" s="102"/>
      <c r="F65" s="102"/>
      <c r="G65" s="102"/>
      <c r="H65" s="161"/>
      <c r="I65" s="161"/>
      <c r="J65" s="161"/>
      <c r="K65" s="161"/>
      <c r="L65" s="161"/>
      <c r="M65" s="102"/>
      <c r="N65" s="102"/>
      <c r="O65" s="102"/>
    </row>
    <row r="66" spans="3:15" x14ac:dyDescent="0.15">
      <c r="E66" s="102"/>
      <c r="F66" s="102"/>
      <c r="G66" s="102"/>
      <c r="H66" s="161"/>
      <c r="I66" s="161"/>
      <c r="J66" s="161"/>
      <c r="K66" s="161"/>
      <c r="L66" s="161"/>
      <c r="M66" s="102"/>
      <c r="N66" s="102"/>
      <c r="O66" s="102"/>
    </row>
    <row r="70" spans="3:15" x14ac:dyDescent="0.15">
      <c r="C70" s="102"/>
      <c r="J70" s="102"/>
      <c r="K70" s="102"/>
    </row>
    <row r="71" spans="3:15" x14ac:dyDescent="0.15">
      <c r="C71" s="102"/>
      <c r="E71" s="161"/>
      <c r="F71" s="163"/>
      <c r="G71" s="161"/>
      <c r="J71" s="102"/>
      <c r="K71" s="102"/>
    </row>
    <row r="72" spans="3:15" x14ac:dyDescent="0.15">
      <c r="C72" s="102"/>
      <c r="E72" s="161"/>
      <c r="F72" s="163"/>
      <c r="G72" s="161"/>
      <c r="J72" s="102"/>
      <c r="K72" s="102"/>
    </row>
    <row r="73" spans="3:15" x14ac:dyDescent="0.15">
      <c r="C73" s="102"/>
      <c r="E73" s="161"/>
      <c r="F73" s="101"/>
      <c r="G73" s="161"/>
      <c r="J73" s="102"/>
      <c r="K73" s="102"/>
    </row>
    <row r="74" spans="3:15" x14ac:dyDescent="0.15">
      <c r="C74" s="102"/>
      <c r="E74" s="161"/>
      <c r="F74" s="101"/>
      <c r="G74" s="161"/>
      <c r="J74" s="102"/>
      <c r="K74" s="102"/>
    </row>
    <row r="75" spans="3:15" x14ac:dyDescent="0.15">
      <c r="C75" s="102"/>
      <c r="E75" s="161"/>
      <c r="F75" s="163"/>
      <c r="G75" s="161"/>
      <c r="J75" s="102"/>
      <c r="K75" s="102"/>
    </row>
    <row r="76" spans="3:15" x14ac:dyDescent="0.15">
      <c r="C76" s="102"/>
      <c r="E76" s="161"/>
      <c r="F76" s="163"/>
      <c r="G76" s="161"/>
      <c r="J76" s="102"/>
      <c r="K76" s="102"/>
    </row>
    <row r="77" spans="3:15" x14ac:dyDescent="0.15">
      <c r="C77" s="102"/>
      <c r="E77" s="161"/>
      <c r="F77" s="163"/>
      <c r="G77" s="161"/>
      <c r="J77" s="102"/>
      <c r="K77" s="102"/>
    </row>
    <row r="78" spans="3:15" x14ac:dyDescent="0.15">
      <c r="C78" s="102"/>
      <c r="E78" s="161"/>
      <c r="F78" s="163"/>
      <c r="G78" s="161"/>
      <c r="J78" s="102"/>
      <c r="K78" s="102"/>
    </row>
    <row r="79" spans="3:15" x14ac:dyDescent="0.15">
      <c r="C79" s="102"/>
      <c r="E79" s="161"/>
      <c r="F79" s="163"/>
      <c r="G79" s="161"/>
      <c r="H79" s="161"/>
      <c r="I79" s="161"/>
      <c r="J79" s="102"/>
      <c r="K79" s="102"/>
    </row>
    <row r="80" spans="3:15" x14ac:dyDescent="0.15">
      <c r="C80" s="102"/>
      <c r="E80" s="161"/>
      <c r="F80" s="163"/>
      <c r="G80" s="161"/>
      <c r="H80" s="161"/>
      <c r="I80" s="161"/>
      <c r="J80" s="102"/>
      <c r="K80" s="102"/>
    </row>
    <row r="83" spans="3:13" x14ac:dyDescent="0.15">
      <c r="C83" s="102"/>
      <c r="E83" s="102"/>
      <c r="F83" s="102"/>
      <c r="G83" s="102"/>
      <c r="H83" s="102"/>
      <c r="I83" s="102"/>
      <c r="J83" s="102"/>
      <c r="K83" s="102"/>
      <c r="L83" s="102"/>
      <c r="M83" s="102"/>
    </row>
    <row r="84" spans="3:13" x14ac:dyDescent="0.15">
      <c r="C84" s="102"/>
      <c r="E84" s="102"/>
      <c r="F84" s="161"/>
      <c r="G84" s="161"/>
      <c r="H84" s="161"/>
      <c r="I84" s="161"/>
      <c r="J84" s="161"/>
      <c r="K84" s="102"/>
      <c r="L84" s="102"/>
      <c r="M84" s="102"/>
    </row>
    <row r="85" spans="3:13" x14ac:dyDescent="0.15">
      <c r="C85" s="102"/>
      <c r="E85" s="102"/>
      <c r="F85" s="102"/>
      <c r="G85" s="102"/>
      <c r="H85" s="102"/>
      <c r="I85" s="102"/>
      <c r="J85" s="102"/>
      <c r="K85" s="102"/>
      <c r="L85" s="102"/>
      <c r="M85" s="102"/>
    </row>
    <row r="86" spans="3:13" x14ac:dyDescent="0.15">
      <c r="C86" s="102"/>
      <c r="E86" s="102"/>
      <c r="F86" s="161"/>
      <c r="G86" s="161"/>
      <c r="H86" s="161"/>
      <c r="I86" s="161"/>
      <c r="J86" s="161"/>
      <c r="K86" s="102"/>
      <c r="L86" s="102"/>
      <c r="M86" s="102"/>
    </row>
    <row r="87" spans="3:13" x14ac:dyDescent="0.15">
      <c r="C87" s="102"/>
      <c r="E87" s="102"/>
      <c r="F87" s="102"/>
      <c r="G87" s="102"/>
      <c r="H87" s="102"/>
      <c r="I87" s="102"/>
      <c r="J87" s="102"/>
      <c r="K87" s="102"/>
      <c r="L87" s="102"/>
      <c r="M87" s="102"/>
    </row>
    <row r="88" spans="3:13" x14ac:dyDescent="0.15">
      <c r="C88" s="102"/>
      <c r="E88" s="102"/>
      <c r="F88" s="102"/>
      <c r="G88" s="102"/>
      <c r="H88" s="102"/>
      <c r="I88" s="102"/>
      <c r="J88" s="102"/>
      <c r="K88" s="102"/>
      <c r="L88" s="102"/>
      <c r="M88" s="102"/>
    </row>
    <row r="89" spans="3:13" x14ac:dyDescent="0.15">
      <c r="C89" s="102"/>
      <c r="E89" s="102"/>
      <c r="F89" s="102"/>
      <c r="G89" s="102"/>
      <c r="H89" s="102"/>
      <c r="I89" s="102"/>
      <c r="J89" s="102"/>
      <c r="K89" s="102"/>
      <c r="L89" s="102"/>
      <c r="M89" s="102"/>
    </row>
  </sheetData>
  <mergeCells count="3">
    <mergeCell ref="A1:T38"/>
    <mergeCell ref="C45:C47"/>
    <mergeCell ref="C43:C44"/>
  </mergeCells>
  <phoneticPr fontId="1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29"/>
  <sheetViews>
    <sheetView workbookViewId="0">
      <pane ySplit="1" topLeftCell="A215" activePane="bottomLeft" state="frozen"/>
      <selection pane="bottomLeft" activeCell="G224" sqref="G224"/>
    </sheetView>
  </sheetViews>
  <sheetFormatPr defaultRowHeight="13.5" x14ac:dyDescent="0.15"/>
  <cols>
    <col min="2" max="2" width="10.5" bestFit="1" customWidth="1"/>
    <col min="3" max="3" width="30.125" customWidth="1"/>
    <col min="4" max="4" width="47.5" customWidth="1"/>
    <col min="5" max="5" width="39.5" customWidth="1"/>
    <col min="6" max="6" width="41" customWidth="1"/>
    <col min="7" max="7" width="54.375" customWidth="1"/>
    <col min="9" max="9" width="13" customWidth="1"/>
    <col min="10" max="10" width="16" customWidth="1"/>
  </cols>
  <sheetData>
    <row r="1" spans="1:10" x14ac:dyDescent="0.15">
      <c r="A1" s="227" t="s">
        <v>133</v>
      </c>
      <c r="B1" s="227" t="s">
        <v>134</v>
      </c>
      <c r="C1" s="227" t="s">
        <v>138</v>
      </c>
      <c r="D1" s="227" t="s">
        <v>135</v>
      </c>
      <c r="E1" s="227" t="s">
        <v>136</v>
      </c>
      <c r="F1" s="227" t="s">
        <v>137</v>
      </c>
    </row>
    <row r="2" spans="1:10" s="102" customFormat="1" ht="40.5" customHeight="1" x14ac:dyDescent="0.15">
      <c r="A2" s="225" t="s">
        <v>140</v>
      </c>
      <c r="B2" s="225"/>
      <c r="C2" s="238" t="s">
        <v>199</v>
      </c>
      <c r="D2" s="173" t="s">
        <v>205</v>
      </c>
      <c r="E2" s="173" t="s">
        <v>206</v>
      </c>
      <c r="F2" s="173" t="s">
        <v>201</v>
      </c>
      <c r="G2" s="462" t="s">
        <v>402</v>
      </c>
      <c r="H2" s="463"/>
    </row>
    <row r="3" spans="1:10" ht="40.5" x14ac:dyDescent="0.15">
      <c r="A3" s="474" t="s">
        <v>212</v>
      </c>
      <c r="B3" s="230">
        <v>20170106</v>
      </c>
      <c r="C3" s="229" t="s">
        <v>146</v>
      </c>
      <c r="D3" s="228" t="s">
        <v>147</v>
      </c>
      <c r="E3" s="228" t="s">
        <v>144</v>
      </c>
      <c r="F3" s="228" t="s">
        <v>145</v>
      </c>
      <c r="G3" s="462"/>
      <c r="H3" s="463"/>
      <c r="I3" s="47" t="s">
        <v>142</v>
      </c>
      <c r="J3" s="47" t="s">
        <v>139</v>
      </c>
    </row>
    <row r="4" spans="1:10" ht="40.5" x14ac:dyDescent="0.15">
      <c r="A4" s="475"/>
      <c r="B4" s="230">
        <v>20170110</v>
      </c>
      <c r="C4" s="228" t="s">
        <v>148</v>
      </c>
      <c r="D4" s="228" t="s">
        <v>149</v>
      </c>
      <c r="E4" s="229" t="s">
        <v>151</v>
      </c>
      <c r="F4" s="229" t="s">
        <v>150</v>
      </c>
      <c r="G4" s="462"/>
      <c r="H4" s="463"/>
      <c r="I4" s="47" t="s">
        <v>143</v>
      </c>
      <c r="J4" s="47" t="s">
        <v>141</v>
      </c>
    </row>
    <row r="5" spans="1:10" x14ac:dyDescent="0.15">
      <c r="A5" s="475"/>
      <c r="B5" s="230">
        <v>20170111</v>
      </c>
      <c r="C5" s="228" t="s">
        <v>153</v>
      </c>
      <c r="D5" s="228" t="s">
        <v>152</v>
      </c>
      <c r="E5" s="228" t="s">
        <v>155</v>
      </c>
      <c r="F5" s="228" t="s">
        <v>156</v>
      </c>
      <c r="G5" s="462"/>
      <c r="H5" s="463"/>
    </row>
    <row r="6" spans="1:10" ht="40.5" x14ac:dyDescent="0.15">
      <c r="A6" s="475"/>
      <c r="B6" s="231">
        <v>20170112</v>
      </c>
      <c r="C6" s="228" t="s">
        <v>159</v>
      </c>
      <c r="D6" s="228" t="s">
        <v>157</v>
      </c>
      <c r="E6" s="228" t="s">
        <v>158</v>
      </c>
      <c r="F6" s="228" t="s">
        <v>154</v>
      </c>
      <c r="G6" s="462"/>
      <c r="H6" s="463"/>
    </row>
    <row r="7" spans="1:10" x14ac:dyDescent="0.15">
      <c r="A7" s="475"/>
      <c r="B7" s="460">
        <v>20170113</v>
      </c>
      <c r="C7" s="173" t="s">
        <v>160</v>
      </c>
      <c r="D7" s="173" t="s">
        <v>161</v>
      </c>
      <c r="E7" s="173" t="s">
        <v>162</v>
      </c>
      <c r="F7" s="173" t="s">
        <v>163</v>
      </c>
      <c r="G7" s="462"/>
      <c r="H7" s="463"/>
    </row>
    <row r="8" spans="1:10" s="102" customFormat="1" x14ac:dyDescent="0.15">
      <c r="A8" s="475"/>
      <c r="B8" s="461"/>
      <c r="C8" s="173" t="s">
        <v>170</v>
      </c>
      <c r="D8" s="173" t="s">
        <v>174</v>
      </c>
      <c r="E8" s="173" t="s">
        <v>173</v>
      </c>
      <c r="F8" s="173" t="s">
        <v>169</v>
      </c>
      <c r="G8" s="288"/>
      <c r="H8" s="256"/>
    </row>
    <row r="9" spans="1:10" ht="27" x14ac:dyDescent="0.15">
      <c r="A9" s="475"/>
      <c r="B9" s="232">
        <v>20161028</v>
      </c>
      <c r="C9" s="173" t="s">
        <v>202</v>
      </c>
      <c r="D9" s="173" t="s">
        <v>164</v>
      </c>
      <c r="E9" s="173" t="s">
        <v>165</v>
      </c>
      <c r="F9" s="173" t="s">
        <v>172</v>
      </c>
      <c r="G9" s="288"/>
      <c r="H9" s="256"/>
    </row>
    <row r="10" spans="1:10" s="102" customFormat="1" x14ac:dyDescent="0.15">
      <c r="A10" s="475"/>
      <c r="B10" s="471">
        <v>20170119</v>
      </c>
      <c r="C10" s="173" t="s">
        <v>170</v>
      </c>
      <c r="D10" s="173" t="s">
        <v>171</v>
      </c>
      <c r="E10" s="173" t="s">
        <v>173</v>
      </c>
      <c r="F10" s="173" t="s">
        <v>169</v>
      </c>
      <c r="G10" s="288"/>
      <c r="H10" s="256"/>
    </row>
    <row r="11" spans="1:10" x14ac:dyDescent="0.15">
      <c r="A11" s="475"/>
      <c r="B11" s="472"/>
      <c r="C11" s="173" t="s">
        <v>166</v>
      </c>
      <c r="D11" s="173" t="s">
        <v>167</v>
      </c>
      <c r="E11" s="173" t="s">
        <v>168</v>
      </c>
      <c r="F11" s="173" t="s">
        <v>169</v>
      </c>
      <c r="G11" s="288"/>
      <c r="H11" s="256"/>
    </row>
    <row r="12" spans="1:10" ht="40.5" x14ac:dyDescent="0.15">
      <c r="A12" s="475"/>
      <c r="B12" s="232">
        <v>20170128</v>
      </c>
      <c r="C12" s="234" t="s">
        <v>176</v>
      </c>
      <c r="D12" s="173" t="s">
        <v>175</v>
      </c>
      <c r="E12" s="173" t="s">
        <v>177</v>
      </c>
      <c r="F12" s="173" t="s">
        <v>178</v>
      </c>
      <c r="G12" s="288"/>
      <c r="H12" s="256"/>
    </row>
    <row r="13" spans="1:10" ht="27" x14ac:dyDescent="0.15">
      <c r="A13" s="475"/>
      <c r="B13" s="232">
        <v>20170131</v>
      </c>
      <c r="C13" s="173" t="s">
        <v>188</v>
      </c>
      <c r="D13" s="173" t="s">
        <v>179</v>
      </c>
      <c r="E13" s="173" t="s">
        <v>180</v>
      </c>
      <c r="F13" s="173" t="s">
        <v>172</v>
      </c>
      <c r="G13" s="288"/>
      <c r="H13" s="256"/>
    </row>
    <row r="14" spans="1:10" ht="27" x14ac:dyDescent="0.15">
      <c r="A14" s="475"/>
      <c r="B14" s="232">
        <v>20170205</v>
      </c>
      <c r="C14" s="173" t="s">
        <v>181</v>
      </c>
      <c r="D14" s="173" t="s">
        <v>185</v>
      </c>
      <c r="E14" s="173" t="s">
        <v>186</v>
      </c>
      <c r="F14" s="235" t="s">
        <v>172</v>
      </c>
      <c r="G14" s="288"/>
      <c r="H14" s="256"/>
    </row>
    <row r="15" spans="1:10" ht="27" x14ac:dyDescent="0.15">
      <c r="A15" s="475"/>
      <c r="B15" s="232">
        <v>20170211</v>
      </c>
      <c r="C15" s="173" t="s">
        <v>183</v>
      </c>
      <c r="D15" s="173" t="s">
        <v>184</v>
      </c>
      <c r="E15" s="173" t="s">
        <v>187</v>
      </c>
      <c r="F15" s="239" t="s">
        <v>163</v>
      </c>
    </row>
    <row r="16" spans="1:10" ht="27" x14ac:dyDescent="0.15">
      <c r="A16" s="475"/>
      <c r="B16" s="236">
        <v>20170215</v>
      </c>
      <c r="C16" s="221" t="s">
        <v>189</v>
      </c>
      <c r="D16" s="221" t="s">
        <v>190</v>
      </c>
      <c r="E16" s="221" t="s">
        <v>198</v>
      </c>
      <c r="F16" s="221" t="s">
        <v>163</v>
      </c>
    </row>
    <row r="17" spans="1:6" ht="27" x14ac:dyDescent="0.15">
      <c r="A17" s="475"/>
      <c r="B17" s="236">
        <v>20170221</v>
      </c>
      <c r="C17" s="221" t="s">
        <v>192</v>
      </c>
      <c r="D17" s="221" t="s">
        <v>191</v>
      </c>
      <c r="E17" s="174" t="s">
        <v>193</v>
      </c>
      <c r="F17" s="221" t="s">
        <v>163</v>
      </c>
    </row>
    <row r="18" spans="1:6" ht="27" x14ac:dyDescent="0.15">
      <c r="A18" s="475"/>
      <c r="B18" s="473">
        <v>20170222</v>
      </c>
      <c r="C18" s="173" t="s">
        <v>194</v>
      </c>
      <c r="D18" s="173" t="s">
        <v>222</v>
      </c>
      <c r="E18" s="237" t="s">
        <v>197</v>
      </c>
      <c r="F18" s="173" t="s">
        <v>196</v>
      </c>
    </row>
    <row r="19" spans="1:6" ht="27" x14ac:dyDescent="0.15">
      <c r="A19" s="475"/>
      <c r="B19" s="473"/>
      <c r="C19" s="173" t="s">
        <v>214</v>
      </c>
      <c r="D19" s="173" t="s">
        <v>221</v>
      </c>
      <c r="E19" s="173" t="s">
        <v>195</v>
      </c>
      <c r="F19" s="173" t="s">
        <v>200</v>
      </c>
    </row>
    <row r="20" spans="1:6" ht="40.5" x14ac:dyDescent="0.15">
      <c r="A20" s="475"/>
      <c r="B20" s="473">
        <v>20170223</v>
      </c>
      <c r="C20" s="238" t="s">
        <v>199</v>
      </c>
      <c r="D20" s="173" t="s">
        <v>205</v>
      </c>
      <c r="E20" s="173" t="s">
        <v>207</v>
      </c>
      <c r="F20" s="173" t="s">
        <v>201</v>
      </c>
    </row>
    <row r="21" spans="1:6" ht="27" x14ac:dyDescent="0.15">
      <c r="A21" s="475"/>
      <c r="B21" s="473"/>
      <c r="C21" s="238" t="s">
        <v>203</v>
      </c>
      <c r="D21" s="173" t="s">
        <v>204</v>
      </c>
      <c r="E21" s="173" t="s">
        <v>218</v>
      </c>
      <c r="F21" s="243" t="s">
        <v>219</v>
      </c>
    </row>
    <row r="22" spans="1:6" x14ac:dyDescent="0.15">
      <c r="A22" s="475"/>
    </row>
    <row r="23" spans="1:6" ht="27" x14ac:dyDescent="0.15">
      <c r="A23" s="241" t="s">
        <v>208</v>
      </c>
      <c r="B23" s="242">
        <v>20170302</v>
      </c>
      <c r="C23" s="240" t="s">
        <v>209</v>
      </c>
      <c r="D23" s="173" t="s">
        <v>210</v>
      </c>
      <c r="E23" s="173" t="s">
        <v>211</v>
      </c>
      <c r="F23" s="173" t="s">
        <v>225</v>
      </c>
    </row>
    <row r="24" spans="1:6" ht="27" x14ac:dyDescent="0.15">
      <c r="A24" s="469" t="s">
        <v>213</v>
      </c>
      <c r="B24" s="246">
        <v>20170303</v>
      </c>
      <c r="C24" s="173" t="s">
        <v>215</v>
      </c>
      <c r="D24" s="245" t="s">
        <v>217</v>
      </c>
      <c r="E24" s="245" t="s">
        <v>216</v>
      </c>
      <c r="F24" s="245" t="s">
        <v>224</v>
      </c>
    </row>
    <row r="25" spans="1:6" ht="54" x14ac:dyDescent="0.15">
      <c r="A25" s="470"/>
      <c r="B25" s="246">
        <v>20170316</v>
      </c>
      <c r="C25" s="173" t="s">
        <v>220</v>
      </c>
      <c r="D25" s="173" t="s">
        <v>223</v>
      </c>
      <c r="E25" s="173" t="s">
        <v>227</v>
      </c>
      <c r="F25" s="173" t="s">
        <v>226</v>
      </c>
    </row>
    <row r="26" spans="1:6" x14ac:dyDescent="0.15">
      <c r="A26" s="470"/>
      <c r="B26" s="80">
        <v>20170320</v>
      </c>
      <c r="C26" s="173" t="s">
        <v>228</v>
      </c>
      <c r="D26" s="173" t="s">
        <v>229</v>
      </c>
      <c r="E26" s="173" t="s">
        <v>230</v>
      </c>
      <c r="F26" s="173" t="s">
        <v>226</v>
      </c>
    </row>
    <row r="27" spans="1:6" ht="28.5" x14ac:dyDescent="0.25">
      <c r="A27" s="470"/>
      <c r="B27" s="80">
        <v>20170325</v>
      </c>
      <c r="C27" s="198" t="s">
        <v>235</v>
      </c>
      <c r="D27" s="177" t="s">
        <v>231</v>
      </c>
      <c r="E27" s="247" t="s">
        <v>232</v>
      </c>
      <c r="F27" s="173" t="s">
        <v>226</v>
      </c>
    </row>
    <row r="28" spans="1:6" ht="27" x14ac:dyDescent="0.15">
      <c r="A28" s="470"/>
      <c r="B28" s="80">
        <v>20170325</v>
      </c>
      <c r="C28" s="198" t="s">
        <v>236</v>
      </c>
      <c r="D28" s="247" t="s">
        <v>233</v>
      </c>
      <c r="E28" s="248" t="s">
        <v>234</v>
      </c>
      <c r="F28" s="173" t="s">
        <v>226</v>
      </c>
    </row>
    <row r="29" spans="1:6" ht="28.5" x14ac:dyDescent="0.25">
      <c r="A29" s="470"/>
      <c r="B29" s="80">
        <v>20170327</v>
      </c>
      <c r="C29" s="198" t="s">
        <v>235</v>
      </c>
      <c r="D29" s="177" t="s">
        <v>249</v>
      </c>
      <c r="E29" s="248" t="s">
        <v>237</v>
      </c>
      <c r="F29" s="173" t="s">
        <v>226</v>
      </c>
    </row>
    <row r="31" spans="1:6" ht="27" x14ac:dyDescent="0.15">
      <c r="B31" s="252">
        <v>20170401</v>
      </c>
      <c r="C31" s="251" t="s">
        <v>238</v>
      </c>
      <c r="D31" s="250" t="s">
        <v>239</v>
      </c>
      <c r="E31" s="250" t="s">
        <v>252</v>
      </c>
      <c r="F31" s="173" t="s">
        <v>226</v>
      </c>
    </row>
    <row r="32" spans="1:6" s="102" customFormat="1" ht="27" x14ac:dyDescent="0.15">
      <c r="B32" s="80">
        <v>20170406</v>
      </c>
      <c r="C32" s="173" t="s">
        <v>248</v>
      </c>
      <c r="D32" s="250" t="s">
        <v>250</v>
      </c>
      <c r="E32" s="250" t="s">
        <v>251</v>
      </c>
      <c r="F32" s="173" t="s">
        <v>226</v>
      </c>
    </row>
    <row r="33" spans="2:6" x14ac:dyDescent="0.15">
      <c r="B33" s="80">
        <v>20170406</v>
      </c>
      <c r="C33" s="173" t="s">
        <v>129</v>
      </c>
      <c r="D33" s="250" t="s">
        <v>246</v>
      </c>
      <c r="E33" s="250" t="s">
        <v>247</v>
      </c>
      <c r="F33" s="173" t="s">
        <v>226</v>
      </c>
    </row>
    <row r="34" spans="2:6" s="102" customFormat="1" ht="27" x14ac:dyDescent="0.15">
      <c r="B34" s="224">
        <v>20170407</v>
      </c>
      <c r="C34" s="173" t="s">
        <v>248</v>
      </c>
      <c r="D34" s="254" t="s">
        <v>253</v>
      </c>
      <c r="E34" s="257" t="s">
        <v>256</v>
      </c>
      <c r="F34" s="173" t="s">
        <v>226</v>
      </c>
    </row>
    <row r="35" spans="2:6" ht="27" x14ac:dyDescent="0.15">
      <c r="B35" s="80">
        <v>20170409</v>
      </c>
      <c r="C35" s="173" t="s">
        <v>255</v>
      </c>
      <c r="D35" s="254" t="s">
        <v>254</v>
      </c>
      <c r="E35" s="257" t="s">
        <v>258</v>
      </c>
      <c r="F35" s="173" t="s">
        <v>219</v>
      </c>
    </row>
    <row r="36" spans="2:6" ht="40.5" x14ac:dyDescent="0.15">
      <c r="B36" s="261">
        <v>20170409</v>
      </c>
      <c r="C36" s="262" t="s">
        <v>269</v>
      </c>
      <c r="D36" s="262" t="s">
        <v>271</v>
      </c>
      <c r="E36" s="262" t="s">
        <v>272</v>
      </c>
      <c r="F36" s="262" t="s">
        <v>219</v>
      </c>
    </row>
    <row r="37" spans="2:6" ht="27" x14ac:dyDescent="0.15">
      <c r="B37" s="80">
        <v>20170409</v>
      </c>
      <c r="C37" s="173" t="s">
        <v>264</v>
      </c>
      <c r="D37" s="258" t="s">
        <v>263</v>
      </c>
      <c r="E37" s="259" t="s">
        <v>265</v>
      </c>
      <c r="F37" s="259" t="s">
        <v>267</v>
      </c>
    </row>
    <row r="38" spans="2:6" ht="27" x14ac:dyDescent="0.15">
      <c r="B38" s="80">
        <v>20170414</v>
      </c>
      <c r="C38" s="173" t="s">
        <v>255</v>
      </c>
      <c r="D38" s="255" t="s">
        <v>257</v>
      </c>
      <c r="E38" s="257" t="s">
        <v>259</v>
      </c>
      <c r="F38" s="173" t="s">
        <v>266</v>
      </c>
    </row>
    <row r="39" spans="2:6" ht="27" x14ac:dyDescent="0.15">
      <c r="B39" s="80">
        <v>20170415</v>
      </c>
      <c r="C39" s="255" t="s">
        <v>260</v>
      </c>
      <c r="D39" s="255" t="s">
        <v>261</v>
      </c>
      <c r="E39" s="255" t="s">
        <v>268</v>
      </c>
      <c r="F39" s="173" t="s">
        <v>266</v>
      </c>
    </row>
    <row r="40" spans="2:6" ht="40.5" x14ac:dyDescent="0.15">
      <c r="B40" s="80">
        <v>20170416</v>
      </c>
      <c r="C40" s="255" t="s">
        <v>262</v>
      </c>
      <c r="D40" s="255" t="s">
        <v>327</v>
      </c>
      <c r="E40" s="260" t="s">
        <v>270</v>
      </c>
      <c r="F40" s="260" t="s">
        <v>219</v>
      </c>
    </row>
    <row r="42" spans="2:6" ht="27" x14ac:dyDescent="0.15">
      <c r="B42" s="80">
        <v>20170501</v>
      </c>
      <c r="C42" s="266" t="s">
        <v>280</v>
      </c>
      <c r="D42" s="264" t="s">
        <v>274</v>
      </c>
      <c r="E42" s="271" t="s">
        <v>286</v>
      </c>
      <c r="F42" s="271" t="s">
        <v>287</v>
      </c>
    </row>
    <row r="43" spans="2:6" ht="27" x14ac:dyDescent="0.15">
      <c r="B43" s="80">
        <v>20170502</v>
      </c>
      <c r="C43" s="173" t="s">
        <v>255</v>
      </c>
      <c r="D43" s="255" t="s">
        <v>275</v>
      </c>
      <c r="E43" s="265" t="s">
        <v>276</v>
      </c>
      <c r="F43" s="173" t="s">
        <v>266</v>
      </c>
    </row>
    <row r="44" spans="2:6" ht="27" x14ac:dyDescent="0.15">
      <c r="B44" s="80">
        <v>20170505</v>
      </c>
      <c r="C44" s="266" t="s">
        <v>278</v>
      </c>
      <c r="D44" s="266" t="s">
        <v>279</v>
      </c>
      <c r="E44" s="270" t="s">
        <v>285</v>
      </c>
      <c r="F44" s="173" t="s">
        <v>224</v>
      </c>
    </row>
    <row r="45" spans="2:6" ht="148.5" x14ac:dyDescent="0.15">
      <c r="B45" s="80">
        <v>20170508</v>
      </c>
      <c r="C45" s="266" t="s">
        <v>281</v>
      </c>
      <c r="D45" s="272" t="s">
        <v>293</v>
      </c>
      <c r="E45" s="266" t="s">
        <v>282</v>
      </c>
      <c r="F45" s="267" t="s">
        <v>283</v>
      </c>
    </row>
    <row r="46" spans="2:6" ht="27" x14ac:dyDescent="0.15">
      <c r="B46" s="80">
        <v>20170509</v>
      </c>
      <c r="C46" s="173" t="s">
        <v>255</v>
      </c>
      <c r="D46" s="255" t="s">
        <v>291</v>
      </c>
      <c r="E46" s="268" t="s">
        <v>284</v>
      </c>
      <c r="F46" s="173" t="s">
        <v>224</v>
      </c>
    </row>
    <row r="47" spans="2:6" ht="27" x14ac:dyDescent="0.15">
      <c r="B47" s="224">
        <v>20170510</v>
      </c>
      <c r="C47" s="176" t="s">
        <v>288</v>
      </c>
      <c r="D47" s="255" t="s">
        <v>290</v>
      </c>
      <c r="E47" s="175" t="s">
        <v>289</v>
      </c>
      <c r="F47" s="176" t="s">
        <v>126</v>
      </c>
    </row>
    <row r="48" spans="2:6" ht="27" x14ac:dyDescent="0.15">
      <c r="B48" s="80">
        <v>20170515</v>
      </c>
      <c r="C48" s="173" t="s">
        <v>292</v>
      </c>
      <c r="D48" s="173" t="s">
        <v>294</v>
      </c>
      <c r="E48" s="173" t="s">
        <v>303</v>
      </c>
      <c r="F48" s="275"/>
    </row>
    <row r="49" spans="1:6" ht="27" x14ac:dyDescent="0.15">
      <c r="B49" s="80">
        <v>20170518</v>
      </c>
      <c r="C49" s="173" t="s">
        <v>298</v>
      </c>
      <c r="D49" s="173" t="s">
        <v>297</v>
      </c>
      <c r="E49" s="173" t="s">
        <v>296</v>
      </c>
      <c r="F49" s="173" t="s">
        <v>126</v>
      </c>
    </row>
    <row r="50" spans="1:6" x14ac:dyDescent="0.15">
      <c r="B50" s="80">
        <v>20170519</v>
      </c>
      <c r="C50" s="173" t="s">
        <v>299</v>
      </c>
      <c r="D50" s="173" t="s">
        <v>301</v>
      </c>
      <c r="E50" s="173" t="s">
        <v>300</v>
      </c>
      <c r="F50" s="173" t="s">
        <v>126</v>
      </c>
    </row>
    <row r="51" spans="1:6" ht="27" x14ac:dyDescent="0.15">
      <c r="B51" s="80">
        <v>20170526</v>
      </c>
      <c r="C51" s="173" t="s">
        <v>255</v>
      </c>
      <c r="D51" s="274" t="s">
        <v>302</v>
      </c>
      <c r="E51" s="276" t="s">
        <v>310</v>
      </c>
      <c r="F51" s="173" t="s">
        <v>224</v>
      </c>
    </row>
    <row r="52" spans="1:6" x14ac:dyDescent="0.15">
      <c r="B52" s="220"/>
    </row>
    <row r="53" spans="1:6" ht="27" x14ac:dyDescent="0.15">
      <c r="B53" s="80">
        <v>20170528</v>
      </c>
      <c r="C53" s="173" t="s">
        <v>255</v>
      </c>
      <c r="D53" s="276" t="s">
        <v>305</v>
      </c>
      <c r="E53" s="276" t="s">
        <v>306</v>
      </c>
      <c r="F53" s="173" t="s">
        <v>224</v>
      </c>
    </row>
    <row r="54" spans="1:6" ht="27" x14ac:dyDescent="0.15">
      <c r="B54" s="80">
        <v>20170529</v>
      </c>
      <c r="C54" s="173" t="s">
        <v>255</v>
      </c>
      <c r="D54" s="276" t="s">
        <v>304</v>
      </c>
      <c r="E54" s="276" t="s">
        <v>309</v>
      </c>
      <c r="F54" s="173" t="s">
        <v>224</v>
      </c>
    </row>
    <row r="55" spans="1:6" s="263" customFormat="1" x14ac:dyDescent="0.15">
      <c r="A55" s="226" t="s">
        <v>323</v>
      </c>
    </row>
    <row r="56" spans="1:6" ht="27" x14ac:dyDescent="0.15">
      <c r="A56" s="465" t="s">
        <v>353</v>
      </c>
      <c r="B56" s="80">
        <v>20170607</v>
      </c>
      <c r="C56" s="173" t="s">
        <v>298</v>
      </c>
      <c r="D56" s="173" t="s">
        <v>319</v>
      </c>
      <c r="E56" s="173" t="s">
        <v>320</v>
      </c>
      <c r="F56" s="173" t="s">
        <v>126</v>
      </c>
    </row>
    <row r="57" spans="1:6" ht="27" x14ac:dyDescent="0.15">
      <c r="A57" s="466"/>
      <c r="B57" s="80">
        <v>20170610</v>
      </c>
      <c r="C57" s="173" t="s">
        <v>255</v>
      </c>
      <c r="D57" s="277" t="s">
        <v>307</v>
      </c>
      <c r="E57" s="277" t="s">
        <v>308</v>
      </c>
      <c r="F57" s="173" t="s">
        <v>224</v>
      </c>
    </row>
    <row r="58" spans="1:6" ht="27" x14ac:dyDescent="0.15">
      <c r="A58" s="466"/>
      <c r="B58" s="80">
        <v>20170611</v>
      </c>
      <c r="C58" s="173" t="s">
        <v>255</v>
      </c>
      <c r="D58" s="277" t="s">
        <v>313</v>
      </c>
      <c r="E58" s="278" t="s">
        <v>277</v>
      </c>
      <c r="F58" s="173" t="s">
        <v>224</v>
      </c>
    </row>
    <row r="59" spans="1:6" x14ac:dyDescent="0.15">
      <c r="A59" s="466"/>
      <c r="B59" s="80">
        <v>20170611</v>
      </c>
      <c r="C59" s="173" t="s">
        <v>188</v>
      </c>
      <c r="D59" s="173" t="s">
        <v>179</v>
      </c>
      <c r="E59" s="279" t="s">
        <v>173</v>
      </c>
      <c r="F59" s="173" t="s">
        <v>172</v>
      </c>
    </row>
    <row r="60" spans="1:6" x14ac:dyDescent="0.15">
      <c r="A60" s="466"/>
      <c r="B60" s="80">
        <v>20170611</v>
      </c>
      <c r="C60" s="173" t="s">
        <v>255</v>
      </c>
      <c r="D60" s="277" t="s">
        <v>311</v>
      </c>
      <c r="E60" s="173" t="s">
        <v>312</v>
      </c>
      <c r="F60" s="173" t="s">
        <v>224</v>
      </c>
    </row>
    <row r="61" spans="1:6" ht="27" x14ac:dyDescent="0.15">
      <c r="A61" s="466"/>
      <c r="B61" s="80">
        <v>20170612</v>
      </c>
      <c r="C61" s="173" t="s">
        <v>255</v>
      </c>
      <c r="D61" s="277" t="s">
        <v>314</v>
      </c>
      <c r="E61" s="278" t="s">
        <v>277</v>
      </c>
      <c r="F61" s="173" t="s">
        <v>224</v>
      </c>
    </row>
    <row r="62" spans="1:6" s="263" customFormat="1" ht="40.5" x14ac:dyDescent="0.15">
      <c r="A62" s="466"/>
      <c r="B62" s="80">
        <v>20170612</v>
      </c>
      <c r="C62" s="173" t="s">
        <v>298</v>
      </c>
      <c r="D62" s="173" t="s">
        <v>317</v>
      </c>
      <c r="E62" s="173" t="s">
        <v>318</v>
      </c>
      <c r="F62" s="173" t="s">
        <v>126</v>
      </c>
    </row>
    <row r="63" spans="1:6" ht="27" x14ac:dyDescent="0.15">
      <c r="A63" s="466"/>
      <c r="B63" s="80">
        <v>20170613</v>
      </c>
      <c r="C63" s="173" t="s">
        <v>255</v>
      </c>
      <c r="D63" s="277" t="s">
        <v>315</v>
      </c>
      <c r="E63" s="277" t="s">
        <v>316</v>
      </c>
      <c r="F63" s="173" t="s">
        <v>224</v>
      </c>
    </row>
    <row r="64" spans="1:6" s="263" customFormat="1" x14ac:dyDescent="0.15">
      <c r="A64" s="466"/>
      <c r="B64" s="220">
        <v>20170625</v>
      </c>
      <c r="C64" s="173" t="s">
        <v>255</v>
      </c>
      <c r="D64" s="221" t="s">
        <v>329</v>
      </c>
      <c r="E64" s="221" t="s">
        <v>328</v>
      </c>
      <c r="F64" s="173" t="s">
        <v>224</v>
      </c>
    </row>
    <row r="65" spans="1:6" s="263" customFormat="1" ht="40.5" x14ac:dyDescent="0.15">
      <c r="A65" s="467"/>
      <c r="B65" s="220">
        <v>20170629</v>
      </c>
      <c r="C65" s="173" t="s">
        <v>298</v>
      </c>
      <c r="D65" s="173" t="s">
        <v>339</v>
      </c>
      <c r="E65" s="173" t="s">
        <v>337</v>
      </c>
      <c r="F65" s="173" t="s">
        <v>126</v>
      </c>
    </row>
    <row r="66" spans="1:6" ht="27" x14ac:dyDescent="0.15">
      <c r="A66" s="286" t="s">
        <v>386</v>
      </c>
      <c r="B66" s="80">
        <v>20170616</v>
      </c>
      <c r="C66" s="173" t="s">
        <v>326</v>
      </c>
      <c r="D66" s="173" t="s">
        <v>381</v>
      </c>
      <c r="E66" s="285" t="s">
        <v>338</v>
      </c>
      <c r="F66" s="173" t="s">
        <v>126</v>
      </c>
    </row>
    <row r="67" spans="1:6" x14ac:dyDescent="0.15">
      <c r="A67" s="468" t="s">
        <v>388</v>
      </c>
      <c r="B67" s="468"/>
      <c r="C67" s="468"/>
      <c r="D67" s="468"/>
      <c r="E67" s="468"/>
      <c r="F67" s="468"/>
    </row>
    <row r="68" spans="1:6" x14ac:dyDescent="0.15">
      <c r="A68" s="465" t="s">
        <v>322</v>
      </c>
      <c r="B68" s="280">
        <v>20170705</v>
      </c>
      <c r="C68" s="173" t="s">
        <v>340</v>
      </c>
      <c r="D68" s="173" t="s">
        <v>341</v>
      </c>
      <c r="E68" s="173" t="s">
        <v>347</v>
      </c>
      <c r="F68" s="173" t="s">
        <v>126</v>
      </c>
    </row>
    <row r="69" spans="1:6" x14ac:dyDescent="0.15">
      <c r="A69" s="466"/>
      <c r="B69" s="280">
        <v>20170705</v>
      </c>
      <c r="C69" s="173" t="s">
        <v>342</v>
      </c>
      <c r="D69" s="173" t="s">
        <v>393</v>
      </c>
      <c r="E69" s="173" t="s">
        <v>347</v>
      </c>
      <c r="F69" s="173" t="s">
        <v>126</v>
      </c>
    </row>
    <row r="70" spans="1:6" s="263" customFormat="1" x14ac:dyDescent="0.15">
      <c r="A70" s="466"/>
      <c r="B70" s="280">
        <v>20170705</v>
      </c>
      <c r="C70" s="173" t="s">
        <v>343</v>
      </c>
      <c r="D70" s="173" t="s">
        <v>394</v>
      </c>
      <c r="E70" s="280"/>
      <c r="F70" s="280"/>
    </row>
    <row r="71" spans="1:6" s="263" customFormat="1" x14ac:dyDescent="0.15">
      <c r="A71" s="466"/>
      <c r="B71" s="280">
        <v>20170706</v>
      </c>
      <c r="C71" s="173" t="s">
        <v>345</v>
      </c>
      <c r="D71" s="173" t="s">
        <v>344</v>
      </c>
      <c r="E71" s="280"/>
      <c r="F71" s="280"/>
    </row>
    <row r="72" spans="1:6" s="263" customFormat="1" x14ac:dyDescent="0.15">
      <c r="A72" s="466"/>
      <c r="B72" s="280">
        <v>20170706</v>
      </c>
      <c r="C72" s="173" t="s">
        <v>346</v>
      </c>
      <c r="D72" s="173" t="s">
        <v>351</v>
      </c>
      <c r="E72" s="280"/>
      <c r="F72" s="280"/>
    </row>
    <row r="73" spans="1:6" s="263" customFormat="1" x14ac:dyDescent="0.15">
      <c r="A73" s="466"/>
      <c r="B73" s="280">
        <v>20170706</v>
      </c>
      <c r="C73" s="173" t="s">
        <v>350</v>
      </c>
      <c r="D73" s="173" t="s">
        <v>395</v>
      </c>
      <c r="E73" s="280"/>
      <c r="F73" s="280"/>
    </row>
    <row r="74" spans="1:6" s="263" customFormat="1" x14ac:dyDescent="0.15">
      <c r="A74" s="466"/>
      <c r="B74" s="280">
        <v>20170706</v>
      </c>
      <c r="C74" s="173" t="s">
        <v>349</v>
      </c>
      <c r="D74" s="173" t="s">
        <v>352</v>
      </c>
      <c r="E74" s="280"/>
      <c r="F74" s="280"/>
    </row>
    <row r="75" spans="1:6" x14ac:dyDescent="0.15">
      <c r="A75" s="466"/>
      <c r="B75" s="280">
        <v>20170707</v>
      </c>
      <c r="C75" s="173" t="s">
        <v>348</v>
      </c>
      <c r="D75" s="173" t="s">
        <v>358</v>
      </c>
      <c r="E75" s="280"/>
      <c r="F75" s="280"/>
    </row>
    <row r="76" spans="1:6" s="263" customFormat="1" x14ac:dyDescent="0.15">
      <c r="A76" s="466"/>
      <c r="B76" s="282">
        <v>20170707</v>
      </c>
      <c r="C76" s="173" t="s">
        <v>365</v>
      </c>
      <c r="D76" s="173" t="s">
        <v>359</v>
      </c>
      <c r="E76" s="281" t="s">
        <v>360</v>
      </c>
      <c r="F76" s="282"/>
    </row>
    <row r="77" spans="1:6" s="263" customFormat="1" x14ac:dyDescent="0.15">
      <c r="A77" s="466"/>
      <c r="B77" s="80">
        <v>20170707</v>
      </c>
      <c r="C77" s="173" t="s">
        <v>354</v>
      </c>
      <c r="D77" s="173" t="s">
        <v>359</v>
      </c>
      <c r="E77" s="281" t="s">
        <v>360</v>
      </c>
      <c r="F77" s="282"/>
    </row>
    <row r="78" spans="1:6" s="263" customFormat="1" x14ac:dyDescent="0.15">
      <c r="A78" s="466"/>
      <c r="B78" s="282">
        <v>20170707</v>
      </c>
      <c r="C78" s="282" t="s">
        <v>355</v>
      </c>
      <c r="D78" s="173" t="s">
        <v>359</v>
      </c>
      <c r="E78" s="281" t="s">
        <v>360</v>
      </c>
      <c r="F78" s="282"/>
    </row>
    <row r="79" spans="1:6" s="263" customFormat="1" x14ac:dyDescent="0.15">
      <c r="A79" s="466"/>
      <c r="B79" s="80">
        <v>20170707</v>
      </c>
      <c r="C79" s="281" t="s">
        <v>356</v>
      </c>
      <c r="D79" s="173" t="s">
        <v>359</v>
      </c>
      <c r="E79" s="281" t="s">
        <v>360</v>
      </c>
      <c r="F79" s="282"/>
    </row>
    <row r="80" spans="1:6" s="263" customFormat="1" x14ac:dyDescent="0.15">
      <c r="A80" s="466"/>
      <c r="B80" s="282">
        <v>20170707</v>
      </c>
      <c r="C80" s="173" t="s">
        <v>357</v>
      </c>
      <c r="D80" s="173" t="s">
        <v>359</v>
      </c>
      <c r="E80" s="281" t="s">
        <v>360</v>
      </c>
      <c r="F80" s="282"/>
    </row>
    <row r="81" spans="1:6" s="263" customFormat="1" x14ac:dyDescent="0.15">
      <c r="A81" s="466"/>
      <c r="B81" s="80">
        <v>20170708</v>
      </c>
      <c r="C81" s="173" t="s">
        <v>361</v>
      </c>
      <c r="D81" s="173" t="s">
        <v>371</v>
      </c>
      <c r="E81" s="281" t="s">
        <v>360</v>
      </c>
      <c r="F81" s="282"/>
    </row>
    <row r="82" spans="1:6" s="263" customFormat="1" x14ac:dyDescent="0.15">
      <c r="A82" s="466"/>
      <c r="B82" s="80">
        <v>20170708</v>
      </c>
      <c r="C82" s="173" t="s">
        <v>362</v>
      </c>
      <c r="D82" s="173" t="s">
        <v>363</v>
      </c>
      <c r="E82" s="281" t="s">
        <v>360</v>
      </c>
      <c r="F82" s="282"/>
    </row>
    <row r="83" spans="1:6" s="263" customFormat="1" x14ac:dyDescent="0.15">
      <c r="A83" s="466"/>
      <c r="B83" s="80">
        <v>20170709</v>
      </c>
      <c r="C83" s="173" t="s">
        <v>188</v>
      </c>
      <c r="D83" s="173" t="s">
        <v>179</v>
      </c>
      <c r="E83" s="173" t="s">
        <v>364</v>
      </c>
      <c r="F83" s="173" t="s">
        <v>126</v>
      </c>
    </row>
    <row r="84" spans="1:6" s="263" customFormat="1" x14ac:dyDescent="0.15">
      <c r="A84" s="466"/>
      <c r="B84" s="80">
        <v>20170710</v>
      </c>
      <c r="C84" s="173" t="s">
        <v>366</v>
      </c>
      <c r="D84" s="283" t="s">
        <v>372</v>
      </c>
      <c r="E84" s="283" t="s">
        <v>360</v>
      </c>
      <c r="F84" s="284"/>
    </row>
    <row r="85" spans="1:6" x14ac:dyDescent="0.15">
      <c r="A85" s="466"/>
      <c r="B85" s="80">
        <v>20170710</v>
      </c>
      <c r="C85" s="173" t="s">
        <v>367</v>
      </c>
      <c r="D85" s="283" t="s">
        <v>373</v>
      </c>
      <c r="E85" s="283" t="s">
        <v>360</v>
      </c>
      <c r="F85" s="284"/>
    </row>
    <row r="86" spans="1:6" x14ac:dyDescent="0.15">
      <c r="A86" s="466"/>
      <c r="B86" s="80">
        <v>20170710</v>
      </c>
      <c r="C86" s="173" t="s">
        <v>368</v>
      </c>
      <c r="D86" s="283" t="s">
        <v>374</v>
      </c>
      <c r="E86" s="283" t="s">
        <v>360</v>
      </c>
      <c r="F86" s="284"/>
    </row>
    <row r="87" spans="1:6" x14ac:dyDescent="0.15">
      <c r="A87" s="466"/>
      <c r="B87" s="80">
        <v>20170710</v>
      </c>
      <c r="C87" s="173" t="s">
        <v>369</v>
      </c>
      <c r="D87" s="283" t="s">
        <v>375</v>
      </c>
      <c r="E87" s="283" t="s">
        <v>360</v>
      </c>
      <c r="F87" s="284"/>
    </row>
    <row r="88" spans="1:6" x14ac:dyDescent="0.15">
      <c r="A88" s="466"/>
      <c r="B88" s="80">
        <v>20170710</v>
      </c>
      <c r="C88" s="173" t="s">
        <v>370</v>
      </c>
      <c r="D88" s="283" t="s">
        <v>376</v>
      </c>
      <c r="E88" s="283" t="s">
        <v>360</v>
      </c>
      <c r="F88" s="284"/>
    </row>
    <row r="89" spans="1:6" ht="27" x14ac:dyDescent="0.15">
      <c r="A89" s="466"/>
      <c r="B89" s="80">
        <v>20170711</v>
      </c>
      <c r="C89" s="173" t="s">
        <v>377</v>
      </c>
      <c r="D89" s="173" t="s">
        <v>378</v>
      </c>
      <c r="E89" s="173" t="s">
        <v>379</v>
      </c>
      <c r="F89" s="173" t="s">
        <v>126</v>
      </c>
    </row>
    <row r="90" spans="1:6" s="263" customFormat="1" x14ac:dyDescent="0.15">
      <c r="A90" s="466"/>
      <c r="B90" s="80">
        <v>20170715</v>
      </c>
      <c r="C90" s="173" t="s">
        <v>188</v>
      </c>
      <c r="D90" s="173" t="s">
        <v>389</v>
      </c>
      <c r="E90" s="173" t="s">
        <v>173</v>
      </c>
      <c r="F90" s="173" t="s">
        <v>126</v>
      </c>
    </row>
    <row r="91" spans="1:6" s="263" customFormat="1" x14ac:dyDescent="0.15">
      <c r="A91" s="466"/>
      <c r="B91" s="220">
        <v>20170720</v>
      </c>
      <c r="C91" s="173" t="s">
        <v>188</v>
      </c>
      <c r="D91" s="269" t="s">
        <v>390</v>
      </c>
      <c r="E91" s="173" t="s">
        <v>173</v>
      </c>
      <c r="F91" s="173" t="s">
        <v>126</v>
      </c>
    </row>
    <row r="92" spans="1:6" s="263" customFormat="1" x14ac:dyDescent="0.15">
      <c r="A92" s="467"/>
      <c r="B92" s="220">
        <v>20170728</v>
      </c>
      <c r="C92" s="173" t="s">
        <v>188</v>
      </c>
      <c r="D92" s="269" t="s">
        <v>437</v>
      </c>
      <c r="E92" s="173" t="s">
        <v>438</v>
      </c>
      <c r="F92" s="173" t="s">
        <v>433</v>
      </c>
    </row>
    <row r="93" spans="1:6" s="263" customFormat="1" ht="27" x14ac:dyDescent="0.15">
      <c r="A93" s="289"/>
      <c r="B93" s="220">
        <v>20170730</v>
      </c>
      <c r="C93" s="173" t="s">
        <v>397</v>
      </c>
      <c r="D93" s="269" t="s">
        <v>398</v>
      </c>
      <c r="E93" s="173" t="s">
        <v>432</v>
      </c>
      <c r="F93" s="295" t="s">
        <v>126</v>
      </c>
    </row>
    <row r="94" spans="1:6" ht="27" x14ac:dyDescent="0.15">
      <c r="A94" s="464" t="s">
        <v>387</v>
      </c>
      <c r="B94" s="80">
        <v>20170713</v>
      </c>
      <c r="C94" s="173" t="s">
        <v>380</v>
      </c>
      <c r="D94" s="173" t="s">
        <v>382</v>
      </c>
      <c r="E94" s="173" t="s">
        <v>405</v>
      </c>
      <c r="F94" s="173" t="s">
        <v>126</v>
      </c>
    </row>
    <row r="95" spans="1:6" ht="27" x14ac:dyDescent="0.15">
      <c r="A95" s="464"/>
      <c r="B95" s="80">
        <v>20170715</v>
      </c>
      <c r="C95" s="173" t="s">
        <v>383</v>
      </c>
      <c r="D95" s="173" t="s">
        <v>384</v>
      </c>
      <c r="E95" s="292" t="s">
        <v>416</v>
      </c>
      <c r="F95" s="173" t="s">
        <v>126</v>
      </c>
    </row>
    <row r="96" spans="1:6" ht="27" x14ac:dyDescent="0.15">
      <c r="A96" s="464"/>
      <c r="B96" s="80">
        <v>20170716</v>
      </c>
      <c r="C96" s="173" t="s">
        <v>385</v>
      </c>
      <c r="D96" s="290" t="s">
        <v>403</v>
      </c>
      <c r="E96" s="287" t="s">
        <v>391</v>
      </c>
      <c r="F96" s="173" t="s">
        <v>126</v>
      </c>
    </row>
    <row r="98" spans="1:6" ht="40.5" x14ac:dyDescent="0.15">
      <c r="A98" s="291"/>
      <c r="B98" s="291">
        <v>20170803</v>
      </c>
      <c r="C98" s="173" t="s">
        <v>400</v>
      </c>
      <c r="D98" s="173" t="s">
        <v>404</v>
      </c>
      <c r="E98" s="173" t="s">
        <v>406</v>
      </c>
      <c r="F98" s="173" t="s">
        <v>126</v>
      </c>
    </row>
    <row r="99" spans="1:6" s="263" customFormat="1" ht="40.5" x14ac:dyDescent="0.15">
      <c r="A99" s="291"/>
      <c r="B99" s="291">
        <v>20170803</v>
      </c>
      <c r="C99" s="173" t="s">
        <v>401</v>
      </c>
      <c r="D99" s="173" t="s">
        <v>411</v>
      </c>
      <c r="E99" s="173" t="s">
        <v>406</v>
      </c>
      <c r="F99" s="173" t="s">
        <v>126</v>
      </c>
    </row>
    <row r="100" spans="1:6" x14ac:dyDescent="0.15">
      <c r="A100" s="291"/>
      <c r="B100" s="291">
        <v>20170804</v>
      </c>
      <c r="C100" s="173" t="s">
        <v>188</v>
      </c>
      <c r="D100" s="290" t="s">
        <v>399</v>
      </c>
      <c r="E100" s="173" t="s">
        <v>173</v>
      </c>
      <c r="F100" s="173" t="s">
        <v>126</v>
      </c>
    </row>
    <row r="101" spans="1:6" s="263" customFormat="1" ht="40.5" x14ac:dyDescent="0.15">
      <c r="A101" s="50"/>
      <c r="B101" s="80">
        <v>20170805</v>
      </c>
      <c r="C101" s="173" t="s">
        <v>410</v>
      </c>
      <c r="D101" s="298" t="s">
        <v>412</v>
      </c>
      <c r="E101" s="173" t="s">
        <v>417</v>
      </c>
      <c r="F101" s="173" t="s">
        <v>126</v>
      </c>
    </row>
    <row r="102" spans="1:6" s="263" customFormat="1" ht="40.5" x14ac:dyDescent="0.15">
      <c r="A102" s="50"/>
      <c r="B102" s="80">
        <v>20170806</v>
      </c>
      <c r="C102" s="173" t="s">
        <v>408</v>
      </c>
      <c r="D102" s="296" t="s">
        <v>413</v>
      </c>
      <c r="E102" s="173" t="s">
        <v>417</v>
      </c>
      <c r="F102" s="173" t="s">
        <v>126</v>
      </c>
    </row>
    <row r="103" spans="1:6" s="263" customFormat="1" ht="40.5" x14ac:dyDescent="0.15">
      <c r="A103" s="50"/>
      <c r="B103" s="80">
        <v>20170806</v>
      </c>
      <c r="C103" s="173" t="s">
        <v>409</v>
      </c>
      <c r="D103" s="292" t="s">
        <v>414</v>
      </c>
      <c r="E103" s="173" t="s">
        <v>464</v>
      </c>
      <c r="F103" s="173" t="s">
        <v>126</v>
      </c>
    </row>
    <row r="104" spans="1:6" x14ac:dyDescent="0.15">
      <c r="B104" s="80">
        <v>20170806</v>
      </c>
      <c r="C104" s="173" t="s">
        <v>407</v>
      </c>
      <c r="D104" s="292" t="s">
        <v>415</v>
      </c>
      <c r="E104" s="294" t="s">
        <v>418</v>
      </c>
      <c r="F104" s="293"/>
    </row>
    <row r="105" spans="1:6" ht="27" x14ac:dyDescent="0.15">
      <c r="B105" s="220">
        <v>20170810</v>
      </c>
      <c r="C105" s="221" t="s">
        <v>421</v>
      </c>
      <c r="D105" s="269" t="s">
        <v>422</v>
      </c>
      <c r="E105" s="269" t="s">
        <v>423</v>
      </c>
      <c r="F105" s="173" t="s">
        <v>126</v>
      </c>
    </row>
    <row r="106" spans="1:6" s="263" customFormat="1" ht="27" x14ac:dyDescent="0.15">
      <c r="B106" s="220">
        <v>20170810</v>
      </c>
      <c r="C106" s="260" t="s">
        <v>428</v>
      </c>
      <c r="D106" s="269" t="s">
        <v>427</v>
      </c>
      <c r="E106" s="269" t="s">
        <v>429</v>
      </c>
      <c r="F106" s="173" t="s">
        <v>126</v>
      </c>
    </row>
    <row r="107" spans="1:6" ht="27" x14ac:dyDescent="0.15">
      <c r="B107" s="220">
        <v>20170811</v>
      </c>
      <c r="C107" s="47" t="s">
        <v>424</v>
      </c>
      <c r="D107" s="269" t="s">
        <v>425</v>
      </c>
      <c r="E107" s="269" t="s">
        <v>426</v>
      </c>
      <c r="F107" s="173" t="s">
        <v>126</v>
      </c>
    </row>
    <row r="108" spans="1:6" ht="27" x14ac:dyDescent="0.15">
      <c r="B108" s="220">
        <v>20170814</v>
      </c>
      <c r="C108" s="260" t="s">
        <v>430</v>
      </c>
      <c r="D108" s="269" t="s">
        <v>431</v>
      </c>
      <c r="E108" s="269" t="s">
        <v>435</v>
      </c>
      <c r="F108" s="173" t="s">
        <v>126</v>
      </c>
    </row>
    <row r="109" spans="1:6" ht="27" x14ac:dyDescent="0.15">
      <c r="B109" s="220">
        <v>20170816</v>
      </c>
      <c r="C109" s="260" t="s">
        <v>181</v>
      </c>
      <c r="D109" s="260" t="s">
        <v>434</v>
      </c>
      <c r="E109" s="260" t="s">
        <v>436</v>
      </c>
      <c r="F109" s="173" t="s">
        <v>266</v>
      </c>
    </row>
    <row r="110" spans="1:6" x14ac:dyDescent="0.15">
      <c r="B110" s="220">
        <v>20170826</v>
      </c>
      <c r="C110" s="260" t="s">
        <v>441</v>
      </c>
      <c r="D110" s="260" t="s">
        <v>442</v>
      </c>
      <c r="E110" s="260" t="s">
        <v>439</v>
      </c>
      <c r="F110" s="221" t="s">
        <v>440</v>
      </c>
    </row>
    <row r="111" spans="1:6" x14ac:dyDescent="0.15">
      <c r="B111" s="220">
        <v>20170830</v>
      </c>
    </row>
    <row r="114" spans="2:6" ht="27" x14ac:dyDescent="0.15">
      <c r="B114" s="302">
        <v>20170902</v>
      </c>
      <c r="C114" s="301" t="s">
        <v>443</v>
      </c>
      <c r="D114" s="300" t="s">
        <v>445</v>
      </c>
      <c r="E114" s="303" t="s">
        <v>451</v>
      </c>
      <c r="F114" s="173" t="s">
        <v>126</v>
      </c>
    </row>
    <row r="115" spans="2:6" ht="27" x14ac:dyDescent="0.15">
      <c r="B115" s="302">
        <v>20170903</v>
      </c>
      <c r="C115" s="301" t="s">
        <v>444</v>
      </c>
      <c r="D115" s="346" t="s">
        <v>446</v>
      </c>
      <c r="E115" s="303" t="s">
        <v>451</v>
      </c>
      <c r="F115" s="173" t="s">
        <v>126</v>
      </c>
    </row>
    <row r="116" spans="2:6" ht="27" x14ac:dyDescent="0.15">
      <c r="B116" s="302">
        <v>20170903</v>
      </c>
      <c r="C116" s="301" t="s">
        <v>447</v>
      </c>
      <c r="D116" s="300" t="s">
        <v>450</v>
      </c>
      <c r="E116" s="310" t="s">
        <v>451</v>
      </c>
      <c r="F116" s="173" t="s">
        <v>126</v>
      </c>
    </row>
    <row r="117" spans="2:6" ht="27" x14ac:dyDescent="0.15">
      <c r="B117" s="302">
        <v>20170903</v>
      </c>
      <c r="C117" s="301" t="s">
        <v>448</v>
      </c>
      <c r="D117" s="304" t="s">
        <v>458</v>
      </c>
      <c r="E117" s="303" t="s">
        <v>451</v>
      </c>
      <c r="F117" s="173" t="s">
        <v>126</v>
      </c>
    </row>
    <row r="118" spans="2:6" ht="27" x14ac:dyDescent="0.15">
      <c r="B118" s="302">
        <v>20170903</v>
      </c>
      <c r="C118" s="301" t="s">
        <v>449</v>
      </c>
      <c r="D118" s="304" t="s">
        <v>453</v>
      </c>
      <c r="E118" s="305" t="s">
        <v>455</v>
      </c>
      <c r="F118" s="173" t="s">
        <v>126</v>
      </c>
    </row>
    <row r="119" spans="2:6" ht="27" x14ac:dyDescent="0.15">
      <c r="B119" s="306">
        <v>20170908</v>
      </c>
      <c r="C119" s="70" t="s">
        <v>452</v>
      </c>
      <c r="D119" s="221" t="s">
        <v>454</v>
      </c>
      <c r="E119" s="221" t="s">
        <v>456</v>
      </c>
      <c r="F119" s="173" t="s">
        <v>126</v>
      </c>
    </row>
    <row r="120" spans="2:6" ht="27" x14ac:dyDescent="0.15">
      <c r="B120" s="220">
        <v>20170908</v>
      </c>
      <c r="C120" s="70" t="s">
        <v>457</v>
      </c>
      <c r="D120" s="221" t="s">
        <v>459</v>
      </c>
      <c r="E120" s="221" t="s">
        <v>483</v>
      </c>
      <c r="F120" s="173" t="s">
        <v>126</v>
      </c>
    </row>
    <row r="121" spans="2:6" ht="27" x14ac:dyDescent="0.15">
      <c r="B121" s="80">
        <v>20170910</v>
      </c>
      <c r="C121" s="308" t="s">
        <v>461</v>
      </c>
      <c r="D121" s="326" t="s">
        <v>460</v>
      </c>
      <c r="E121" s="307" t="s">
        <v>465</v>
      </c>
      <c r="F121" s="173" t="s">
        <v>126</v>
      </c>
    </row>
    <row r="122" spans="2:6" ht="27" x14ac:dyDescent="0.15">
      <c r="B122" s="80">
        <v>20170910</v>
      </c>
      <c r="C122" s="308" t="s">
        <v>462</v>
      </c>
      <c r="D122" s="307" t="s">
        <v>463</v>
      </c>
      <c r="E122" s="307" t="s">
        <v>465</v>
      </c>
      <c r="F122" s="173" t="s">
        <v>126</v>
      </c>
    </row>
    <row r="123" spans="2:6" x14ac:dyDescent="0.15">
      <c r="B123" s="80">
        <v>20170915</v>
      </c>
      <c r="C123" s="173" t="s">
        <v>441</v>
      </c>
      <c r="D123" s="173" t="s">
        <v>466</v>
      </c>
      <c r="E123" s="173" t="s">
        <v>438</v>
      </c>
      <c r="F123" s="173" t="s">
        <v>126</v>
      </c>
    </row>
    <row r="124" spans="2:6" ht="27" x14ac:dyDescent="0.15">
      <c r="B124" s="80">
        <v>20170917</v>
      </c>
      <c r="C124" s="198" t="s">
        <v>467</v>
      </c>
      <c r="D124" s="309" t="s">
        <v>468</v>
      </c>
      <c r="E124" s="310" t="s">
        <v>472</v>
      </c>
      <c r="F124" s="173" t="s">
        <v>126</v>
      </c>
    </row>
    <row r="125" spans="2:6" ht="27" x14ac:dyDescent="0.15">
      <c r="B125" s="80">
        <v>20170919</v>
      </c>
      <c r="C125" s="330" t="s">
        <v>470</v>
      </c>
      <c r="D125" s="173" t="s">
        <v>471</v>
      </c>
      <c r="E125" s="311"/>
      <c r="F125" s="331" t="s">
        <v>469</v>
      </c>
    </row>
    <row r="126" spans="2:6" ht="27" x14ac:dyDescent="0.15">
      <c r="B126" s="80">
        <v>20170923</v>
      </c>
      <c r="C126" s="198" t="s">
        <v>473</v>
      </c>
      <c r="D126" s="327" t="s">
        <v>474</v>
      </c>
      <c r="E126" s="327" t="s">
        <v>477</v>
      </c>
      <c r="F126" s="173" t="s">
        <v>126</v>
      </c>
    </row>
    <row r="127" spans="2:6" ht="27" x14ac:dyDescent="0.15">
      <c r="B127" s="80">
        <v>20170924</v>
      </c>
      <c r="C127" s="198" t="s">
        <v>475</v>
      </c>
      <c r="D127" s="173" t="s">
        <v>476</v>
      </c>
      <c r="E127" s="327" t="s">
        <v>477</v>
      </c>
      <c r="F127" s="173" t="s">
        <v>126</v>
      </c>
    </row>
    <row r="128" spans="2:6" ht="27" x14ac:dyDescent="0.15">
      <c r="B128" s="80">
        <v>20170925</v>
      </c>
      <c r="C128" s="198" t="s">
        <v>475</v>
      </c>
      <c r="D128" s="173" t="s">
        <v>479</v>
      </c>
      <c r="E128" s="173" t="s">
        <v>478</v>
      </c>
      <c r="F128" s="173" t="s">
        <v>126</v>
      </c>
    </row>
    <row r="129" spans="2:6" x14ac:dyDescent="0.15">
      <c r="B129" s="220">
        <v>20170925</v>
      </c>
      <c r="C129" s="70" t="s">
        <v>480</v>
      </c>
      <c r="D129" s="221" t="s">
        <v>481</v>
      </c>
      <c r="E129" s="221" t="s">
        <v>482</v>
      </c>
      <c r="F129" s="221" t="s">
        <v>126</v>
      </c>
    </row>
    <row r="130" spans="2:6" x14ac:dyDescent="0.15">
      <c r="B130" s="329"/>
      <c r="C130" s="329"/>
      <c r="D130" s="329"/>
      <c r="E130" s="329"/>
      <c r="F130" s="329"/>
    </row>
    <row r="131" spans="2:6" ht="27" x14ac:dyDescent="0.15">
      <c r="B131" s="329">
        <v>20171003</v>
      </c>
      <c r="C131" s="328" t="s">
        <v>484</v>
      </c>
      <c r="D131" s="173" t="s">
        <v>488</v>
      </c>
      <c r="E131" s="173" t="s">
        <v>489</v>
      </c>
      <c r="F131" s="221" t="s">
        <v>126</v>
      </c>
    </row>
    <row r="132" spans="2:6" ht="27" x14ac:dyDescent="0.15">
      <c r="B132" s="329">
        <v>20171011</v>
      </c>
      <c r="C132" s="198" t="s">
        <v>485</v>
      </c>
      <c r="D132" s="173" t="s">
        <v>486</v>
      </c>
      <c r="E132" s="327" t="s">
        <v>487</v>
      </c>
      <c r="F132" s="221" t="s">
        <v>126</v>
      </c>
    </row>
    <row r="133" spans="2:6" x14ac:dyDescent="0.15">
      <c r="B133" s="80">
        <v>20171014</v>
      </c>
      <c r="C133" s="173" t="s">
        <v>441</v>
      </c>
      <c r="D133" s="173" t="s">
        <v>490</v>
      </c>
      <c r="E133" s="173" t="s">
        <v>491</v>
      </c>
      <c r="F133" s="173" t="s">
        <v>126</v>
      </c>
    </row>
    <row r="134" spans="2:6" ht="27" x14ac:dyDescent="0.15">
      <c r="B134" s="220">
        <v>20171026</v>
      </c>
      <c r="C134" s="70" t="s">
        <v>492</v>
      </c>
      <c r="D134" s="221" t="s">
        <v>493</v>
      </c>
      <c r="E134" s="221" t="s">
        <v>494</v>
      </c>
      <c r="F134" s="173" t="s">
        <v>126</v>
      </c>
    </row>
    <row r="135" spans="2:6" s="263" customFormat="1" x14ac:dyDescent="0.15">
      <c r="B135" s="220"/>
      <c r="C135" s="70"/>
      <c r="D135" s="221"/>
      <c r="E135" s="260"/>
      <c r="F135" s="221"/>
    </row>
    <row r="136" spans="2:6" ht="27" x14ac:dyDescent="0.15">
      <c r="B136" s="80">
        <v>20171103</v>
      </c>
      <c r="C136" s="198" t="s">
        <v>495</v>
      </c>
      <c r="D136" s="173" t="s">
        <v>496</v>
      </c>
      <c r="E136" s="173" t="s">
        <v>497</v>
      </c>
      <c r="F136" s="173" t="s">
        <v>126</v>
      </c>
    </row>
    <row r="137" spans="2:6" ht="27" x14ac:dyDescent="0.15">
      <c r="B137" s="80">
        <v>20171126</v>
      </c>
      <c r="C137" s="198" t="s">
        <v>498</v>
      </c>
      <c r="D137" s="173" t="s">
        <v>499</v>
      </c>
      <c r="E137" s="334" t="s">
        <v>510</v>
      </c>
      <c r="F137" s="173" t="s">
        <v>126</v>
      </c>
    </row>
    <row r="138" spans="2:6" x14ac:dyDescent="0.15">
      <c r="B138" s="220">
        <v>20171112</v>
      </c>
      <c r="C138" s="263" t="s">
        <v>500</v>
      </c>
      <c r="D138" s="221" t="s">
        <v>506</v>
      </c>
      <c r="E138" s="221" t="s">
        <v>507</v>
      </c>
      <c r="F138" s="173" t="s">
        <v>126</v>
      </c>
    </row>
    <row r="139" spans="2:6" x14ac:dyDescent="0.15">
      <c r="B139" s="220">
        <v>20171112</v>
      </c>
      <c r="C139" s="263" t="s">
        <v>501</v>
      </c>
      <c r="D139" s="221" t="s">
        <v>506</v>
      </c>
      <c r="E139" s="221" t="s">
        <v>507</v>
      </c>
      <c r="F139" s="173" t="s">
        <v>126</v>
      </c>
    </row>
    <row r="140" spans="2:6" x14ac:dyDescent="0.15">
      <c r="B140" s="220">
        <v>20171112</v>
      </c>
      <c r="C140" s="263" t="s">
        <v>502</v>
      </c>
      <c r="D140" s="221" t="s">
        <v>506</v>
      </c>
      <c r="E140" s="221" t="s">
        <v>507</v>
      </c>
      <c r="F140" s="173" t="s">
        <v>126</v>
      </c>
    </row>
    <row r="141" spans="2:6" x14ac:dyDescent="0.15">
      <c r="B141" s="220">
        <v>20171112</v>
      </c>
      <c r="C141" s="263" t="s">
        <v>503</v>
      </c>
      <c r="D141" s="221" t="s">
        <v>506</v>
      </c>
      <c r="E141" s="221" t="s">
        <v>507</v>
      </c>
      <c r="F141" s="173" t="s">
        <v>126</v>
      </c>
    </row>
    <row r="142" spans="2:6" x14ac:dyDescent="0.15">
      <c r="B142" s="220">
        <v>20171112</v>
      </c>
      <c r="C142" s="263" t="s">
        <v>504</v>
      </c>
      <c r="D142" s="221" t="s">
        <v>506</v>
      </c>
      <c r="E142" s="221" t="s">
        <v>507</v>
      </c>
      <c r="F142" s="173" t="s">
        <v>126</v>
      </c>
    </row>
    <row r="143" spans="2:6" x14ac:dyDescent="0.15">
      <c r="B143" s="220">
        <v>20171112</v>
      </c>
      <c r="C143" s="263" t="s">
        <v>505</v>
      </c>
      <c r="D143" s="221" t="s">
        <v>506</v>
      </c>
      <c r="E143" s="221" t="s">
        <v>507</v>
      </c>
      <c r="F143" s="173" t="s">
        <v>126</v>
      </c>
    </row>
    <row r="145" spans="2:7" x14ac:dyDescent="0.15">
      <c r="B145">
        <v>20171208</v>
      </c>
      <c r="C145" s="173" t="s">
        <v>441</v>
      </c>
      <c r="D145" s="173" t="s">
        <v>508</v>
      </c>
      <c r="E145" s="173" t="s">
        <v>509</v>
      </c>
      <c r="F145" s="173" t="s">
        <v>126</v>
      </c>
    </row>
    <row r="146" spans="2:7" ht="27" x14ac:dyDescent="0.15">
      <c r="B146">
        <v>20171228</v>
      </c>
      <c r="C146" s="336" t="s">
        <v>511</v>
      </c>
      <c r="D146" s="260" t="s">
        <v>512</v>
      </c>
      <c r="E146" s="260" t="s">
        <v>513</v>
      </c>
      <c r="F146" s="173" t="s">
        <v>126</v>
      </c>
    </row>
    <row r="147" spans="2:7" ht="15" x14ac:dyDescent="0.25">
      <c r="B147" s="220">
        <v>20171229</v>
      </c>
      <c r="C147" s="337" t="s">
        <v>86</v>
      </c>
      <c r="D147" s="177" t="s">
        <v>514</v>
      </c>
      <c r="E147" s="177" t="s">
        <v>515</v>
      </c>
      <c r="F147" s="173" t="s">
        <v>516</v>
      </c>
    </row>
    <row r="148" spans="2:7" s="263" customFormat="1" x14ac:dyDescent="0.15"/>
    <row r="149" spans="2:7" ht="27" x14ac:dyDescent="0.15">
      <c r="B149" s="80">
        <v>20180121</v>
      </c>
      <c r="C149" s="343" t="s">
        <v>518</v>
      </c>
      <c r="D149" s="341" t="s">
        <v>520</v>
      </c>
      <c r="E149" s="341" t="s">
        <v>521</v>
      </c>
      <c r="F149" s="173" t="s">
        <v>126</v>
      </c>
    </row>
    <row r="150" spans="2:7" ht="40.5" x14ac:dyDescent="0.15">
      <c r="B150" s="80">
        <v>20180123</v>
      </c>
      <c r="C150" s="343" t="s">
        <v>519</v>
      </c>
      <c r="D150" s="173" t="s">
        <v>522</v>
      </c>
      <c r="E150" s="173" t="s">
        <v>532</v>
      </c>
      <c r="F150" s="173" t="s">
        <v>126</v>
      </c>
    </row>
    <row r="151" spans="2:7" ht="27" x14ac:dyDescent="0.15">
      <c r="B151" s="80">
        <v>20180128</v>
      </c>
      <c r="C151" s="343" t="s">
        <v>518</v>
      </c>
      <c r="D151" s="345" t="s">
        <v>538</v>
      </c>
      <c r="E151" s="341" t="s">
        <v>533</v>
      </c>
      <c r="F151" s="173" t="s">
        <v>126</v>
      </c>
    </row>
    <row r="152" spans="2:7" ht="27" x14ac:dyDescent="0.15">
      <c r="B152" s="80">
        <v>20180129</v>
      </c>
      <c r="C152" s="340" t="s">
        <v>523</v>
      </c>
      <c r="D152" s="173" t="s">
        <v>524</v>
      </c>
      <c r="E152" s="341" t="s">
        <v>531</v>
      </c>
      <c r="F152" s="173" t="s">
        <v>126</v>
      </c>
    </row>
    <row r="153" spans="2:7" ht="27" x14ac:dyDescent="0.15">
      <c r="B153" s="80">
        <v>20180129</v>
      </c>
      <c r="C153" s="343" t="s">
        <v>518</v>
      </c>
      <c r="D153" s="173" t="s">
        <v>524</v>
      </c>
      <c r="E153" s="342" t="s">
        <v>530</v>
      </c>
      <c r="F153" s="173" t="s">
        <v>126</v>
      </c>
    </row>
    <row r="154" spans="2:7" s="263" customFormat="1" ht="27" x14ac:dyDescent="0.15">
      <c r="B154" s="80">
        <v>20180129</v>
      </c>
      <c r="C154" s="343" t="s">
        <v>528</v>
      </c>
      <c r="D154" s="173" t="s">
        <v>529</v>
      </c>
      <c r="E154" s="341" t="s">
        <v>534</v>
      </c>
      <c r="F154" s="173" t="s">
        <v>126</v>
      </c>
    </row>
    <row r="155" spans="2:7" x14ac:dyDescent="0.15">
      <c r="B155" s="80">
        <v>20180131</v>
      </c>
      <c r="C155" s="343" t="s">
        <v>525</v>
      </c>
      <c r="D155" s="173" t="s">
        <v>526</v>
      </c>
      <c r="E155" s="344" t="s">
        <v>527</v>
      </c>
      <c r="F155" s="173" t="s">
        <v>126</v>
      </c>
    </row>
    <row r="157" spans="2:7" ht="27" x14ac:dyDescent="0.15">
      <c r="B157" s="350">
        <v>20180306</v>
      </c>
      <c r="C157" s="347" t="s">
        <v>518</v>
      </c>
      <c r="D157" s="173" t="s">
        <v>537</v>
      </c>
      <c r="E157" s="348" t="s">
        <v>534</v>
      </c>
      <c r="F157" s="173" t="s">
        <v>126</v>
      </c>
    </row>
    <row r="158" spans="2:7" s="263" customFormat="1" ht="40.5" x14ac:dyDescent="0.15">
      <c r="B158" s="350">
        <v>20180310</v>
      </c>
      <c r="C158" s="347" t="s">
        <v>519</v>
      </c>
      <c r="D158" s="173" t="s">
        <v>522</v>
      </c>
      <c r="E158" s="348" t="s">
        <v>543</v>
      </c>
      <c r="F158" s="173" t="s">
        <v>126</v>
      </c>
    </row>
    <row r="159" spans="2:7" ht="27" x14ac:dyDescent="0.15">
      <c r="B159" s="350">
        <v>20180312</v>
      </c>
      <c r="C159" s="347" t="s">
        <v>536</v>
      </c>
      <c r="D159" s="173" t="s">
        <v>539</v>
      </c>
      <c r="E159" s="348" t="s">
        <v>540</v>
      </c>
      <c r="F159" s="173" t="s">
        <v>126</v>
      </c>
    </row>
    <row r="160" spans="2:7" ht="54" x14ac:dyDescent="0.15">
      <c r="B160" s="350">
        <v>20180313</v>
      </c>
      <c r="C160" s="347" t="s">
        <v>536</v>
      </c>
      <c r="D160" s="173" t="s">
        <v>541</v>
      </c>
      <c r="E160" s="173" t="s">
        <v>544</v>
      </c>
      <c r="F160" s="173" t="s">
        <v>126</v>
      </c>
      <c r="G160" s="269" t="s">
        <v>542</v>
      </c>
    </row>
    <row r="161" spans="2:6" ht="27" x14ac:dyDescent="0.15">
      <c r="B161" s="350">
        <v>20180316</v>
      </c>
      <c r="C161" s="349" t="s">
        <v>545</v>
      </c>
      <c r="D161" s="173" t="s">
        <v>546</v>
      </c>
      <c r="E161" s="173" t="s">
        <v>547</v>
      </c>
      <c r="F161" s="173" t="s">
        <v>126</v>
      </c>
    </row>
    <row r="162" spans="2:6" ht="27" x14ac:dyDescent="0.15">
      <c r="B162" s="350">
        <v>20180316</v>
      </c>
      <c r="C162" s="349" t="s">
        <v>548</v>
      </c>
      <c r="D162" s="173" t="s">
        <v>549</v>
      </c>
      <c r="E162" s="173" t="s">
        <v>550</v>
      </c>
      <c r="F162" s="173" t="s">
        <v>126</v>
      </c>
    </row>
    <row r="163" spans="2:6" ht="27" x14ac:dyDescent="0.15">
      <c r="B163" s="350">
        <v>20180317</v>
      </c>
      <c r="C163" s="349" t="s">
        <v>551</v>
      </c>
      <c r="D163" s="173" t="s">
        <v>556</v>
      </c>
      <c r="E163" s="173" t="s">
        <v>555</v>
      </c>
      <c r="F163" s="350"/>
    </row>
    <row r="164" spans="2:6" s="263" customFormat="1" ht="27" x14ac:dyDescent="0.15">
      <c r="B164" s="350">
        <v>20180317</v>
      </c>
      <c r="C164" s="349" t="s">
        <v>554</v>
      </c>
      <c r="D164" s="173" t="s">
        <v>557</v>
      </c>
      <c r="E164" s="173" t="s">
        <v>555</v>
      </c>
      <c r="F164" s="350"/>
    </row>
    <row r="165" spans="2:6" s="263" customFormat="1" ht="27" x14ac:dyDescent="0.15">
      <c r="B165" s="350">
        <v>20180318</v>
      </c>
      <c r="C165" s="349" t="s">
        <v>552</v>
      </c>
      <c r="D165" s="173" t="s">
        <v>560</v>
      </c>
      <c r="E165" s="173" t="s">
        <v>558</v>
      </c>
      <c r="F165" s="350"/>
    </row>
    <row r="166" spans="2:6" x14ac:dyDescent="0.15">
      <c r="B166" s="350">
        <v>20180319</v>
      </c>
      <c r="C166" s="349" t="s">
        <v>553</v>
      </c>
      <c r="D166" s="173" t="s">
        <v>559</v>
      </c>
      <c r="E166" s="349" t="s">
        <v>561</v>
      </c>
      <c r="F166" s="350"/>
    </row>
    <row r="167" spans="2:6" s="263" customFormat="1" ht="27" x14ac:dyDescent="0.15">
      <c r="B167" s="350">
        <v>20180320</v>
      </c>
      <c r="C167" s="349" t="s">
        <v>562</v>
      </c>
      <c r="D167" s="173" t="s">
        <v>565</v>
      </c>
      <c r="E167" s="173" t="s">
        <v>563</v>
      </c>
      <c r="F167" s="350"/>
    </row>
    <row r="168" spans="2:6" s="263" customFormat="1" ht="27" x14ac:dyDescent="0.15">
      <c r="B168" s="350">
        <v>20180320</v>
      </c>
      <c r="C168" s="349" t="s">
        <v>564</v>
      </c>
      <c r="D168" s="173" t="s">
        <v>566</v>
      </c>
      <c r="E168" s="173" t="s">
        <v>567</v>
      </c>
      <c r="F168" s="350"/>
    </row>
    <row r="169" spans="2:6" s="263" customFormat="1" ht="27" x14ac:dyDescent="0.15">
      <c r="B169" s="350">
        <v>20180321</v>
      </c>
      <c r="C169" s="198" t="s">
        <v>568</v>
      </c>
      <c r="D169" s="173" t="s">
        <v>569</v>
      </c>
      <c r="E169" s="173" t="s">
        <v>572</v>
      </c>
      <c r="F169" s="350"/>
    </row>
    <row r="170" spans="2:6" s="263" customFormat="1" ht="27" x14ac:dyDescent="0.15">
      <c r="B170" s="350">
        <v>20180321</v>
      </c>
      <c r="C170" s="198" t="s">
        <v>570</v>
      </c>
      <c r="D170" s="173" t="s">
        <v>571</v>
      </c>
      <c r="E170" s="173" t="s">
        <v>572</v>
      </c>
      <c r="F170" s="350"/>
    </row>
    <row r="171" spans="2:6" s="263" customFormat="1" ht="27" x14ac:dyDescent="0.15">
      <c r="B171" s="350">
        <v>20180321</v>
      </c>
      <c r="C171" s="198" t="s">
        <v>573</v>
      </c>
      <c r="D171" s="173" t="s">
        <v>574</v>
      </c>
      <c r="E171" s="173" t="s">
        <v>575</v>
      </c>
    </row>
    <row r="172" spans="2:6" s="263" customFormat="1" ht="27" x14ac:dyDescent="0.15">
      <c r="B172" s="351">
        <v>20180322</v>
      </c>
      <c r="C172" s="198" t="s">
        <v>576</v>
      </c>
      <c r="D172" s="173" t="s">
        <v>577</v>
      </c>
      <c r="E172" s="173" t="s">
        <v>578</v>
      </c>
    </row>
    <row r="173" spans="2:6" s="263" customFormat="1" ht="27" x14ac:dyDescent="0.15">
      <c r="B173" s="351">
        <v>20180323</v>
      </c>
      <c r="C173" s="198" t="s">
        <v>579</v>
      </c>
      <c r="D173" s="173" t="s">
        <v>581</v>
      </c>
      <c r="E173" s="173" t="s">
        <v>583</v>
      </c>
    </row>
    <row r="174" spans="2:6" s="263" customFormat="1" ht="27" x14ac:dyDescent="0.15">
      <c r="B174" s="351">
        <v>20180323</v>
      </c>
      <c r="C174" s="198" t="s">
        <v>580</v>
      </c>
      <c r="D174" s="173" t="s">
        <v>582</v>
      </c>
      <c r="E174" s="173" t="s">
        <v>583</v>
      </c>
    </row>
    <row r="175" spans="2:6" s="263" customFormat="1" ht="27" x14ac:dyDescent="0.15">
      <c r="B175" s="351">
        <v>20180323</v>
      </c>
      <c r="C175" s="198" t="s">
        <v>362</v>
      </c>
      <c r="D175" s="173" t="s">
        <v>584</v>
      </c>
      <c r="E175" s="173" t="s">
        <v>591</v>
      </c>
    </row>
    <row r="176" spans="2:6" s="263" customFormat="1" ht="27" x14ac:dyDescent="0.15">
      <c r="B176" s="80">
        <v>20180324</v>
      </c>
      <c r="C176" s="198" t="s">
        <v>585</v>
      </c>
      <c r="D176" s="173" t="s">
        <v>586</v>
      </c>
      <c r="E176" s="173" t="s">
        <v>603</v>
      </c>
    </row>
    <row r="177" spans="2:6" s="263" customFormat="1" ht="27" x14ac:dyDescent="0.15">
      <c r="B177" s="80">
        <v>20180325</v>
      </c>
      <c r="C177" s="198" t="s">
        <v>349</v>
      </c>
      <c r="D177" s="173" t="s">
        <v>592</v>
      </c>
      <c r="E177" s="221" t="s">
        <v>593</v>
      </c>
    </row>
    <row r="178" spans="2:6" s="263" customFormat="1" ht="27" x14ac:dyDescent="0.15">
      <c r="B178" s="80">
        <v>20180327</v>
      </c>
      <c r="C178" s="198" t="s">
        <v>594</v>
      </c>
      <c r="D178" s="173" t="s">
        <v>595</v>
      </c>
      <c r="E178" s="173" t="s">
        <v>596</v>
      </c>
    </row>
    <row r="179" spans="2:6" s="263" customFormat="1" ht="27" x14ac:dyDescent="0.15">
      <c r="B179" s="220">
        <v>20180328</v>
      </c>
      <c r="C179" s="47" t="s">
        <v>588</v>
      </c>
      <c r="D179" s="221" t="s">
        <v>589</v>
      </c>
      <c r="E179" s="221" t="s">
        <v>590</v>
      </c>
      <c r="F179" s="173" t="s">
        <v>689</v>
      </c>
    </row>
    <row r="180" spans="2:6" s="263" customFormat="1" ht="27" x14ac:dyDescent="0.15">
      <c r="B180" s="80">
        <v>20180328</v>
      </c>
      <c r="C180" s="198" t="s">
        <v>597</v>
      </c>
      <c r="D180" s="173" t="s">
        <v>598</v>
      </c>
      <c r="E180" s="173" t="s">
        <v>575</v>
      </c>
    </row>
    <row r="181" spans="2:6" s="263" customFormat="1" ht="27" x14ac:dyDescent="0.15">
      <c r="B181" s="80">
        <v>20180328</v>
      </c>
      <c r="C181" s="198" t="s">
        <v>599</v>
      </c>
      <c r="D181" s="173" t="s">
        <v>600</v>
      </c>
      <c r="E181" s="173" t="s">
        <v>601</v>
      </c>
    </row>
    <row r="182" spans="2:6" s="263" customFormat="1" ht="27" x14ac:dyDescent="0.15">
      <c r="B182" s="80">
        <v>20180328</v>
      </c>
      <c r="C182" s="198" t="s">
        <v>368</v>
      </c>
      <c r="D182" s="173" t="s">
        <v>602</v>
      </c>
      <c r="E182" s="173" t="s">
        <v>605</v>
      </c>
    </row>
    <row r="183" spans="2:6" s="263" customFormat="1" ht="27" x14ac:dyDescent="0.15">
      <c r="B183" s="80">
        <v>20180330</v>
      </c>
      <c r="C183" s="198" t="s">
        <v>370</v>
      </c>
      <c r="D183" s="173" t="s">
        <v>604</v>
      </c>
      <c r="E183" s="173" t="s">
        <v>605</v>
      </c>
    </row>
    <row r="184" spans="2:6" s="263" customFormat="1" x14ac:dyDescent="0.15">
      <c r="B184" s="220"/>
      <c r="C184" s="70"/>
      <c r="D184" s="173"/>
      <c r="E184" s="260"/>
    </row>
    <row r="185" spans="2:6" s="263" customFormat="1" ht="27" x14ac:dyDescent="0.15">
      <c r="B185" s="220">
        <v>20180420</v>
      </c>
      <c r="C185" s="70" t="s">
        <v>609</v>
      </c>
      <c r="D185" s="173" t="s">
        <v>610</v>
      </c>
      <c r="E185" s="260" t="s">
        <v>614</v>
      </c>
    </row>
    <row r="186" spans="2:6" s="263" customFormat="1" ht="27" x14ac:dyDescent="0.15">
      <c r="B186" s="220">
        <v>20180421</v>
      </c>
      <c r="C186" s="70" t="s">
        <v>611</v>
      </c>
      <c r="D186" s="176" t="s">
        <v>612</v>
      </c>
      <c r="E186" s="260" t="s">
        <v>613</v>
      </c>
    </row>
    <row r="187" spans="2:6" s="263" customFormat="1" x14ac:dyDescent="0.15">
      <c r="B187" s="80"/>
      <c r="C187" s="198"/>
      <c r="D187" s="173"/>
      <c r="E187" s="173"/>
    </row>
    <row r="188" spans="2:6" s="263" customFormat="1" x14ac:dyDescent="0.15">
      <c r="B188" s="80">
        <v>20180510</v>
      </c>
      <c r="C188" s="198" t="s">
        <v>615</v>
      </c>
      <c r="D188" s="173" t="s">
        <v>619</v>
      </c>
      <c r="E188" s="173" t="s">
        <v>616</v>
      </c>
    </row>
    <row r="189" spans="2:6" s="263" customFormat="1" x14ac:dyDescent="0.15">
      <c r="B189" s="80">
        <v>20180511</v>
      </c>
      <c r="C189" s="198" t="s">
        <v>617</v>
      </c>
      <c r="D189" s="173" t="s">
        <v>618</v>
      </c>
      <c r="E189" s="173"/>
    </row>
    <row r="190" spans="2:6" s="263" customFormat="1" x14ac:dyDescent="0.15">
      <c r="B190" s="80">
        <v>20180529</v>
      </c>
      <c r="C190" s="198" t="s">
        <v>620</v>
      </c>
      <c r="D190" s="173" t="s">
        <v>621</v>
      </c>
      <c r="E190" s="173" t="s">
        <v>622</v>
      </c>
    </row>
    <row r="191" spans="2:6" s="263" customFormat="1" x14ac:dyDescent="0.15">
      <c r="B191" s="80">
        <v>20180530</v>
      </c>
      <c r="C191" s="198" t="s">
        <v>623</v>
      </c>
      <c r="D191" s="173" t="s">
        <v>624</v>
      </c>
      <c r="E191" s="173" t="s">
        <v>622</v>
      </c>
    </row>
    <row r="192" spans="2:6" s="263" customFormat="1" ht="27" x14ac:dyDescent="0.15">
      <c r="B192" s="80">
        <v>20180602</v>
      </c>
      <c r="C192" s="198" t="s">
        <v>625</v>
      </c>
      <c r="D192" s="173" t="s">
        <v>627</v>
      </c>
      <c r="E192" s="173" t="s">
        <v>626</v>
      </c>
    </row>
    <row r="193" spans="1:6" s="263" customFormat="1" ht="27" x14ac:dyDescent="0.15">
      <c r="B193" s="80">
        <v>20180607</v>
      </c>
      <c r="C193" s="361" t="s">
        <v>606</v>
      </c>
      <c r="D193" s="362" t="s">
        <v>607</v>
      </c>
      <c r="E193" s="362" t="s">
        <v>608</v>
      </c>
    </row>
    <row r="194" spans="1:6" s="263" customFormat="1" ht="27" x14ac:dyDescent="0.15">
      <c r="B194" s="80">
        <v>20180614</v>
      </c>
      <c r="C194" s="370" t="s">
        <v>88</v>
      </c>
      <c r="D194" s="364" t="s">
        <v>629</v>
      </c>
      <c r="E194" s="363" t="s">
        <v>630</v>
      </c>
    </row>
    <row r="195" spans="1:6" s="263" customFormat="1" ht="27" x14ac:dyDescent="0.15">
      <c r="B195" s="80">
        <v>20180629</v>
      </c>
      <c r="C195" s="370" t="s">
        <v>88</v>
      </c>
      <c r="D195" s="370" t="s">
        <v>639</v>
      </c>
      <c r="E195" s="370" t="s">
        <v>638</v>
      </c>
    </row>
    <row r="196" spans="1:6" s="263" customFormat="1" x14ac:dyDescent="0.15">
      <c r="B196" s="220">
        <v>20180708</v>
      </c>
      <c r="C196" s="198" t="s">
        <v>615</v>
      </c>
      <c r="D196" s="173" t="s">
        <v>670</v>
      </c>
      <c r="E196" s="173" t="s">
        <v>671</v>
      </c>
    </row>
    <row r="197" spans="1:6" s="263" customFormat="1" x14ac:dyDescent="0.15">
      <c r="B197" s="226" t="s">
        <v>681</v>
      </c>
      <c r="C197" s="47"/>
    </row>
    <row r="198" spans="1:6" ht="27" x14ac:dyDescent="0.15">
      <c r="A198" s="263"/>
      <c r="B198" s="392">
        <v>20190311</v>
      </c>
      <c r="C198" s="392" t="s">
        <v>680</v>
      </c>
      <c r="D198" s="391" t="s">
        <v>683</v>
      </c>
      <c r="E198" s="391" t="s">
        <v>682</v>
      </c>
      <c r="F198" s="173" t="s">
        <v>126</v>
      </c>
    </row>
    <row r="199" spans="1:6" s="263" customFormat="1" ht="27" x14ac:dyDescent="0.15">
      <c r="B199" s="393">
        <v>20190313</v>
      </c>
      <c r="C199" s="394" t="s">
        <v>684</v>
      </c>
      <c r="D199" s="269" t="s">
        <v>685</v>
      </c>
      <c r="E199" s="269" t="s">
        <v>686</v>
      </c>
      <c r="F199" s="173" t="s">
        <v>126</v>
      </c>
    </row>
    <row r="200" spans="1:6" s="263" customFormat="1" ht="27" x14ac:dyDescent="0.15">
      <c r="B200" s="393">
        <v>20190320</v>
      </c>
      <c r="C200" s="394" t="s">
        <v>684</v>
      </c>
      <c r="D200" s="269" t="s">
        <v>694</v>
      </c>
      <c r="E200" s="269" t="s">
        <v>692</v>
      </c>
      <c r="F200" s="173" t="s">
        <v>693</v>
      </c>
    </row>
    <row r="201" spans="1:6" s="263" customFormat="1" ht="27" x14ac:dyDescent="0.15">
      <c r="B201" s="393">
        <v>20190331</v>
      </c>
      <c r="C201" s="394" t="s">
        <v>684</v>
      </c>
      <c r="D201" s="269" t="s">
        <v>690</v>
      </c>
      <c r="E201" s="269" t="s">
        <v>691</v>
      </c>
      <c r="F201" s="173" t="s">
        <v>126</v>
      </c>
    </row>
    <row r="202" spans="1:6" s="263" customFormat="1" x14ac:dyDescent="0.15">
      <c r="B202" s="393"/>
      <c r="C202" s="394"/>
      <c r="D202" s="269"/>
      <c r="E202" s="269"/>
      <c r="F202" s="260"/>
    </row>
    <row r="203" spans="1:6" s="263" customFormat="1" ht="27" x14ac:dyDescent="0.15">
      <c r="B203" s="393">
        <v>20190405</v>
      </c>
      <c r="C203" s="394" t="s">
        <v>684</v>
      </c>
      <c r="D203" s="269" t="s">
        <v>701</v>
      </c>
      <c r="E203" s="269" t="s">
        <v>691</v>
      </c>
      <c r="F203" s="173" t="s">
        <v>126</v>
      </c>
    </row>
    <row r="204" spans="1:6" s="263" customFormat="1" ht="27" x14ac:dyDescent="0.15">
      <c r="B204" s="393">
        <v>20190407</v>
      </c>
      <c r="C204" s="394" t="s">
        <v>684</v>
      </c>
      <c r="D204" s="269" t="s">
        <v>701</v>
      </c>
      <c r="E204" s="269" t="s">
        <v>691</v>
      </c>
      <c r="F204" s="173" t="s">
        <v>126</v>
      </c>
    </row>
    <row r="205" spans="1:6" s="263" customFormat="1" ht="27" x14ac:dyDescent="0.15">
      <c r="B205" s="393">
        <v>20190408</v>
      </c>
      <c r="C205" s="394" t="s">
        <v>684</v>
      </c>
      <c r="D205" s="269" t="s">
        <v>702</v>
      </c>
      <c r="E205" s="269" t="s">
        <v>707</v>
      </c>
      <c r="F205" s="173" t="s">
        <v>126</v>
      </c>
    </row>
    <row r="206" spans="1:6" s="263" customFormat="1" x14ac:dyDescent="0.15">
      <c r="B206" s="393">
        <v>20190408</v>
      </c>
      <c r="C206" s="394" t="s">
        <v>703</v>
      </c>
      <c r="D206" s="269" t="s">
        <v>705</v>
      </c>
      <c r="E206" s="269" t="s">
        <v>706</v>
      </c>
      <c r="F206" s="173" t="s">
        <v>126</v>
      </c>
    </row>
    <row r="207" spans="1:6" s="263" customFormat="1" x14ac:dyDescent="0.15">
      <c r="B207" s="393">
        <v>20190408</v>
      </c>
      <c r="C207" s="336" t="s">
        <v>704</v>
      </c>
      <c r="D207" s="269" t="s">
        <v>705</v>
      </c>
      <c r="E207" s="269" t="s">
        <v>706</v>
      </c>
      <c r="F207" s="173" t="s">
        <v>126</v>
      </c>
    </row>
    <row r="208" spans="1:6" s="263" customFormat="1" ht="27" x14ac:dyDescent="0.15">
      <c r="B208" s="393">
        <v>20190412</v>
      </c>
      <c r="C208" s="336" t="s">
        <v>708</v>
      </c>
      <c r="D208" s="269" t="s">
        <v>721</v>
      </c>
      <c r="E208" s="269" t="s">
        <v>719</v>
      </c>
      <c r="F208" s="173" t="s">
        <v>126</v>
      </c>
    </row>
    <row r="209" spans="2:6" s="263" customFormat="1" ht="27" x14ac:dyDescent="0.15">
      <c r="B209" s="393">
        <v>20190412</v>
      </c>
      <c r="C209" s="336" t="s">
        <v>709</v>
      </c>
      <c r="D209" s="269" t="s">
        <v>714</v>
      </c>
      <c r="E209" s="51"/>
    </row>
    <row r="210" spans="2:6" s="263" customFormat="1" ht="27" x14ac:dyDescent="0.15">
      <c r="B210" s="393">
        <v>20190412</v>
      </c>
      <c r="C210" s="336" t="s">
        <v>710</v>
      </c>
      <c r="D210" s="269" t="s">
        <v>715</v>
      </c>
      <c r="E210" s="51"/>
    </row>
    <row r="211" spans="2:6" s="263" customFormat="1" x14ac:dyDescent="0.15">
      <c r="B211" s="393">
        <v>20190414</v>
      </c>
      <c r="C211" s="336" t="s">
        <v>716</v>
      </c>
      <c r="D211" s="269" t="s">
        <v>717</v>
      </c>
      <c r="E211" s="51"/>
    </row>
    <row r="212" spans="2:6" s="263" customFormat="1" x14ac:dyDescent="0.15">
      <c r="B212" s="393">
        <v>20190425</v>
      </c>
      <c r="C212" s="336" t="s">
        <v>704</v>
      </c>
      <c r="D212" s="269" t="s">
        <v>705</v>
      </c>
      <c r="E212" s="269" t="s">
        <v>718</v>
      </c>
      <c r="F212" s="173" t="s">
        <v>126</v>
      </c>
    </row>
    <row r="213" spans="2:6" s="263" customFormat="1" ht="27" x14ac:dyDescent="0.15">
      <c r="B213" s="393">
        <v>20190508</v>
      </c>
      <c r="C213" s="336" t="s">
        <v>720</v>
      </c>
      <c r="D213" s="269" t="s">
        <v>722</v>
      </c>
      <c r="E213" s="269" t="s">
        <v>723</v>
      </c>
      <c r="F213" s="173" t="s">
        <v>126</v>
      </c>
    </row>
    <row r="214" spans="2:6" s="263" customFormat="1" x14ac:dyDescent="0.15">
      <c r="B214" s="393">
        <v>20190515</v>
      </c>
      <c r="C214" s="336" t="s">
        <v>724</v>
      </c>
      <c r="D214" s="269" t="s">
        <v>705</v>
      </c>
      <c r="E214" s="51"/>
    </row>
    <row r="215" spans="2:6" s="263" customFormat="1" x14ac:dyDescent="0.15">
      <c r="B215" s="393">
        <v>20190515</v>
      </c>
      <c r="C215" s="336" t="s">
        <v>725</v>
      </c>
      <c r="D215" s="269" t="s">
        <v>705</v>
      </c>
      <c r="E215" s="269" t="s">
        <v>726</v>
      </c>
      <c r="F215" s="173" t="s">
        <v>126</v>
      </c>
    </row>
    <row r="216" spans="2:6" s="263" customFormat="1" ht="27" x14ac:dyDescent="0.15">
      <c r="B216" s="393">
        <v>20190519</v>
      </c>
      <c r="C216" s="394" t="s">
        <v>684</v>
      </c>
      <c r="D216" s="269" t="s">
        <v>701</v>
      </c>
      <c r="E216" s="269" t="s">
        <v>691</v>
      </c>
      <c r="F216" s="173" t="s">
        <v>126</v>
      </c>
    </row>
    <row r="217" spans="2:6" s="263" customFormat="1" x14ac:dyDescent="0.15">
      <c r="D217" s="51"/>
      <c r="E217" s="51"/>
    </row>
    <row r="218" spans="2:6" s="263" customFormat="1" x14ac:dyDescent="0.15">
      <c r="D218" s="51"/>
      <c r="E218" s="51"/>
    </row>
    <row r="219" spans="2:6" s="263" customFormat="1" x14ac:dyDescent="0.15">
      <c r="D219" s="51"/>
      <c r="E219" s="51"/>
    </row>
    <row r="220" spans="2:6" s="263" customFormat="1" x14ac:dyDescent="0.15">
      <c r="D220" s="51"/>
      <c r="E220" s="51"/>
    </row>
    <row r="224" spans="2:6" x14ac:dyDescent="0.15">
      <c r="C224" s="226" t="s">
        <v>321</v>
      </c>
      <c r="D224" s="47" t="s">
        <v>324</v>
      </c>
    </row>
    <row r="225" spans="2:6" ht="40.5" x14ac:dyDescent="0.15">
      <c r="C225" s="226" t="s">
        <v>322</v>
      </c>
      <c r="D225" s="269" t="s">
        <v>325</v>
      </c>
      <c r="E225" s="263" t="s">
        <v>396</v>
      </c>
    </row>
    <row r="228" spans="2:6" x14ac:dyDescent="0.15">
      <c r="B228" s="392">
        <v>20190812</v>
      </c>
      <c r="C228" s="389" t="s">
        <v>797</v>
      </c>
      <c r="D228" s="389" t="s">
        <v>798</v>
      </c>
      <c r="E228" s="389" t="s">
        <v>799</v>
      </c>
      <c r="F228" s="389" t="s">
        <v>800</v>
      </c>
    </row>
    <row r="229" spans="2:6" s="263" customFormat="1" x14ac:dyDescent="0.15">
      <c r="B229" s="392">
        <v>20190812</v>
      </c>
      <c r="C229" s="389" t="s">
        <v>797</v>
      </c>
      <c r="D229" s="389" t="s">
        <v>801</v>
      </c>
      <c r="E229" s="389" t="s">
        <v>802</v>
      </c>
      <c r="F229" s="389" t="s">
        <v>800</v>
      </c>
    </row>
  </sheetData>
  <mergeCells count="11">
    <mergeCell ref="G2:H7"/>
    <mergeCell ref="A94:A96"/>
    <mergeCell ref="A56:A65"/>
    <mergeCell ref="A67:F67"/>
    <mergeCell ref="A24:A29"/>
    <mergeCell ref="B10:B11"/>
    <mergeCell ref="B7:B8"/>
    <mergeCell ref="B18:B19"/>
    <mergeCell ref="B20:B21"/>
    <mergeCell ref="A3:A22"/>
    <mergeCell ref="A68:A92"/>
  </mergeCells>
  <phoneticPr fontId="15"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L10"/>
  <sheetViews>
    <sheetView topLeftCell="A10" workbookViewId="0">
      <selection activeCell="B54" sqref="B54"/>
    </sheetView>
  </sheetViews>
  <sheetFormatPr defaultRowHeight="13.5" x14ac:dyDescent="0.15"/>
  <cols>
    <col min="2" max="2" width="22.375" customWidth="1"/>
    <col min="3" max="3" width="32.375" customWidth="1"/>
    <col min="4" max="4" width="27.375" customWidth="1"/>
  </cols>
  <sheetData>
    <row r="3" spans="2:12" x14ac:dyDescent="0.15">
      <c r="B3" s="366" t="s">
        <v>631</v>
      </c>
      <c r="C3" s="366" t="s">
        <v>634</v>
      </c>
      <c r="D3" s="366" t="s">
        <v>635</v>
      </c>
      <c r="F3" s="366" t="s">
        <v>636</v>
      </c>
      <c r="G3" s="366" t="s">
        <v>634</v>
      </c>
      <c r="H3" s="366" t="s">
        <v>635</v>
      </c>
      <c r="J3" s="366" t="s">
        <v>637</v>
      </c>
      <c r="K3" s="366" t="s">
        <v>634</v>
      </c>
      <c r="L3" s="366" t="s">
        <v>635</v>
      </c>
    </row>
    <row r="4" spans="2:12" ht="28.5" x14ac:dyDescent="0.3">
      <c r="B4" s="367" t="s">
        <v>633</v>
      </c>
      <c r="C4" s="365">
        <v>2018061410</v>
      </c>
      <c r="D4" s="365"/>
    </row>
    <row r="5" spans="2:12" ht="15.75" x14ac:dyDescent="0.3">
      <c r="B5" s="367" t="s">
        <v>632</v>
      </c>
      <c r="C5" s="365">
        <v>2018061410</v>
      </c>
      <c r="D5" s="365"/>
    </row>
    <row r="8" spans="2:12" x14ac:dyDescent="0.15">
      <c r="B8" s="226" t="s">
        <v>786</v>
      </c>
    </row>
    <row r="9" spans="2:12" x14ac:dyDescent="0.15">
      <c r="B9" s="421">
        <v>43663</v>
      </c>
      <c r="C9" s="47" t="s">
        <v>784</v>
      </c>
      <c r="D9" s="47" t="s">
        <v>785</v>
      </c>
    </row>
    <row r="10" spans="2:12" x14ac:dyDescent="0.15">
      <c r="B10" s="421">
        <v>43684</v>
      </c>
      <c r="C10" s="263" t="s">
        <v>795</v>
      </c>
      <c r="D10" s="47" t="s">
        <v>796</v>
      </c>
    </row>
  </sheetData>
  <phoneticPr fontId="1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值班交接</vt:lpstr>
      <vt:lpstr>云平台监控</vt:lpstr>
      <vt:lpstr>核心话单接收</vt:lpstr>
      <vt:lpstr>ODS-DWD-DW层校验</vt:lpstr>
      <vt:lpstr>ST层校验</vt:lpstr>
      <vt:lpstr>ODS-DWD-DW-ST层校验（月）</vt:lpstr>
      <vt:lpstr>Sheet1</vt:lpstr>
      <vt:lpstr>硬件&amp;集群运行问题记录</vt:lpstr>
      <vt:lpstr>大数据平台数据延迟情况记录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shenming3</dc:creator>
  <cp:lastModifiedBy>biking</cp:lastModifiedBy>
  <dcterms:created xsi:type="dcterms:W3CDTF">2006-09-16T00:00:00Z</dcterms:created>
  <dcterms:modified xsi:type="dcterms:W3CDTF">2019-09-08T23:55:06Z</dcterms:modified>
</cp:coreProperties>
</file>