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al167\Dropbox\___IPCC 2019 Refinement\28 LAM4 Documents\Revised FD documents\Supporting Excel files\"/>
    </mc:Choice>
  </mc:AlternateContent>
  <bookViews>
    <workbookView xWindow="0" yWindow="0" windowWidth="23040" windowHeight="9525"/>
  </bookViews>
  <sheets>
    <sheet name="Calcula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1" i="1" l="1"/>
  <c r="AD33" i="1"/>
  <c r="K34" i="1" l="1"/>
  <c r="AD31" i="1" l="1"/>
  <c r="Z47" i="1" s="1"/>
  <c r="Z46" i="1"/>
  <c r="AA46" i="1" s="1"/>
  <c r="AB46" i="1" s="1"/>
  <c r="Z50" i="1"/>
  <c r="AA57" i="1" s="1"/>
  <c r="AD32" i="1"/>
  <c r="Z49" i="1" s="1"/>
  <c r="Z51" i="1"/>
  <c r="AA58" i="1" s="1"/>
  <c r="AB50" i="1"/>
  <c r="AC57" i="1" s="1"/>
  <c r="AF49" i="1"/>
  <c r="Z57" i="1"/>
  <c r="J53" i="1"/>
  <c r="H51" i="1"/>
  <c r="G50" i="1"/>
  <c r="L48" i="1"/>
  <c r="K35" i="1"/>
  <c r="I52" i="1" s="1"/>
  <c r="M52" i="1"/>
  <c r="K33" i="1"/>
  <c r="K51" i="1" s="1"/>
  <c r="AF46" i="1" l="1"/>
  <c r="AA51" i="1"/>
  <c r="AB58" i="1" s="1"/>
  <c r="AB53" i="1"/>
  <c r="AE46" i="1"/>
  <c r="AF53" i="1" s="1"/>
  <c r="AA50" i="1"/>
  <c r="AB57" i="1" s="1"/>
  <c r="AA47" i="1"/>
  <c r="AB54" i="1" s="1"/>
  <c r="M48" i="1"/>
  <c r="M53" i="1"/>
  <c r="J50" i="1"/>
  <c r="Z48" i="1"/>
  <c r="AA48" i="1" s="1"/>
  <c r="AB48" i="1" s="1"/>
  <c r="AC48" i="1" s="1"/>
  <c r="AD55" i="1" s="1"/>
  <c r="AA53" i="1"/>
  <c r="J49" i="1"/>
  <c r="H52" i="1"/>
  <c r="I48" i="1"/>
  <c r="Z53" i="1"/>
  <c r="L53" i="1"/>
  <c r="H48" i="1"/>
  <c r="I49" i="1"/>
  <c r="K50" i="1"/>
  <c r="Z54" i="1"/>
  <c r="AA54" i="1"/>
  <c r="Z58" i="1"/>
  <c r="L52" i="1"/>
  <c r="AA56" i="1"/>
  <c r="AA49" i="1"/>
  <c r="Z56" i="1"/>
  <c r="J51" i="1"/>
  <c r="G48" i="1"/>
  <c r="M51" i="1"/>
  <c r="I51" i="1"/>
  <c r="G49" i="1"/>
  <c r="L51" i="1"/>
  <c r="K52" i="1"/>
  <c r="M50" i="1"/>
  <c r="L49" i="1"/>
  <c r="K53" i="1"/>
  <c r="L50" i="1"/>
  <c r="K49" i="1"/>
  <c r="M49" i="1"/>
  <c r="G51" i="1"/>
  <c r="I53" i="1"/>
  <c r="J48" i="1"/>
  <c r="H50" i="1"/>
  <c r="J52" i="1"/>
  <c r="G53" i="1"/>
  <c r="AC50" i="1"/>
  <c r="K48" i="1"/>
  <c r="H49" i="1"/>
  <c r="I50" i="1"/>
  <c r="G52" i="1"/>
  <c r="H53" i="1"/>
  <c r="Z55" i="1"/>
  <c r="Z59" i="1" s="1"/>
  <c r="AD48" i="1" l="1"/>
  <c r="AE55" i="1" s="1"/>
  <c r="AB47" i="1"/>
  <c r="AB51" i="1"/>
  <c r="AC58" i="1" s="1"/>
  <c r="AC55" i="1"/>
  <c r="AA52" i="1"/>
  <c r="I54" i="1"/>
  <c r="M55" i="1" s="1"/>
  <c r="M56" i="1" s="1"/>
  <c r="Z52" i="1"/>
  <c r="Z60" i="1" s="1"/>
  <c r="J54" i="1"/>
  <c r="M54" i="1"/>
  <c r="AB55" i="1"/>
  <c r="AA55" i="1"/>
  <c r="AA59" i="1" s="1"/>
  <c r="H54" i="1"/>
  <c r="L55" i="1" s="1"/>
  <c r="L54" i="1"/>
  <c r="AE48" i="1"/>
  <c r="AB56" i="1"/>
  <c r="AB49" i="1"/>
  <c r="K54" i="1"/>
  <c r="AD50" i="1"/>
  <c r="AD57" i="1"/>
  <c r="AC53" i="1"/>
  <c r="AC46" i="1"/>
  <c r="G54" i="1"/>
  <c r="AC54" i="1" l="1"/>
  <c r="AC47" i="1"/>
  <c r="AD47" i="1" s="1"/>
  <c r="AC51" i="1"/>
  <c r="AD58" i="1" s="1"/>
  <c r="AD54" i="1"/>
  <c r="AA60" i="1"/>
  <c r="AB59" i="1"/>
  <c r="L56" i="1"/>
  <c r="AE47" i="1"/>
  <c r="AC49" i="1"/>
  <c r="AC52" i="1" s="1"/>
  <c r="AC56" i="1"/>
  <c r="AC59" i="1" s="1"/>
  <c r="AB52" i="1"/>
  <c r="AB60" i="1" s="1"/>
  <c r="J55" i="1"/>
  <c r="J56" i="1" s="1"/>
  <c r="I55" i="1"/>
  <c r="I56" i="1" s="1"/>
  <c r="K55" i="1"/>
  <c r="K56" i="1" s="1"/>
  <c r="H55" i="1"/>
  <c r="H56" i="1" s="1"/>
  <c r="G55" i="1"/>
  <c r="G56" i="1" s="1"/>
  <c r="AF48" i="1"/>
  <c r="AF55" i="1"/>
  <c r="AD46" i="1"/>
  <c r="AD53" i="1"/>
  <c r="AE57" i="1"/>
  <c r="AE50" i="1"/>
  <c r="AD51" i="1" l="1"/>
  <c r="AE54" i="1"/>
  <c r="AE58" i="1"/>
  <c r="AC60" i="1"/>
  <c r="AE53" i="1"/>
  <c r="AF47" i="1"/>
  <c r="AF54" i="1"/>
  <c r="AF57" i="1"/>
  <c r="AF50" i="1"/>
  <c r="AD56" i="1"/>
  <c r="AD59" i="1" s="1"/>
  <c r="AD49" i="1"/>
  <c r="AF51" i="1" l="1"/>
  <c r="AF58" i="1"/>
  <c r="AE56" i="1"/>
  <c r="AE59" i="1" s="1"/>
  <c r="AE49" i="1"/>
  <c r="AD52" i="1"/>
  <c r="AD60" i="1" s="1"/>
  <c r="AF52" i="1"/>
  <c r="AF56" i="1" l="1"/>
  <c r="AF59" i="1" s="1"/>
  <c r="AF60" i="1" s="1"/>
  <c r="AE52" i="1"/>
  <c r="AE60" i="1" s="1"/>
</calcChain>
</file>

<file path=xl/comments1.xml><?xml version="1.0" encoding="utf-8"?>
<comments xmlns="http://schemas.openxmlformats.org/spreadsheetml/2006/main">
  <authors>
    <author>Jeff Baldock</author>
  </authors>
  <commentList>
    <comment ref="X53" authorId="0" shapeId="0">
      <text>
        <r>
          <rPr>
            <b/>
            <sz val="9"/>
            <color indexed="81"/>
            <rFont val="Tahoma"/>
            <family val="2"/>
          </rPr>
          <t>Jeff Baldock:</t>
        </r>
        <r>
          <rPr>
            <sz val="9"/>
            <color indexed="81"/>
            <rFont val="Tahoma"/>
            <family val="2"/>
          </rPr>
          <t xml:space="preserve">
All values set to the SOCo value of the previous inventory report</t>
        </r>
      </text>
    </comment>
  </commentList>
</comments>
</file>

<file path=xl/sharedStrings.xml><?xml version="1.0" encoding="utf-8"?>
<sst xmlns="http://schemas.openxmlformats.org/spreadsheetml/2006/main" count="225" uniqueCount="95">
  <si>
    <t>Equation 2.25</t>
  </si>
  <si>
    <r>
      <t xml:space="preserve">Note T is used in place of D if T </t>
    </r>
    <r>
      <rPr>
        <sz val="11"/>
        <color theme="1"/>
        <rFont val="Calibri"/>
        <family val="2"/>
      </rPr>
      <t>≥20 years</t>
    </r>
  </si>
  <si>
    <t>soil organic carbon stock in the last year of an inventory time period, tonnes C</t>
  </si>
  <si>
    <t>soil organic carbon stock at the beginning of the inventory time period, tonnes C</t>
  </si>
  <si>
    <r>
      <t>∆C</t>
    </r>
    <r>
      <rPr>
        <vertAlign val="subscript"/>
        <sz val="9"/>
        <color theme="1"/>
        <rFont val="Calibri"/>
        <family val="2"/>
        <scheme val="minor"/>
      </rPr>
      <t>Mineral</t>
    </r>
  </si>
  <si>
    <r>
      <t>annual change in organic carbon stocks in mineral soils, tonnes C yr</t>
    </r>
    <r>
      <rPr>
        <vertAlign val="superscript"/>
        <sz val="9"/>
        <color theme="1"/>
        <rFont val="Calibri"/>
        <family val="2"/>
        <scheme val="minor"/>
      </rPr>
      <t>-1</t>
    </r>
  </si>
  <si>
    <r>
      <t>SOC</t>
    </r>
    <r>
      <rPr>
        <vertAlign val="subscript"/>
        <sz val="9"/>
        <color theme="1"/>
        <rFont val="Calibri"/>
        <family val="2"/>
        <scheme val="minor"/>
      </rPr>
      <t>0</t>
    </r>
  </si>
  <si>
    <r>
      <t>SOC</t>
    </r>
    <r>
      <rPr>
        <vertAlign val="subscript"/>
        <sz val="9"/>
        <color theme="1"/>
        <rFont val="Calibri"/>
        <family val="2"/>
        <scheme val="minor"/>
      </rPr>
      <t>(0-T)</t>
    </r>
  </si>
  <si>
    <t>T</t>
  </si>
  <si>
    <t>c</t>
  </si>
  <si>
    <t>number of years over a single inventory time period, yr</t>
  </si>
  <si>
    <t>i</t>
  </si>
  <si>
    <t xml:space="preserve">s </t>
  </si>
  <si>
    <t>D</t>
  </si>
  <si>
    <t>represents the soil types</t>
  </si>
  <si>
    <t>represents the climate zones</t>
  </si>
  <si>
    <t>represents the set of management systems that are present in a country</t>
  </si>
  <si>
    <t xml:space="preserve">Time dependence of stock change factors which is the default time period for transition between equilibrium SOC values, yr. </t>
  </si>
  <si>
    <t>for T to obtain an annual rate of change over the inventory time period (0-T years).</t>
  </si>
  <si>
    <r>
      <t>Commonly 20 years, but depends on assumptions made in computing the factors F</t>
    </r>
    <r>
      <rPr>
        <vertAlign val="subscript"/>
        <sz val="9"/>
        <color theme="1"/>
        <rFont val="Calibri"/>
        <family val="2"/>
        <scheme val="minor"/>
      </rPr>
      <t>LU</t>
    </r>
    <r>
      <rPr>
        <sz val="9"/>
        <color theme="1"/>
        <rFont val="Calibri"/>
        <family val="2"/>
        <scheme val="minor"/>
      </rPr>
      <t>, F</t>
    </r>
    <r>
      <rPr>
        <vertAlign val="subscript"/>
        <sz val="9"/>
        <color theme="1"/>
        <rFont val="Calibri"/>
        <family val="2"/>
        <scheme val="minor"/>
      </rPr>
      <t>MG</t>
    </r>
    <r>
      <rPr>
        <sz val="9"/>
        <color theme="1"/>
        <rFont val="Calibri"/>
        <family val="2"/>
        <scheme val="minor"/>
      </rPr>
      <t xml:space="preserve"> and F</t>
    </r>
    <r>
      <rPr>
        <vertAlign val="subscript"/>
        <sz val="9"/>
        <color theme="1"/>
        <rFont val="Calibri"/>
        <family val="2"/>
        <scheme val="minor"/>
      </rPr>
      <t>I</t>
    </r>
    <r>
      <rPr>
        <sz val="9"/>
        <color theme="1"/>
        <rFont val="Calibri"/>
        <family val="2"/>
        <scheme val="minor"/>
      </rPr>
      <t xml:space="preserve">.  If T exceeds D, use the value </t>
    </r>
  </si>
  <si>
    <r>
      <t>SOC</t>
    </r>
    <r>
      <rPr>
        <vertAlign val="subscript"/>
        <sz val="9"/>
        <color theme="1"/>
        <rFont val="Calibri"/>
        <family val="2"/>
        <scheme val="minor"/>
      </rPr>
      <t>ref</t>
    </r>
  </si>
  <si>
    <t>stock change factor for land-use systems or sub-system for a particular land-use, dimensionless</t>
  </si>
  <si>
    <r>
      <t>the reference soil organic carbon stock for mineral soils under native vegetation, tonnes C ha</t>
    </r>
    <r>
      <rPr>
        <vertAlign val="superscript"/>
        <sz val="9"/>
        <color theme="1"/>
        <rFont val="Calibri"/>
        <family val="2"/>
        <scheme val="minor"/>
      </rPr>
      <t>-1</t>
    </r>
  </si>
  <si>
    <t>stock change factor for management regime, dimensionless</t>
  </si>
  <si>
    <r>
      <t>F</t>
    </r>
    <r>
      <rPr>
        <vertAlign val="subscript"/>
        <sz val="9"/>
        <color theme="1"/>
        <rFont val="Calibri"/>
        <family val="2"/>
        <scheme val="minor"/>
      </rPr>
      <t>LU</t>
    </r>
  </si>
  <si>
    <r>
      <t>F</t>
    </r>
    <r>
      <rPr>
        <vertAlign val="subscript"/>
        <sz val="9"/>
        <color theme="1"/>
        <rFont val="Calibri"/>
        <family val="2"/>
        <scheme val="minor"/>
      </rPr>
      <t>MG</t>
    </r>
  </si>
  <si>
    <t>stock change factor for input of organic matter, dimensionless</t>
  </si>
  <si>
    <t>A</t>
  </si>
  <si>
    <t>land area of the stratum being estimated, ha.</t>
  </si>
  <si>
    <r>
      <t>F</t>
    </r>
    <r>
      <rPr>
        <vertAlign val="subscript"/>
        <sz val="9"/>
        <color theme="1"/>
        <rFont val="Calibri"/>
        <family val="2"/>
        <scheme val="minor"/>
      </rPr>
      <t>I</t>
    </r>
  </si>
  <si>
    <r>
      <t>Note: F</t>
    </r>
    <r>
      <rPr>
        <vertAlign val="subscript"/>
        <sz val="9"/>
        <color theme="1"/>
        <rFont val="Calibri"/>
        <family val="2"/>
        <scheme val="minor"/>
      </rPr>
      <t>ND</t>
    </r>
    <r>
      <rPr>
        <sz val="9"/>
        <color theme="1"/>
        <rFont val="Calibri"/>
        <family val="2"/>
        <scheme val="minor"/>
      </rPr>
      <t xml:space="preserve"> is substituted for F</t>
    </r>
    <r>
      <rPr>
        <vertAlign val="subscript"/>
        <sz val="9"/>
        <color theme="1"/>
        <rFont val="Calibri"/>
        <family val="2"/>
        <scheme val="minor"/>
      </rPr>
      <t>LU</t>
    </r>
    <r>
      <rPr>
        <sz val="9"/>
        <color theme="1"/>
        <rFont val="Calibri"/>
        <family val="2"/>
        <scheme val="minor"/>
      </rPr>
      <t xml:space="preserve"> in Forest Land to account for the influence of natural disturbance regimes</t>
    </r>
  </si>
  <si>
    <t>Approach 1: Total land-use area, no data on conversions between land uses</t>
  </si>
  <si>
    <t>Approach 2:  Total land-use area, including changes between categories</t>
  </si>
  <si>
    <t>- uses a summation by  land management practices within defined areas</t>
  </si>
  <si>
    <t>F</t>
  </si>
  <si>
    <t>G</t>
  </si>
  <si>
    <t>C</t>
  </si>
  <si>
    <t>Land unit</t>
  </si>
  <si>
    <t>C = cropland</t>
  </si>
  <si>
    <t>F = forestland</t>
  </si>
  <si>
    <t>G = grassland</t>
  </si>
  <si>
    <r>
      <t>SOC</t>
    </r>
    <r>
      <rPr>
        <vertAlign val="subscript"/>
        <sz val="9"/>
        <color theme="1"/>
        <rFont val="Calibri"/>
        <family val="2"/>
        <scheme val="minor"/>
      </rPr>
      <t>O</t>
    </r>
  </si>
  <si>
    <r>
      <t>SOC</t>
    </r>
    <r>
      <rPr>
        <vertAlign val="subscript"/>
        <sz val="9"/>
        <color theme="1"/>
        <rFont val="Calibri"/>
        <family val="2"/>
        <scheme val="minor"/>
      </rPr>
      <t>(O-T)</t>
    </r>
  </si>
  <si>
    <t>Assumptions</t>
  </si>
  <si>
    <t>1) Stock change factors are derived for a 20 year period, thus the reason to divide by D (20) to produce an annual change</t>
  </si>
  <si>
    <t>As a result we disregard the specific conversions noted in the example data (see below) and only work with the total allocations to each land use category.</t>
  </si>
  <si>
    <r>
      <t>3) In the example, the value of SOC</t>
    </r>
    <r>
      <rPr>
        <vertAlign val="subscript"/>
        <sz val="9"/>
        <color theme="1"/>
        <rFont val="Calibri"/>
        <family val="2"/>
        <scheme val="minor"/>
      </rPr>
      <t>REF</t>
    </r>
    <r>
      <rPr>
        <sz val="9"/>
        <color theme="1"/>
        <rFont val="Calibri"/>
        <family val="2"/>
        <scheme val="minor"/>
      </rPr>
      <t xml:space="preserve"> provided for the forest (native vegetation) is 77 tC ha</t>
    </r>
    <r>
      <rPr>
        <vertAlign val="superscript"/>
        <sz val="9"/>
        <color theme="1"/>
        <rFont val="Calibri"/>
        <family val="2"/>
        <scheme val="minor"/>
      </rPr>
      <t>-1</t>
    </r>
  </si>
  <si>
    <t>Land-use change provided in the box</t>
  </si>
  <si>
    <r>
      <t>SOC</t>
    </r>
    <r>
      <rPr>
        <vertAlign val="subscript"/>
        <sz val="9"/>
        <color theme="1"/>
        <rFont val="Calibri"/>
        <family val="2"/>
        <scheme val="minor"/>
      </rPr>
      <t>Ref</t>
    </r>
  </si>
  <si>
    <r>
      <t>F</t>
    </r>
    <r>
      <rPr>
        <vertAlign val="subscript"/>
        <sz val="9"/>
        <color theme="1"/>
        <rFont val="f"/>
      </rPr>
      <t>MG</t>
    </r>
  </si>
  <si>
    <t>Area(Mha)</t>
  </si>
  <si>
    <t>Total</t>
  </si>
  <si>
    <r>
      <t>Assuming this is the correct SOC</t>
    </r>
    <r>
      <rPr>
        <vertAlign val="subscript"/>
        <sz val="9"/>
        <color theme="1"/>
        <rFont val="Calibri"/>
        <family val="2"/>
        <scheme val="minor"/>
      </rPr>
      <t>REF</t>
    </r>
    <r>
      <rPr>
        <sz val="9"/>
        <color theme="1"/>
        <rFont val="Calibri"/>
        <family val="2"/>
        <scheme val="minor"/>
      </rPr>
      <t xml:space="preserve"> value for the cropping and grassland situations we need to calculate the appropriate SOC</t>
    </r>
    <r>
      <rPr>
        <vertAlign val="subscript"/>
        <sz val="9"/>
        <color theme="1"/>
        <rFont val="Calibri"/>
        <family val="2"/>
        <scheme val="minor"/>
      </rPr>
      <t>Equilib</t>
    </r>
    <r>
      <rPr>
        <sz val="9"/>
        <color theme="1"/>
        <rFont val="Calibri"/>
        <family val="2"/>
        <scheme val="minor"/>
      </rPr>
      <t xml:space="preserve"> values</t>
    </r>
  </si>
  <si>
    <t xml:space="preserve">the stock change factors are for a 20 year interval.  </t>
  </si>
  <si>
    <r>
      <t>∆C</t>
    </r>
    <r>
      <rPr>
        <vertAlign val="subscript"/>
        <sz val="9"/>
        <color theme="1"/>
        <rFont val="Calibri"/>
        <family val="2"/>
        <scheme val="minor"/>
      </rPr>
      <t xml:space="preserve">mineral </t>
    </r>
    <r>
      <rPr>
        <sz val="9"/>
        <color theme="1"/>
        <rFont val="Calibri"/>
        <family val="2"/>
        <scheme val="minor"/>
      </rPr>
      <t>(MtC y</t>
    </r>
    <r>
      <rPr>
        <vertAlign val="superscript"/>
        <sz val="9"/>
        <color theme="1"/>
        <rFont val="Calibri"/>
        <family val="2"/>
        <scheme val="minor"/>
      </rPr>
      <t>-1</t>
    </r>
    <r>
      <rPr>
        <sz val="9"/>
        <color theme="1"/>
        <rFont val="Calibri"/>
        <family val="2"/>
        <scheme val="minor"/>
      </rPr>
      <t>)</t>
    </r>
  </si>
  <si>
    <r>
      <t>SOC</t>
    </r>
    <r>
      <rPr>
        <vertAlign val="subscript"/>
        <sz val="9"/>
        <color theme="1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 xml:space="preserve"> for each temporal interval will be set to the SOC</t>
    </r>
    <r>
      <rPr>
        <vertAlign val="subscript"/>
        <sz val="9"/>
        <color theme="1"/>
        <rFont val="Calibri"/>
        <family val="2"/>
        <scheme val="minor"/>
      </rPr>
      <t>Equilib</t>
    </r>
    <r>
      <rPr>
        <sz val="9"/>
        <color theme="1"/>
        <rFont val="Calibri"/>
        <family val="2"/>
        <scheme val="minor"/>
      </rPr>
      <t xml:space="preserve"> values of the land-use categories</t>
    </r>
  </si>
  <si>
    <r>
      <t>SOC</t>
    </r>
    <r>
      <rPr>
        <vertAlign val="subscript"/>
        <sz val="9"/>
        <color theme="1"/>
        <rFont val="Calibri"/>
        <family val="2"/>
        <scheme val="minor"/>
      </rPr>
      <t>(0-T)</t>
    </r>
    <r>
      <rPr>
        <sz val="9"/>
        <color theme="1"/>
        <rFont val="Calibri"/>
        <family val="2"/>
        <scheme val="minor"/>
      </rPr>
      <t xml:space="preserve"> will be set to the SOC</t>
    </r>
    <r>
      <rPr>
        <vertAlign val="subscript"/>
        <sz val="9"/>
        <color theme="1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 xml:space="preserve"> value 20 years in the past. Thus the value of SOC</t>
    </r>
    <r>
      <rPr>
        <vertAlign val="subscript"/>
        <sz val="9"/>
        <color theme="1"/>
        <rFont val="Calibri"/>
        <family val="2"/>
        <scheme val="minor"/>
      </rPr>
      <t>(0-T)</t>
    </r>
    <r>
      <rPr>
        <sz val="9"/>
        <color theme="1"/>
        <rFont val="Calibri"/>
        <family val="2"/>
        <scheme val="minor"/>
      </rPr>
      <t xml:space="preserve"> associated with 1990 will be held fixed until the inventory of 2015.</t>
    </r>
  </si>
  <si>
    <r>
      <t>Then in 2015, SOC</t>
    </r>
    <r>
      <rPr>
        <vertAlign val="subscript"/>
        <sz val="9"/>
        <color theme="1"/>
        <rFont val="Calibri"/>
        <family val="2"/>
        <scheme val="minor"/>
      </rPr>
      <t>(0-T)</t>
    </r>
    <r>
      <rPr>
        <sz val="9"/>
        <color theme="1"/>
        <rFont val="Calibri"/>
        <family val="2"/>
        <scheme val="minor"/>
      </rPr>
      <t xml:space="preserve"> will be set to the value of SOC</t>
    </r>
    <r>
      <rPr>
        <vertAlign val="subscript"/>
        <sz val="9"/>
        <color theme="1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 xml:space="preserve"> 20 years earlier - that is SOC</t>
    </r>
    <r>
      <rPr>
        <vertAlign val="subscript"/>
        <sz val="9"/>
        <color theme="1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 xml:space="preserve"> for 1995</t>
    </r>
  </si>
  <si>
    <r>
      <t>In 2020, SOC</t>
    </r>
    <r>
      <rPr>
        <vertAlign val="subscript"/>
        <sz val="9"/>
        <color theme="1"/>
        <rFont val="Calibri"/>
        <family val="2"/>
        <scheme val="minor"/>
      </rPr>
      <t>(0-T)</t>
    </r>
    <r>
      <rPr>
        <sz val="9"/>
        <color theme="1"/>
        <rFont val="Calibri"/>
        <family val="2"/>
        <scheme val="minor"/>
      </rPr>
      <t xml:space="preserve"> will be set to SOC</t>
    </r>
    <r>
      <rPr>
        <vertAlign val="subscript"/>
        <sz val="9"/>
        <color theme="1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 xml:space="preserve"> of 2000</t>
    </r>
  </si>
  <si>
    <t xml:space="preserve">    A negative value = an emission</t>
  </si>
  <si>
    <t>Parmeter</t>
  </si>
  <si>
    <t>Calculations</t>
  </si>
  <si>
    <t>- uses a summation by land parcel - assumes land management is the same across the whole parcel</t>
  </si>
  <si>
    <t>2) Approach 2 calculates changes on each parcel of land and includes information on conversions between land categories</t>
  </si>
  <si>
    <t>However, Approach 2 only tracks the conversion across a parcel of land with the location of conversions within the parcel not being known.</t>
  </si>
  <si>
    <t>Tacking land-use and conversions requires estimation of initial and final land-use categories for all conversions and the area of unchanged land.</t>
  </si>
  <si>
    <t>LU Category</t>
  </si>
  <si>
    <t>signifies a coversion</t>
  </si>
  <si>
    <t>t C/ha</t>
  </si>
  <si>
    <t>tC/ha</t>
  </si>
  <si>
    <t>y</t>
  </si>
  <si>
    <t>MtC</t>
  </si>
  <si>
    <t>- where the actual location of land management practices within area is not known, only the proportional area attribtuted to each practice is known</t>
  </si>
  <si>
    <t>1) Stock change factors are typically derived for a 20 year period, thus the reason to divide by D (20) to produce an annual change</t>
  </si>
  <si>
    <t>- no information on the spatial conversion of a piece of land from one land use to another is available</t>
  </si>
  <si>
    <r>
      <t>5) The difference in SOC</t>
    </r>
    <r>
      <rPr>
        <vertAlign val="subscript"/>
        <sz val="9"/>
        <color theme="1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 xml:space="preserve"> - SOC</t>
    </r>
    <r>
      <rPr>
        <vertAlign val="subscript"/>
        <sz val="9"/>
        <color theme="1"/>
        <rFont val="Calibri"/>
        <family val="2"/>
        <scheme val="minor"/>
      </rPr>
      <t>(0-T)</t>
    </r>
    <r>
      <rPr>
        <sz val="9"/>
        <color theme="1"/>
        <rFont val="Calibri"/>
        <family val="2"/>
        <scheme val="minor"/>
      </rPr>
      <t xml:space="preserve"> for each time period need to be divided by 20 to get the annual rate of SOC change over the period because</t>
    </r>
  </si>
  <si>
    <r>
      <t>Because we do not know the transfers, we have to assume that the land use is at its equilibrium value (20 year SOC</t>
    </r>
    <r>
      <rPr>
        <vertAlign val="subscript"/>
        <sz val="9"/>
        <color theme="1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 xml:space="preserve"> values which equate to the</t>
    </r>
    <r>
      <rPr>
        <sz val="9"/>
        <color theme="1"/>
        <rFont val="Calibri"/>
        <family val="2"/>
        <scheme val="minor"/>
      </rPr>
      <t xml:space="preserve"> SOC</t>
    </r>
    <r>
      <rPr>
        <vertAlign val="subscript"/>
        <sz val="9"/>
        <color theme="1"/>
        <rFont val="Calibri"/>
        <family val="2"/>
        <scheme val="minor"/>
      </rPr>
      <t>Equilib</t>
    </r>
    <r>
      <rPr>
        <sz val="9"/>
        <color theme="1"/>
        <rFont val="Calibri"/>
        <family val="2"/>
        <scheme val="minor"/>
      </rPr>
      <t xml:space="preserve"> values)</t>
    </r>
  </si>
  <si>
    <t xml:space="preserve">However, we need to make sure we do not allow the SOC stocks to exceed or be reduced below the appropriate new equilibrium values.  </t>
  </si>
  <si>
    <t>yr</t>
  </si>
  <si>
    <r>
      <t>SOC</t>
    </r>
    <r>
      <rPr>
        <vertAlign val="subscript"/>
        <sz val="9"/>
        <color theme="1"/>
        <rFont val="Calibri"/>
        <family val="2"/>
        <scheme val="minor"/>
      </rPr>
      <t>Equilib</t>
    </r>
  </si>
  <si>
    <t>2) In Approach 1, only the total change in area of each individual land-use category is known.  No information exists pertaining to what land-use was converted to what other land use.</t>
  </si>
  <si>
    <t>We do not know when the land use actually changed, but we assume that the land use defined for the inventory year was in place throughout the inventory period.</t>
  </si>
  <si>
    <r>
      <t>6) When the new land use has been in place for more than 20 years, the value of SOC</t>
    </r>
    <r>
      <rPr>
        <vertAlign val="subscript"/>
        <sz val="9"/>
        <color theme="1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 xml:space="preserve"> must be limitted to the SOC</t>
    </r>
    <r>
      <rPr>
        <vertAlign val="subscript"/>
        <sz val="9"/>
        <color theme="1"/>
        <rFont val="Calibri"/>
        <family val="2"/>
        <scheme val="minor"/>
      </rPr>
      <t>Equilib</t>
    </r>
    <r>
      <rPr>
        <sz val="9"/>
        <color theme="1"/>
        <rFont val="Calibri"/>
        <family val="2"/>
        <scheme val="minor"/>
      </rPr>
      <t xml:space="preserve"> value</t>
    </r>
  </si>
  <si>
    <t xml:space="preserve">4) The land-use category values provided in the table indicate what land was in place since the previous inventory.  </t>
  </si>
  <si>
    <t xml:space="preserve">4) The land-use category values provided in the table indicate what land use was in place since the previous inventory.  </t>
  </si>
  <si>
    <t>Then from 1991-1995 inclusive (5 years) the land use categories provided under 1995 were in place</t>
  </si>
  <si>
    <t>That is prior to and including 1990, the land use categories provided under 1990 were in place</t>
  </si>
  <si>
    <t>Then from 1996-2000 inclusive (5 years) the land use categories provided under 2000 were in place, and so on</t>
  </si>
  <si>
    <t>Data for plots</t>
  </si>
  <si>
    <r>
      <t xml:space="preserve">A negative value for </t>
    </r>
    <r>
      <rPr>
        <sz val="9"/>
        <color theme="1"/>
        <rFont val="Symbol"/>
        <family val="1"/>
        <charset val="2"/>
      </rPr>
      <t>D</t>
    </r>
    <r>
      <rPr>
        <sz val="9"/>
        <color theme="1"/>
        <rFont val="Calibri"/>
        <family val="2"/>
        <scheme val="minor"/>
      </rPr>
      <t>C</t>
    </r>
    <r>
      <rPr>
        <vertAlign val="subscript"/>
        <sz val="9"/>
        <color theme="1"/>
        <rFont val="Calibri"/>
        <family val="2"/>
        <scheme val="minor"/>
      </rPr>
      <t>mineral</t>
    </r>
    <r>
      <rPr>
        <sz val="9"/>
        <color theme="1"/>
        <rFont val="Calibri"/>
        <family val="2"/>
        <scheme val="minor"/>
      </rPr>
      <t xml:space="preserve"> = an emission</t>
    </r>
  </si>
  <si>
    <t>Tier 1: Default Stock Change Factor Method</t>
  </si>
  <si>
    <r>
      <t>&gt;20 years in one category - therefore the calculation in the cell was altered to maintain the SOC</t>
    </r>
    <r>
      <rPr>
        <vertAlign val="subscript"/>
        <sz val="9"/>
        <color theme="1"/>
        <rFont val="Calibri"/>
        <family val="2"/>
        <scheme val="minor"/>
      </rPr>
      <t>Equilib stock</t>
    </r>
    <r>
      <rPr>
        <sz val="9"/>
        <color theme="1"/>
        <rFont val="Calibri"/>
        <family val="2"/>
        <scheme val="minor"/>
      </rPr>
      <t xml:space="preserve"> for the category</t>
    </r>
  </si>
  <si>
    <r>
      <t>3) In the example, the value of SOC</t>
    </r>
    <r>
      <rPr>
        <vertAlign val="subscript"/>
        <sz val="9"/>
        <color theme="1"/>
        <rFont val="Calibri"/>
        <family val="2"/>
        <scheme val="minor"/>
      </rPr>
      <t>REF</t>
    </r>
    <r>
      <rPr>
        <sz val="9"/>
        <color theme="1"/>
        <rFont val="Calibri"/>
        <family val="2"/>
        <scheme val="minor"/>
      </rPr>
      <t xml:space="preserve"> provided for the forest (under native vegetation) is 77 tC ha</t>
    </r>
    <r>
      <rPr>
        <vertAlign val="superscript"/>
        <sz val="9"/>
        <color theme="1"/>
        <rFont val="Calibri"/>
        <family val="2"/>
        <scheme val="minor"/>
      </rPr>
      <t>-1</t>
    </r>
  </si>
  <si>
    <t>5) In this approach, on conversion the SOC0 values move from the previous inventory value towards the equilibrium value at an annual rate equal to 1/20th of the difference between equilibrium and conversion SOC stocks.</t>
  </si>
  <si>
    <t xml:space="preserve">This should be accomodated with an if statement to ensure the SOCEquilib values are neither exceeded nor reduced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</si>
</sst>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f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Symbol"/>
      <family val="1"/>
      <charset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3" xfId="0" applyNumberFormat="1" applyBorder="1"/>
    <xf numFmtId="0" fontId="0" fillId="2" borderId="0" xfId="0" applyFill="1"/>
    <xf numFmtId="0" fontId="0" fillId="0" borderId="2" xfId="0" applyBorder="1" applyAlignment="1">
      <alignment horizontal="center"/>
    </xf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7" fillId="0" borderId="2" xfId="0" applyFont="1" applyFill="1" applyBorder="1"/>
    <xf numFmtId="0" fontId="0" fillId="3" borderId="0" xfId="0" applyFill="1"/>
    <xf numFmtId="2" fontId="0" fillId="4" borderId="0" xfId="0" applyNumberFormat="1" applyFill="1"/>
    <xf numFmtId="0" fontId="0" fillId="2" borderId="0" xfId="0" applyFill="1" applyAlignment="1">
      <alignment horizontal="center"/>
    </xf>
    <xf numFmtId="0" fontId="11" fillId="0" borderId="0" xfId="0" applyFont="1"/>
    <xf numFmtId="165" fontId="0" fillId="3" borderId="4" xfId="0" applyNumberFormat="1" applyFill="1" applyBorder="1"/>
    <xf numFmtId="165" fontId="0" fillId="0" borderId="4" xfId="0" applyNumberFormat="1" applyFill="1" applyBorder="1"/>
    <xf numFmtId="165" fontId="0" fillId="0" borderId="4" xfId="0" applyNumberFormat="1" applyBorder="1"/>
    <xf numFmtId="165" fontId="0" fillId="4" borderId="4" xfId="0" applyNumberFormat="1" applyFill="1" applyBorder="1"/>
    <xf numFmtId="165" fontId="0" fillId="3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Border="1"/>
    <xf numFmtId="165" fontId="0" fillId="4" borderId="0" xfId="0" applyNumberFormat="1" applyFill="1" applyBorder="1"/>
    <xf numFmtId="165" fontId="7" fillId="0" borderId="2" xfId="0" applyNumberFormat="1" applyFont="1" applyFill="1" applyBorder="1"/>
    <xf numFmtId="165" fontId="7" fillId="3" borderId="2" xfId="0" applyNumberFormat="1" applyFont="1" applyFill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Unit 1</a:t>
            </a:r>
          </a:p>
        </c:rich>
      </c:tx>
      <c:layout>
        <c:manualLayout>
          <c:xMode val="edge"/>
          <c:yMode val="edge"/>
          <c:x val="0.36154174789235177"/>
          <c:y val="7.17465751325132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5671535988253"/>
          <c:y val="0.15775589104222329"/>
          <c:w val="0.786474657586268"/>
          <c:h val="0.6687181063850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Calculations!$Z$45:$AF$45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Calculations!$Z$46:$AF$46</c:f>
              <c:numCache>
                <c:formatCode>0.000</c:formatCode>
                <c:ptCount val="7"/>
                <c:pt idx="0">
                  <c:v>77</c:v>
                </c:pt>
                <c:pt idx="1">
                  <c:v>75.460000000000008</c:v>
                </c:pt>
                <c:pt idx="2">
                  <c:v>73.920000000000016</c:v>
                </c:pt>
                <c:pt idx="3">
                  <c:v>72.380000000000024</c:v>
                </c:pt>
                <c:pt idx="4">
                  <c:v>70.840000000000032</c:v>
                </c:pt>
                <c:pt idx="5">
                  <c:v>70.84</c:v>
                </c:pt>
                <c:pt idx="6">
                  <c:v>70.84</c:v>
                </c:pt>
              </c:numCache>
            </c:numRef>
          </c:yVal>
          <c:smooth val="0"/>
        </c:ser>
        <c:ser>
          <c:idx val="1"/>
          <c:order val="1"/>
          <c:tx>
            <c:v>Forest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Calculations!$AI$31:$AO$31</c:f>
              <c:numCache>
                <c:formatCode>0.00</c:formatCode>
                <c:ptCount val="7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</c:numCache>
            </c:numRef>
          </c:yVal>
          <c:smooth val="0"/>
        </c:ser>
        <c:ser>
          <c:idx val="2"/>
          <c:order val="2"/>
          <c:tx>
            <c:v>Grassland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Calculations!$AI$32:$AO$32</c:f>
              <c:numCache>
                <c:formatCode>0.00</c:formatCode>
                <c:ptCount val="7"/>
                <c:pt idx="0">
                  <c:v>80.849999999999994</c:v>
                </c:pt>
                <c:pt idx="1">
                  <c:v>80.849999999999994</c:v>
                </c:pt>
                <c:pt idx="2">
                  <c:v>80.849999999999994</c:v>
                </c:pt>
                <c:pt idx="3">
                  <c:v>80.849999999999994</c:v>
                </c:pt>
                <c:pt idx="4">
                  <c:v>80.849999999999994</c:v>
                </c:pt>
                <c:pt idx="5">
                  <c:v>80.849999999999994</c:v>
                </c:pt>
                <c:pt idx="6">
                  <c:v>80.849999999999994</c:v>
                </c:pt>
              </c:numCache>
            </c:numRef>
          </c:yVal>
          <c:smooth val="0"/>
        </c:ser>
        <c:ser>
          <c:idx val="3"/>
          <c:order val="3"/>
          <c:tx>
            <c:v>Cropland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Calculations!$AI$33:$AO$33</c:f>
              <c:numCache>
                <c:formatCode>General</c:formatCode>
                <c:ptCount val="7"/>
                <c:pt idx="0">
                  <c:v>70.84</c:v>
                </c:pt>
                <c:pt idx="1">
                  <c:v>70.84</c:v>
                </c:pt>
                <c:pt idx="2">
                  <c:v>70.84</c:v>
                </c:pt>
                <c:pt idx="3">
                  <c:v>70.84</c:v>
                </c:pt>
                <c:pt idx="4">
                  <c:v>70.84</c:v>
                </c:pt>
                <c:pt idx="5">
                  <c:v>70.84</c:v>
                </c:pt>
                <c:pt idx="6">
                  <c:v>70.84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03448"/>
        <c:axId val="614306976"/>
      </c:scatterChart>
      <c:valAx>
        <c:axId val="61430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6976"/>
        <c:crosses val="autoZero"/>
        <c:crossBetween val="midCat"/>
      </c:valAx>
      <c:valAx>
        <c:axId val="6143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Stock (MtC)</a:t>
                </a:r>
              </a:p>
            </c:rich>
          </c:tx>
          <c:layout>
            <c:manualLayout>
              <c:xMode val="edge"/>
              <c:yMode val="edge"/>
              <c:x val="1.1388579457707789E-2"/>
              <c:y val="0.21046091181847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Unit 2</a:t>
            </a:r>
          </a:p>
        </c:rich>
      </c:tx>
      <c:layout>
        <c:manualLayout>
          <c:xMode val="edge"/>
          <c:yMode val="edge"/>
          <c:x val="0.36154174789235177"/>
          <c:y val="7.17465751325132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5671535988253"/>
          <c:y val="0.15775589104222329"/>
          <c:w val="0.786474657586268"/>
          <c:h val="0.6687181063850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Calculations!$Z$45:$AF$45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Calculations!$Z$47:$AF$47</c:f>
              <c:numCache>
                <c:formatCode>0.000</c:formatCode>
                <c:ptCount val="7"/>
                <c:pt idx="0">
                  <c:v>77</c:v>
                </c:pt>
                <c:pt idx="1">
                  <c:v>75.460000000000008</c:v>
                </c:pt>
                <c:pt idx="2">
                  <c:v>73.920000000000016</c:v>
                </c:pt>
                <c:pt idx="3">
                  <c:v>72.380000000000024</c:v>
                </c:pt>
                <c:pt idx="4">
                  <c:v>74.497500000000016</c:v>
                </c:pt>
                <c:pt idx="5">
                  <c:v>76.615000000000009</c:v>
                </c:pt>
                <c:pt idx="6">
                  <c:v>78.732500000000002</c:v>
                </c:pt>
              </c:numCache>
            </c:numRef>
          </c:yVal>
          <c:smooth val="0"/>
        </c:ser>
        <c:ser>
          <c:idx val="1"/>
          <c:order val="1"/>
          <c:tx>
            <c:v>Forest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Calculations!$AI$31:$AO$31</c:f>
              <c:numCache>
                <c:formatCode>0.00</c:formatCode>
                <c:ptCount val="7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</c:numCache>
            </c:numRef>
          </c:yVal>
          <c:smooth val="0"/>
        </c:ser>
        <c:ser>
          <c:idx val="2"/>
          <c:order val="2"/>
          <c:tx>
            <c:v>Grassland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Calculations!$AI$32:$AO$32</c:f>
              <c:numCache>
                <c:formatCode>0.00</c:formatCode>
                <c:ptCount val="7"/>
                <c:pt idx="0">
                  <c:v>80.849999999999994</c:v>
                </c:pt>
                <c:pt idx="1">
                  <c:v>80.849999999999994</c:v>
                </c:pt>
                <c:pt idx="2">
                  <c:v>80.849999999999994</c:v>
                </c:pt>
                <c:pt idx="3">
                  <c:v>80.849999999999994</c:v>
                </c:pt>
                <c:pt idx="4">
                  <c:v>80.849999999999994</c:v>
                </c:pt>
                <c:pt idx="5">
                  <c:v>80.849999999999994</c:v>
                </c:pt>
                <c:pt idx="6">
                  <c:v>80.849999999999994</c:v>
                </c:pt>
              </c:numCache>
            </c:numRef>
          </c:yVal>
          <c:smooth val="0"/>
        </c:ser>
        <c:ser>
          <c:idx val="3"/>
          <c:order val="3"/>
          <c:tx>
            <c:v>Cropland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Calculations!$AI$33:$AO$33</c:f>
              <c:numCache>
                <c:formatCode>General</c:formatCode>
                <c:ptCount val="7"/>
                <c:pt idx="0">
                  <c:v>70.84</c:v>
                </c:pt>
                <c:pt idx="1">
                  <c:v>70.84</c:v>
                </c:pt>
                <c:pt idx="2">
                  <c:v>70.84</c:v>
                </c:pt>
                <c:pt idx="3">
                  <c:v>70.84</c:v>
                </c:pt>
                <c:pt idx="4">
                  <c:v>70.84</c:v>
                </c:pt>
                <c:pt idx="5">
                  <c:v>70.84</c:v>
                </c:pt>
                <c:pt idx="6">
                  <c:v>70.84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07760"/>
        <c:axId val="614307368"/>
      </c:scatterChart>
      <c:valAx>
        <c:axId val="6143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7368"/>
        <c:crosses val="autoZero"/>
        <c:crossBetween val="midCat"/>
      </c:valAx>
      <c:valAx>
        <c:axId val="61430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Stock (MtC)</a:t>
                </a:r>
              </a:p>
            </c:rich>
          </c:tx>
          <c:layout>
            <c:manualLayout>
              <c:xMode val="edge"/>
              <c:yMode val="edge"/>
              <c:x val="1.1388579457707789E-2"/>
              <c:y val="0.21046091181847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Unit 3</a:t>
            </a:r>
          </a:p>
        </c:rich>
      </c:tx>
      <c:layout>
        <c:manualLayout>
          <c:xMode val="edge"/>
          <c:yMode val="edge"/>
          <c:x val="0.36154174789235177"/>
          <c:y val="7.17465751325132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5671535988253"/>
          <c:y val="0.15775589104222329"/>
          <c:w val="0.786474657586268"/>
          <c:h val="0.6687181063850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Calculations!$Z$45:$AF$45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Calculations!$Z$48:$AF$48</c:f>
              <c:numCache>
                <c:formatCode>0.000</c:formatCode>
                <c:ptCount val="7"/>
                <c:pt idx="0">
                  <c:v>80.850000000000009</c:v>
                </c:pt>
                <c:pt idx="1">
                  <c:v>78.347500000000011</c:v>
                </c:pt>
                <c:pt idx="2">
                  <c:v>75.845000000000013</c:v>
                </c:pt>
                <c:pt idx="3">
                  <c:v>73.342500000000015</c:v>
                </c:pt>
                <c:pt idx="4">
                  <c:v>70.840000000000018</c:v>
                </c:pt>
                <c:pt idx="5">
                  <c:v>73.342500000000015</c:v>
                </c:pt>
                <c:pt idx="6">
                  <c:v>75.845000000000013</c:v>
                </c:pt>
              </c:numCache>
            </c:numRef>
          </c:yVal>
          <c:smooth val="0"/>
        </c:ser>
        <c:ser>
          <c:idx val="1"/>
          <c:order val="1"/>
          <c:tx>
            <c:v>Forest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Calculations!$AI$31:$AO$31</c:f>
              <c:numCache>
                <c:formatCode>0.00</c:formatCode>
                <c:ptCount val="7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</c:numCache>
            </c:numRef>
          </c:yVal>
          <c:smooth val="0"/>
        </c:ser>
        <c:ser>
          <c:idx val="2"/>
          <c:order val="2"/>
          <c:tx>
            <c:v>Grassland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Calculations!$AI$32:$AO$32</c:f>
              <c:numCache>
                <c:formatCode>0.00</c:formatCode>
                <c:ptCount val="7"/>
                <c:pt idx="0">
                  <c:v>80.849999999999994</c:v>
                </c:pt>
                <c:pt idx="1">
                  <c:v>80.849999999999994</c:v>
                </c:pt>
                <c:pt idx="2">
                  <c:v>80.849999999999994</c:v>
                </c:pt>
                <c:pt idx="3">
                  <c:v>80.849999999999994</c:v>
                </c:pt>
                <c:pt idx="4">
                  <c:v>80.849999999999994</c:v>
                </c:pt>
                <c:pt idx="5">
                  <c:v>80.849999999999994</c:v>
                </c:pt>
                <c:pt idx="6">
                  <c:v>80.849999999999994</c:v>
                </c:pt>
              </c:numCache>
            </c:numRef>
          </c:yVal>
          <c:smooth val="0"/>
        </c:ser>
        <c:ser>
          <c:idx val="3"/>
          <c:order val="3"/>
          <c:tx>
            <c:v>Cropland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Calculations!$AI$33:$AO$33</c:f>
              <c:numCache>
                <c:formatCode>General</c:formatCode>
                <c:ptCount val="7"/>
                <c:pt idx="0">
                  <c:v>70.84</c:v>
                </c:pt>
                <c:pt idx="1">
                  <c:v>70.84</c:v>
                </c:pt>
                <c:pt idx="2">
                  <c:v>70.84</c:v>
                </c:pt>
                <c:pt idx="3">
                  <c:v>70.84</c:v>
                </c:pt>
                <c:pt idx="4">
                  <c:v>70.84</c:v>
                </c:pt>
                <c:pt idx="5">
                  <c:v>70.84</c:v>
                </c:pt>
                <c:pt idx="6">
                  <c:v>70.84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02272"/>
        <c:axId val="611233032"/>
      </c:scatterChart>
      <c:valAx>
        <c:axId val="6143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33032"/>
        <c:crosses val="autoZero"/>
        <c:crossBetween val="midCat"/>
      </c:valAx>
      <c:valAx>
        <c:axId val="6112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Stock (MtC)</a:t>
                </a:r>
              </a:p>
            </c:rich>
          </c:tx>
          <c:layout>
            <c:manualLayout>
              <c:xMode val="edge"/>
              <c:yMode val="edge"/>
              <c:x val="1.1388579457707789E-2"/>
              <c:y val="0.21046091181847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Unit 4</a:t>
            </a:r>
          </a:p>
        </c:rich>
      </c:tx>
      <c:layout>
        <c:manualLayout>
          <c:xMode val="edge"/>
          <c:yMode val="edge"/>
          <c:x val="0.36154174789235177"/>
          <c:y val="7.17465751325132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5671535988253"/>
          <c:y val="0.15775589104222329"/>
          <c:w val="0.786474657586268"/>
          <c:h val="0.6687181063850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Calculations!$Z$45:$AF$45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Calculations!$Z$49:$AF$49</c:f>
              <c:numCache>
                <c:formatCode>0.000</c:formatCode>
                <c:ptCount val="7"/>
                <c:pt idx="0">
                  <c:v>80.850000000000009</c:v>
                </c:pt>
                <c:pt idx="1">
                  <c:v>80.850000000000009</c:v>
                </c:pt>
                <c:pt idx="2">
                  <c:v>79.887500000000003</c:v>
                </c:pt>
                <c:pt idx="3">
                  <c:v>78.924999999999997</c:v>
                </c:pt>
                <c:pt idx="4">
                  <c:v>77.962499999999991</c:v>
                </c:pt>
                <c:pt idx="5">
                  <c:v>76.999999999999986</c:v>
                </c:pt>
                <c:pt idx="6">
                  <c:v>77</c:v>
                </c:pt>
              </c:numCache>
            </c:numRef>
          </c:yVal>
          <c:smooth val="0"/>
        </c:ser>
        <c:ser>
          <c:idx val="1"/>
          <c:order val="1"/>
          <c:tx>
            <c:v>Forest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Calculations!$AI$31:$AO$31</c:f>
              <c:numCache>
                <c:formatCode>0.00</c:formatCode>
                <c:ptCount val="7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</c:numCache>
            </c:numRef>
          </c:yVal>
          <c:smooth val="0"/>
        </c:ser>
        <c:ser>
          <c:idx val="2"/>
          <c:order val="2"/>
          <c:tx>
            <c:v>Grassland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Calculations!$AI$32:$AO$32</c:f>
              <c:numCache>
                <c:formatCode>0.00</c:formatCode>
                <c:ptCount val="7"/>
                <c:pt idx="0">
                  <c:v>80.849999999999994</c:v>
                </c:pt>
                <c:pt idx="1">
                  <c:v>80.849999999999994</c:v>
                </c:pt>
                <c:pt idx="2">
                  <c:v>80.849999999999994</c:v>
                </c:pt>
                <c:pt idx="3">
                  <c:v>80.849999999999994</c:v>
                </c:pt>
                <c:pt idx="4">
                  <c:v>80.849999999999994</c:v>
                </c:pt>
                <c:pt idx="5">
                  <c:v>80.849999999999994</c:v>
                </c:pt>
                <c:pt idx="6">
                  <c:v>80.849999999999994</c:v>
                </c:pt>
              </c:numCache>
            </c:numRef>
          </c:yVal>
          <c:smooth val="0"/>
        </c:ser>
        <c:ser>
          <c:idx val="3"/>
          <c:order val="3"/>
          <c:tx>
            <c:v>Cropland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Calculations!$AI$33:$AO$33</c:f>
              <c:numCache>
                <c:formatCode>General</c:formatCode>
                <c:ptCount val="7"/>
                <c:pt idx="0">
                  <c:v>70.84</c:v>
                </c:pt>
                <c:pt idx="1">
                  <c:v>70.84</c:v>
                </c:pt>
                <c:pt idx="2">
                  <c:v>70.84</c:v>
                </c:pt>
                <c:pt idx="3">
                  <c:v>70.84</c:v>
                </c:pt>
                <c:pt idx="4">
                  <c:v>70.84</c:v>
                </c:pt>
                <c:pt idx="5">
                  <c:v>70.84</c:v>
                </c:pt>
                <c:pt idx="6">
                  <c:v>70.84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33424"/>
        <c:axId val="611234208"/>
      </c:scatterChart>
      <c:valAx>
        <c:axId val="6112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34208"/>
        <c:crosses val="autoZero"/>
        <c:crossBetween val="midCat"/>
      </c:valAx>
      <c:valAx>
        <c:axId val="6112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Stock (MtC)</a:t>
                </a:r>
              </a:p>
            </c:rich>
          </c:tx>
          <c:layout>
            <c:manualLayout>
              <c:xMode val="edge"/>
              <c:yMode val="edge"/>
              <c:x val="1.1388579457707789E-2"/>
              <c:y val="0.21046091181847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Unit 5</a:t>
            </a:r>
          </a:p>
        </c:rich>
      </c:tx>
      <c:layout>
        <c:manualLayout>
          <c:xMode val="edge"/>
          <c:yMode val="edge"/>
          <c:x val="0.36154174789235177"/>
          <c:y val="7.17465751325132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5671535988253"/>
          <c:y val="0.15775589104222329"/>
          <c:w val="0.786474657586268"/>
          <c:h val="0.6687181063850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Calculations!$Z$45:$AF$45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Calculations!$Z$50:$AF$50</c:f>
              <c:numCache>
                <c:formatCode>0.000</c:formatCode>
                <c:ptCount val="7"/>
                <c:pt idx="0">
                  <c:v>70.84</c:v>
                </c:pt>
                <c:pt idx="1">
                  <c:v>70.84</c:v>
                </c:pt>
                <c:pt idx="2">
                  <c:v>70.84</c:v>
                </c:pt>
                <c:pt idx="3">
                  <c:v>70.84</c:v>
                </c:pt>
                <c:pt idx="4">
                  <c:v>73.342500000000001</c:v>
                </c:pt>
                <c:pt idx="5">
                  <c:v>75.844999999999999</c:v>
                </c:pt>
                <c:pt idx="6">
                  <c:v>78.347499999999997</c:v>
                </c:pt>
              </c:numCache>
            </c:numRef>
          </c:yVal>
          <c:smooth val="0"/>
        </c:ser>
        <c:ser>
          <c:idx val="1"/>
          <c:order val="1"/>
          <c:tx>
            <c:v>Forest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Calculations!$AI$31:$AO$31</c:f>
              <c:numCache>
                <c:formatCode>0.00</c:formatCode>
                <c:ptCount val="7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</c:numCache>
            </c:numRef>
          </c:yVal>
          <c:smooth val="0"/>
        </c:ser>
        <c:ser>
          <c:idx val="2"/>
          <c:order val="2"/>
          <c:tx>
            <c:v>Grassland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Calculations!$AI$32:$AO$32</c:f>
              <c:numCache>
                <c:formatCode>0.00</c:formatCode>
                <c:ptCount val="7"/>
                <c:pt idx="0">
                  <c:v>80.849999999999994</c:v>
                </c:pt>
                <c:pt idx="1">
                  <c:v>80.849999999999994</c:v>
                </c:pt>
                <c:pt idx="2">
                  <c:v>80.849999999999994</c:v>
                </c:pt>
                <c:pt idx="3">
                  <c:v>80.849999999999994</c:v>
                </c:pt>
                <c:pt idx="4">
                  <c:v>80.849999999999994</c:v>
                </c:pt>
                <c:pt idx="5">
                  <c:v>80.849999999999994</c:v>
                </c:pt>
                <c:pt idx="6">
                  <c:v>80.849999999999994</c:v>
                </c:pt>
              </c:numCache>
            </c:numRef>
          </c:yVal>
          <c:smooth val="0"/>
        </c:ser>
        <c:ser>
          <c:idx val="3"/>
          <c:order val="3"/>
          <c:tx>
            <c:v>Cropland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Calculations!$AI$33:$AO$33</c:f>
              <c:numCache>
                <c:formatCode>General</c:formatCode>
                <c:ptCount val="7"/>
                <c:pt idx="0">
                  <c:v>70.84</c:v>
                </c:pt>
                <c:pt idx="1">
                  <c:v>70.84</c:v>
                </c:pt>
                <c:pt idx="2">
                  <c:v>70.84</c:v>
                </c:pt>
                <c:pt idx="3">
                  <c:v>70.84</c:v>
                </c:pt>
                <c:pt idx="4">
                  <c:v>70.84</c:v>
                </c:pt>
                <c:pt idx="5">
                  <c:v>70.84</c:v>
                </c:pt>
                <c:pt idx="6">
                  <c:v>70.84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62840"/>
        <c:axId val="615465192"/>
      </c:scatterChart>
      <c:valAx>
        <c:axId val="6154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65192"/>
        <c:crosses val="autoZero"/>
        <c:crossBetween val="midCat"/>
      </c:valAx>
      <c:valAx>
        <c:axId val="61546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Stock (MtC)</a:t>
                </a:r>
              </a:p>
            </c:rich>
          </c:tx>
          <c:layout>
            <c:manualLayout>
              <c:xMode val="edge"/>
              <c:yMode val="edge"/>
              <c:x val="1.1388579457707789E-2"/>
              <c:y val="0.21046091181847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6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Unit</a:t>
            </a:r>
            <a:r>
              <a:rPr lang="en-US" baseline="0"/>
              <a:t> 6</a:t>
            </a:r>
            <a:endParaRPr lang="en-US"/>
          </a:p>
        </c:rich>
      </c:tx>
      <c:layout>
        <c:manualLayout>
          <c:xMode val="edge"/>
          <c:yMode val="edge"/>
          <c:x val="0.36556083698321479"/>
          <c:y val="7.17465751325132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5671535988253"/>
          <c:y val="0.15775589104222329"/>
          <c:w val="0.786474657586268"/>
          <c:h val="0.6687181063850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Calculations!$Z$45:$AF$45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Calculations!$Z$51:$AF$51</c:f>
              <c:numCache>
                <c:formatCode>0.000</c:formatCode>
                <c:ptCount val="7"/>
                <c:pt idx="0">
                  <c:v>70.84</c:v>
                </c:pt>
                <c:pt idx="1">
                  <c:v>70.84</c:v>
                </c:pt>
                <c:pt idx="2">
                  <c:v>73.342500000000001</c:v>
                </c:pt>
                <c:pt idx="3">
                  <c:v>75.844999999999999</c:v>
                </c:pt>
                <c:pt idx="4">
                  <c:v>78.347499999999997</c:v>
                </c:pt>
                <c:pt idx="5">
                  <c:v>76.470624999999998</c:v>
                </c:pt>
                <c:pt idx="6">
                  <c:v>74.59375</c:v>
                </c:pt>
              </c:numCache>
            </c:numRef>
          </c:yVal>
          <c:smooth val="0"/>
        </c:ser>
        <c:ser>
          <c:idx val="1"/>
          <c:order val="1"/>
          <c:tx>
            <c:v>Forest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Calculations!$AI$31:$AO$31</c:f>
              <c:numCache>
                <c:formatCode>0.00</c:formatCode>
                <c:ptCount val="7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</c:numCache>
            </c:numRef>
          </c:yVal>
          <c:smooth val="0"/>
        </c:ser>
        <c:ser>
          <c:idx val="2"/>
          <c:order val="2"/>
          <c:tx>
            <c:v>Grassland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Calculations!$AI$32:$AO$32</c:f>
              <c:numCache>
                <c:formatCode>0.00</c:formatCode>
                <c:ptCount val="7"/>
                <c:pt idx="0">
                  <c:v>80.849999999999994</c:v>
                </c:pt>
                <c:pt idx="1">
                  <c:v>80.849999999999994</c:v>
                </c:pt>
                <c:pt idx="2">
                  <c:v>80.849999999999994</c:v>
                </c:pt>
                <c:pt idx="3">
                  <c:v>80.849999999999994</c:v>
                </c:pt>
                <c:pt idx="4">
                  <c:v>80.849999999999994</c:v>
                </c:pt>
                <c:pt idx="5">
                  <c:v>80.849999999999994</c:v>
                </c:pt>
                <c:pt idx="6">
                  <c:v>80.849999999999994</c:v>
                </c:pt>
              </c:numCache>
            </c:numRef>
          </c:yVal>
          <c:smooth val="0"/>
        </c:ser>
        <c:ser>
          <c:idx val="3"/>
          <c:order val="3"/>
          <c:tx>
            <c:v>Cropland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Calculations!$AI$30:$AO$30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xVal>
          <c:yVal>
            <c:numRef>
              <c:f>Calculations!$AI$33:$AO$33</c:f>
              <c:numCache>
                <c:formatCode>General</c:formatCode>
                <c:ptCount val="7"/>
                <c:pt idx="0">
                  <c:v>70.84</c:v>
                </c:pt>
                <c:pt idx="1">
                  <c:v>70.84</c:v>
                </c:pt>
                <c:pt idx="2">
                  <c:v>70.84</c:v>
                </c:pt>
                <c:pt idx="3">
                  <c:v>70.84</c:v>
                </c:pt>
                <c:pt idx="4">
                  <c:v>70.84</c:v>
                </c:pt>
                <c:pt idx="5">
                  <c:v>70.84</c:v>
                </c:pt>
                <c:pt idx="6">
                  <c:v>70.84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67152"/>
        <c:axId val="615467936"/>
      </c:scatterChart>
      <c:valAx>
        <c:axId val="6154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67936"/>
        <c:crosses val="autoZero"/>
        <c:crossBetween val="midCat"/>
      </c:valAx>
      <c:valAx>
        <c:axId val="6154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Stock (MtC)</a:t>
                </a:r>
              </a:p>
            </c:rich>
          </c:tx>
          <c:layout>
            <c:manualLayout>
              <c:xMode val="edge"/>
              <c:yMode val="edge"/>
              <c:x val="1.1388579457707789E-2"/>
              <c:y val="0.21046091181847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241268</xdr:colOff>
      <xdr:row>34</xdr:row>
      <xdr:rowOff>27463</xdr:rowOff>
    </xdr:from>
    <xdr:ext cx="65" cy="172227"/>
    <xdr:sp macro="" textlink="">
      <xdr:nvSpPr>
        <xdr:cNvPr id="3" name="TextBox 2"/>
        <xdr:cNvSpPr txBox="1"/>
      </xdr:nvSpPr>
      <xdr:spPr>
        <a:xfrm>
          <a:off x="11166443" y="40755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1</xdr:col>
      <xdr:colOff>900112</xdr:colOff>
      <xdr:row>1</xdr:row>
      <xdr:rowOff>52387</xdr:rowOff>
    </xdr:from>
    <xdr:ext cx="1942070" cy="3504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95412" y="200025"/>
              <a:ext cx="1942070" cy="35041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𝑀𝑖𝑛𝑒𝑟𝑎𝑙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𝑆𝑂𝐶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𝑆𝑂𝐶</m:t>
                                </m:r>
                              </m:e>
                              <m:sub>
                                <m:d>
                                  <m:dPr>
                                    <m:ctrlP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0−</m:t>
                                    </m:r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</m:d>
                              </m:sub>
                            </m:sSub>
                          </m:e>
                        </m:d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95412" y="200025"/>
              <a:ext cx="1942070" cy="35041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𝐶_𝑀𝑖𝑛𝑒𝑟𝑎𝑙=((〖𝑆𝑂𝐶〗_0−〖𝑆𝑂𝐶〗_((0−𝑇) ) ))/𝐷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1</xdr:col>
      <xdr:colOff>290512</xdr:colOff>
      <xdr:row>4</xdr:row>
      <xdr:rowOff>9525</xdr:rowOff>
    </xdr:from>
    <xdr:ext cx="3358740" cy="423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85812" y="600075"/>
              <a:ext cx="3358740" cy="42370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𝑆𝑂𝐶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d>
                          <m:d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𝑆𝑂𝐶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𝑅𝑒𝑓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</a:rPr>
                                      <m:t>,1</m:t>
                                    </m:r>
                                  </m:sub>
                                </m:sSub>
                              </m:sub>
                            </m:sSub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𝐿𝑈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,1</m:t>
                                    </m:r>
                                  </m:sub>
                                </m:sSub>
                              </m:sub>
                            </m:s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𝑀𝐺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,1</m:t>
                                    </m:r>
                                  </m:sub>
                                </m:sSub>
                              </m:sub>
                            </m:s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,1</m:t>
                                    </m:r>
                                  </m:sub>
                                </m:sSub>
                              </m:sub>
                            </m:sSub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85812" y="600075"/>
              <a:ext cx="3358740" cy="42370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𝑆𝑂𝐶=∑_(𝑐, 𝑠, 𝑖)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▒(〖</a:t>
              </a:r>
              <a:r>
                <a:rPr lang="en-AU" sz="1100" b="0" i="0">
                  <a:latin typeface="Cambria Math" panose="02040503050406030204" pitchFamily="18" charset="0"/>
                </a:rPr>
                <a:t>𝑆𝑂𝐶〗_(〖𝑅𝑒𝑓〗_(𝑐,𝑠,1) )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𝐹_(〖𝐿𝑈〗_(𝑐,𝑠,1) )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𝐹_(〖𝑀𝐺〗_(𝑐,𝑠,1) )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𝐹_(𝐼_(𝑐,𝑠,1) )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𝐴_(𝑐, 𝑠, 𝑖) ) 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3</xdr:col>
      <xdr:colOff>161925</xdr:colOff>
      <xdr:row>4</xdr:row>
      <xdr:rowOff>85725</xdr:rowOff>
    </xdr:from>
    <xdr:ext cx="1942070" cy="3504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8420100" y="390525"/>
              <a:ext cx="1942070" cy="35041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𝑀𝑖𝑛𝑒𝑟𝑎𝑙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𝑆𝑂𝐶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𝑆𝑂𝐶</m:t>
                                </m:r>
                              </m:e>
                              <m:sub>
                                <m:d>
                                  <m:dPr>
                                    <m:ctrlP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0−</m:t>
                                    </m:r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</m:d>
                              </m:sub>
                            </m:sSub>
                          </m:e>
                        </m:d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420100" y="390525"/>
              <a:ext cx="1942070" cy="35041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𝐶_𝑀𝑖𝑛𝑒𝑟𝑎𝑙=((〖𝑆𝑂𝐶〗_0−〖𝑆𝑂𝐶〗_((0−𝑇) ) ))/𝐷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3</xdr:col>
      <xdr:colOff>142875</xdr:colOff>
      <xdr:row>7</xdr:row>
      <xdr:rowOff>38100</xdr:rowOff>
    </xdr:from>
    <xdr:ext cx="7681783" cy="453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401050" y="800100"/>
              <a:ext cx="7681783" cy="45345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𝑀𝑖𝑛𝑒𝑟𝑎𝑙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pHide m:val="on"/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/>
                                  <m:e>
                                    <m:d>
                                      <m:dPr>
                                        <m:ctrlP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𝑆𝑂𝐶</m:t>
                                            </m:r>
                                          </m:e>
                                          <m:sub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𝑅𝑒𝑓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,1</m:t>
                                                </m:r>
                                              </m:sub>
                                            </m:sSub>
                                          </m:sub>
                                        </m:sSub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×</m:t>
                                        </m:r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𝐹</m:t>
                                            </m:r>
                                          </m:e>
                                          <m:sub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𝐿𝑈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,1</m:t>
                                                </m:r>
                                              </m:sub>
                                            </m:sSub>
                                          </m:sub>
                                        </m:sSub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×</m:t>
                                        </m:r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𝐹</m:t>
                                            </m:r>
                                          </m:e>
                                          <m:sub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𝑀𝐺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,1</m:t>
                                                </m:r>
                                              </m:sub>
                                            </m:sSub>
                                          </m:sub>
                                        </m:sSub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×</m:t>
                                        </m:r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𝐹</m:t>
                                            </m:r>
                                          </m:e>
                                          <m:sub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𝐼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,1</m:t>
                                                </m:r>
                                              </m:sub>
                                            </m:sSub>
                                          </m:sub>
                                        </m:sSub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×</m:t>
                                        </m:r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𝐴</m:t>
                                            </m:r>
                                          </m:e>
                                          <m:sub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, </m:t>
                                            </m:r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</m:t>
                                            </m:r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, </m:t>
                                            </m:r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nary>
                              </m:e>
                            </m:d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pHide m:val="on"/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7"/>
                                      </m:r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/>
                                  <m:e>
                                    <m:d>
                                      <m:dPr>
                                        <m:ctrlP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𝑆𝑂𝐶</m:t>
                                            </m:r>
                                          </m:e>
                                          <m:sub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𝑅𝑒𝑓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,1</m:t>
                                                </m:r>
                                              </m:sub>
                                            </m:sSub>
                                          </m:sub>
                                        </m:sSub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×</m:t>
                                        </m:r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𝐹</m:t>
                                            </m:r>
                                          </m:e>
                                          <m:sub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𝐿𝑈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,1</m:t>
                                                </m:r>
                                              </m:sub>
                                            </m:sSub>
                                          </m:sub>
                                        </m:sSub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×</m:t>
                                        </m:r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𝐹</m:t>
                                            </m:r>
                                          </m:e>
                                          <m:sub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𝑀𝐺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,1</m:t>
                                                </m:r>
                                              </m:sub>
                                            </m:sSub>
                                          </m:sub>
                                        </m:sSub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×</m:t>
                                        </m:r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𝐹</m:t>
                                            </m:r>
                                          </m:e>
                                          <m:sub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𝐼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𝑠</m:t>
                                                </m:r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,1</m:t>
                                                </m:r>
                                              </m:sub>
                                            </m:sSub>
                                          </m:sub>
                                        </m:sSub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×</m:t>
                                        </m:r>
                                        <m:sSub>
                                          <m:sSub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𝐴</m:t>
                                            </m:r>
                                          </m:e>
                                          <m:sub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, </m:t>
                                            </m:r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</m:t>
                                            </m:r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, </m:t>
                                            </m:r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nary>
                              </m:e>
                            </m:d>
                          </m:e>
                          <m:sub>
                            <m:d>
                              <m:d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0−</m:t>
                                </m:r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</m:d>
                          </m:sub>
                        </m:sSub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401050" y="800100"/>
              <a:ext cx="7681783" cy="45345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𝐶_𝑀𝑖𝑛𝑒𝑟𝑎𝑙=(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[∑_(𝑐, 𝑠, 𝑖)▒(〖𝑆𝑂𝐶〗_(〖𝑅𝑒𝑓〗_(𝑐,𝑠,1) )×𝐹_(〖𝐿𝑈〗_(𝑐,𝑠,1) )×𝐹_(〖𝑀𝐺〗_(𝑐,𝑠,1) )×𝐹_(𝐼_(𝑐,𝑠,1) )×𝐴_(𝑐, 𝑠, 𝑖) ) ]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0−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[∑_(𝑐, 𝑠, 𝑖)▒(〖𝑆𝑂𝐶〗_(〖𝑅𝑒𝑓〗_(𝑐,𝑠,1) )×𝐹_(〖𝐿𝑈〗_(𝑐,𝑠,1) )×𝐹_(〖𝑀𝐺〗_(𝑐,𝑠,1) )×𝐹_(𝐼_(𝑐,𝑠,1) )×𝐴_(𝑐, 𝑠, 𝑖) ) ]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_((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0−𝑇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))/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22</xdr:col>
      <xdr:colOff>114300</xdr:colOff>
      <xdr:row>2</xdr:row>
      <xdr:rowOff>66675</xdr:rowOff>
    </xdr:from>
    <xdr:ext cx="1942070" cy="3504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8507075" y="371475"/>
              <a:ext cx="1942070" cy="35041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𝑀𝑖𝑛𝑒𝑟𝑎𝑙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𝑆𝑂𝐶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𝑆𝑂𝐶</m:t>
                                </m:r>
                              </m:e>
                              <m:sub>
                                <m:d>
                                  <m:dPr>
                                    <m:ctrlP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0−</m:t>
                                    </m:r>
                                    <m:r>
                                      <a:rPr lang="en-AU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</m:d>
                              </m:sub>
                            </m:sSub>
                          </m:e>
                        </m:d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8507075" y="371475"/>
              <a:ext cx="1942070" cy="35041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𝐶_𝑀𝑖𝑛𝑒𝑟𝑎𝑙=((〖𝑆𝑂𝐶〗_0−〖𝑆𝑂𝐶〗_((0−𝑇) ) ))/𝐷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22</xdr:col>
      <xdr:colOff>85725</xdr:colOff>
      <xdr:row>4</xdr:row>
      <xdr:rowOff>114300</xdr:rowOff>
    </xdr:from>
    <xdr:ext cx="6972998" cy="534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8478500" y="723900"/>
              <a:ext cx="6972998" cy="53469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A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𝑀𝑖𝑛𝑒𝑟𝑎𝑙</m:t>
                        </m:r>
                      </m:sub>
                    </m:sSub>
                    <m:r>
                      <a:rPr lang="en-A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pHide m:val="on"/>
                            <m:ctrlP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7"/>
                              </m:rP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A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sub>
                          <m:sup/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A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d>
                                          <m:d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𝑆𝑂𝐶</m:t>
                                                </m:r>
                                              </m:e>
                                              <m:sub>
                                                <m:sSub>
                                                  <m:sSubPr>
                                                    <m:ctrlP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𝑅𝑒𝑓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𝑐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𝑠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sub>
                                                </m:sSub>
                                              </m:sub>
                                            </m:sSub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×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𝐹</m:t>
                                                </m:r>
                                              </m:e>
                                              <m:sub>
                                                <m:sSub>
                                                  <m:sSubPr>
                                                    <m:ctrlP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𝐿𝑈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𝑐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𝑠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sub>
                                                </m:sSub>
                                              </m:sub>
                                            </m:sSub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×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𝐹</m:t>
                                                </m:r>
                                              </m:e>
                                              <m:sub>
                                                <m:sSub>
                                                  <m:sSubPr>
                                                    <m:ctrlP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𝑀𝐺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𝑐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𝑠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sub>
                                                </m:sSub>
                                              </m:sub>
                                            </m:sSub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×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𝐹</m:t>
                                                </m:r>
                                              </m:e>
                                              <m:sub>
                                                <m:sSub>
                                                  <m:sSubPr>
                                                    <m:ctrlP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𝐼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𝑐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𝑠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sub>
                                                </m:sSub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  <m:sub>
                                        <m: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A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d>
                                          <m:d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𝑆𝑂𝐶</m:t>
                                                </m:r>
                                              </m:e>
                                              <m:sub>
                                                <m:sSub>
                                                  <m:sSubPr>
                                                    <m:ctrlP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𝑅𝑒𝑓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𝑐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𝑠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sub>
                                                </m:sSub>
                                              </m:sub>
                                            </m:sSub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×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𝐹</m:t>
                                                </m:r>
                                              </m:e>
                                              <m:sub>
                                                <m:sSub>
                                                  <m:sSubPr>
                                                    <m:ctrlP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𝐿𝑈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𝑐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𝑠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sub>
                                                </m:sSub>
                                              </m:sub>
                                            </m:sSub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×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𝐹</m:t>
                                                </m:r>
                                              </m:e>
                                              <m:sub>
                                                <m:sSub>
                                                  <m:sSubPr>
                                                    <m:ctrlP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𝑀𝐺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𝑐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𝑠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sub>
                                                </m:sSub>
                                              </m:sub>
                                            </m:sSub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×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AU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𝐹</m:t>
                                                </m:r>
                                              </m:e>
                                              <m:sub>
                                                <m:sSub>
                                                  <m:sSubPr>
                                                    <m:ctrlP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𝐼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𝑐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𝑠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,</m:t>
                                                    </m:r>
                                                    <m:r>
                                                      <a:rPr lang="en-AU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sub>
                                                </m:sSub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  <m:sub>
                                        <m:d>
                                          <m:dPr>
                                            <m:ctrlP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0−</m:t>
                                            </m:r>
                                            <m:r>
                                              <a:rPr lang="en-AU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𝑇</m:t>
                                            </m:r>
                                          </m:e>
                                        </m:d>
                                      </m:sub>
                                    </m:sSub>
                                  </m:e>
                                </m:d>
                                <m:r>
                                  <a:rPr lang="en-A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A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8478500" y="723900"/>
              <a:ext cx="6972998" cy="53469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𝐶_𝑀𝑖𝑛𝑒𝑟𝑎𝑙=(∑_(𝑐, 𝑠, 𝑝)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{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[(〖𝑆𝑂𝐶〗_(〖𝑅𝑒𝑓〗_(𝑐,𝑠,𝑝) )×𝐹_(〖𝐿𝑈〗_(𝑐,𝑠,𝑝) )×𝐹_(〖𝑀𝐺〗_(𝑐,𝑠,𝑝) )×𝐹_(𝐼_(𝑐,𝑠,𝑝) ) )_0−(〖𝑆𝑂𝐶〗_(〖𝑅𝑒𝑓〗_(𝑐,𝑠,𝑝) )×𝐹_(〖𝐿𝑈〗_(𝑐,𝑠,𝑝) )×𝐹_(〖𝑀𝐺〗_(𝑐,𝑠,𝑝) )×𝐹_(𝐼_(𝑐,𝑠,𝑝) ) )_((0−𝑇) ) ]×𝐴_(𝑐, 𝑠,𝑝) }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A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28</xdr:col>
      <xdr:colOff>241268</xdr:colOff>
      <xdr:row>32</xdr:row>
      <xdr:rowOff>27463</xdr:rowOff>
    </xdr:from>
    <xdr:ext cx="65" cy="172227"/>
    <xdr:sp macro="" textlink="">
      <xdr:nvSpPr>
        <xdr:cNvPr id="11" name="TextBox 10"/>
        <xdr:cNvSpPr txBox="1"/>
      </xdr:nvSpPr>
      <xdr:spPr>
        <a:xfrm>
          <a:off x="11699843" y="49995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34</xdr:col>
      <xdr:colOff>11905</xdr:colOff>
      <xdr:row>33</xdr:row>
      <xdr:rowOff>140493</xdr:rowOff>
    </xdr:from>
    <xdr:to>
      <xdr:col>40</xdr:col>
      <xdr:colOff>200025</xdr:colOff>
      <xdr:row>44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183355</xdr:colOff>
      <xdr:row>33</xdr:row>
      <xdr:rowOff>140493</xdr:rowOff>
    </xdr:from>
    <xdr:to>
      <xdr:col>46</xdr:col>
      <xdr:colOff>371475</xdr:colOff>
      <xdr:row>44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11905</xdr:colOff>
      <xdr:row>44</xdr:row>
      <xdr:rowOff>121443</xdr:rowOff>
    </xdr:from>
    <xdr:to>
      <xdr:col>40</xdr:col>
      <xdr:colOff>200025</xdr:colOff>
      <xdr:row>55</xdr:row>
      <xdr:rowOff>52388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183355</xdr:colOff>
      <xdr:row>44</xdr:row>
      <xdr:rowOff>121443</xdr:rowOff>
    </xdr:from>
    <xdr:to>
      <xdr:col>46</xdr:col>
      <xdr:colOff>371475</xdr:colOff>
      <xdr:row>55</xdr:row>
      <xdr:rowOff>52388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7143</xdr:colOff>
      <xdr:row>55</xdr:row>
      <xdr:rowOff>50005</xdr:rowOff>
    </xdr:from>
    <xdr:to>
      <xdr:col>40</xdr:col>
      <xdr:colOff>195263</xdr:colOff>
      <xdr:row>66</xdr:row>
      <xdr:rowOff>38101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188117</xdr:colOff>
      <xdr:row>55</xdr:row>
      <xdr:rowOff>45242</xdr:rowOff>
    </xdr:from>
    <xdr:to>
      <xdr:col>46</xdr:col>
      <xdr:colOff>376237</xdr:colOff>
      <xdr:row>66</xdr:row>
      <xdr:rowOff>33338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O69"/>
  <sheetViews>
    <sheetView tabSelected="1" zoomScaleNormal="100" workbookViewId="0"/>
  </sheetViews>
  <sheetFormatPr defaultRowHeight="12"/>
  <cols>
    <col min="2" max="2" width="107.6640625" customWidth="1"/>
    <col min="11" max="11" width="12.1640625" customWidth="1"/>
  </cols>
  <sheetData>
    <row r="1" spans="1:25" ht="15.75">
      <c r="A1" s="28" t="s">
        <v>90</v>
      </c>
      <c r="D1" s="28" t="s">
        <v>31</v>
      </c>
      <c r="W1" s="28" t="s">
        <v>32</v>
      </c>
    </row>
    <row r="2" spans="1:25">
      <c r="E2" s="3" t="s">
        <v>33</v>
      </c>
      <c r="X2" s="3" t="s">
        <v>62</v>
      </c>
    </row>
    <row r="3" spans="1:25">
      <c r="A3" t="s">
        <v>0</v>
      </c>
      <c r="E3" s="3" t="s">
        <v>72</v>
      </c>
    </row>
    <row r="4" spans="1:25">
      <c r="E4" s="3" t="s">
        <v>74</v>
      </c>
    </row>
    <row r="8" spans="1:25" ht="15">
      <c r="B8" t="s">
        <v>1</v>
      </c>
    </row>
    <row r="10" spans="1:25" ht="15">
      <c r="A10" t="s">
        <v>4</v>
      </c>
      <c r="B10" t="s">
        <v>5</v>
      </c>
      <c r="W10" s="2" t="s">
        <v>43</v>
      </c>
    </row>
    <row r="11" spans="1:25" ht="13.5">
      <c r="A11" t="s">
        <v>6</v>
      </c>
      <c r="B11" t="s">
        <v>2</v>
      </c>
      <c r="X11" t="s">
        <v>44</v>
      </c>
    </row>
    <row r="12" spans="1:25" ht="13.5">
      <c r="A12" t="s">
        <v>7</v>
      </c>
      <c r="B12" t="s">
        <v>3</v>
      </c>
      <c r="D12" s="2" t="s">
        <v>43</v>
      </c>
      <c r="X12" t="s">
        <v>63</v>
      </c>
    </row>
    <row r="13" spans="1:25">
      <c r="A13" t="s">
        <v>8</v>
      </c>
      <c r="B13" t="s">
        <v>10</v>
      </c>
      <c r="E13" t="s">
        <v>73</v>
      </c>
      <c r="Y13" t="s">
        <v>64</v>
      </c>
    </row>
    <row r="14" spans="1:25" ht="12.75">
      <c r="A14" s="1" t="s">
        <v>13</v>
      </c>
      <c r="B14" t="s">
        <v>17</v>
      </c>
      <c r="E14" t="s">
        <v>80</v>
      </c>
      <c r="Y14" t="s">
        <v>65</v>
      </c>
    </row>
    <row r="15" spans="1:25" ht="15">
      <c r="B15" t="s">
        <v>19</v>
      </c>
      <c r="F15" t="s">
        <v>45</v>
      </c>
      <c r="X15" t="s">
        <v>92</v>
      </c>
    </row>
    <row r="16" spans="1:25" ht="13.5">
      <c r="B16" t="s">
        <v>18</v>
      </c>
      <c r="F16" t="s">
        <v>76</v>
      </c>
      <c r="Y16" t="s">
        <v>52</v>
      </c>
    </row>
    <row r="17" spans="1:41" ht="15">
      <c r="E17" t="s">
        <v>46</v>
      </c>
      <c r="Y17" t="s">
        <v>55</v>
      </c>
    </row>
    <row r="18" spans="1:41" ht="13.5">
      <c r="A18" t="s">
        <v>9</v>
      </c>
      <c r="B18" t="s">
        <v>15</v>
      </c>
      <c r="F18" t="s">
        <v>52</v>
      </c>
      <c r="Y18" t="s">
        <v>56</v>
      </c>
    </row>
    <row r="19" spans="1:41" ht="13.5">
      <c r="A19" t="s">
        <v>12</v>
      </c>
      <c r="B19" t="s">
        <v>14</v>
      </c>
      <c r="F19" t="s">
        <v>55</v>
      </c>
      <c r="X19" t="s">
        <v>83</v>
      </c>
    </row>
    <row r="20" spans="1:41" ht="13.5">
      <c r="A20" t="s">
        <v>11</v>
      </c>
      <c r="B20" t="s">
        <v>16</v>
      </c>
      <c r="F20" t="s">
        <v>56</v>
      </c>
      <c r="X20" t="s">
        <v>81</v>
      </c>
    </row>
    <row r="21" spans="1:41" ht="13.5">
      <c r="F21" t="s">
        <v>57</v>
      </c>
      <c r="Y21" t="s">
        <v>86</v>
      </c>
    </row>
    <row r="22" spans="1:41" ht="15">
      <c r="A22" t="s">
        <v>20</v>
      </c>
      <c r="B22" t="s">
        <v>22</v>
      </c>
      <c r="F22" t="s">
        <v>58</v>
      </c>
      <c r="Y22" t="s">
        <v>85</v>
      </c>
    </row>
    <row r="23" spans="1:41" ht="13.5">
      <c r="A23" t="s">
        <v>24</v>
      </c>
      <c r="B23" t="s">
        <v>21</v>
      </c>
      <c r="E23" t="s">
        <v>84</v>
      </c>
      <c r="Y23" t="s">
        <v>87</v>
      </c>
    </row>
    <row r="24" spans="1:41" ht="13.5">
      <c r="A24" t="s">
        <v>25</v>
      </c>
      <c r="B24" t="s">
        <v>23</v>
      </c>
      <c r="E24" t="s">
        <v>81</v>
      </c>
      <c r="X24" t="s">
        <v>93</v>
      </c>
    </row>
    <row r="25" spans="1:41" ht="13.5">
      <c r="A25" t="s">
        <v>29</v>
      </c>
      <c r="B25" t="s">
        <v>26</v>
      </c>
      <c r="F25" t="s">
        <v>86</v>
      </c>
      <c r="Y25" t="s">
        <v>77</v>
      </c>
    </row>
    <row r="26" spans="1:41" ht="13.15" customHeight="1">
      <c r="A26" t="s">
        <v>27</v>
      </c>
      <c r="B26" t="s">
        <v>28</v>
      </c>
      <c r="F26" t="s">
        <v>85</v>
      </c>
      <c r="X26" t="s">
        <v>82</v>
      </c>
    </row>
    <row r="27" spans="1:41" ht="13.5">
      <c r="A27" t="s">
        <v>30</v>
      </c>
      <c r="F27" t="s">
        <v>87</v>
      </c>
      <c r="Y27" t="s">
        <v>94</v>
      </c>
    </row>
    <row r="28" spans="1:41" ht="13.5">
      <c r="E28" t="s">
        <v>75</v>
      </c>
    </row>
    <row r="29" spans="1:41">
      <c r="F29" t="s">
        <v>53</v>
      </c>
      <c r="W29" s="2" t="s">
        <v>61</v>
      </c>
      <c r="Z29" t="s">
        <v>68</v>
      </c>
      <c r="AD29" t="s">
        <v>69</v>
      </c>
      <c r="AE29" t="s">
        <v>78</v>
      </c>
      <c r="AI29" t="s">
        <v>88</v>
      </c>
    </row>
    <row r="30" spans="1:41" ht="13.5">
      <c r="X30" s="14" t="s">
        <v>66</v>
      </c>
      <c r="Y30" s="14"/>
      <c r="Z30" s="14" t="s">
        <v>48</v>
      </c>
      <c r="AA30" s="14" t="s">
        <v>24</v>
      </c>
      <c r="AB30" s="14" t="s">
        <v>49</v>
      </c>
      <c r="AC30" s="14" t="s">
        <v>29</v>
      </c>
      <c r="AD30" s="14" t="s">
        <v>79</v>
      </c>
      <c r="AE30" s="14" t="s">
        <v>13</v>
      </c>
      <c r="AI30" s="6">
        <v>1990</v>
      </c>
      <c r="AJ30" s="6">
        <v>1995</v>
      </c>
      <c r="AK30" s="6">
        <v>2000</v>
      </c>
      <c r="AL30" s="6">
        <v>2005</v>
      </c>
      <c r="AM30" s="6">
        <v>2010</v>
      </c>
      <c r="AN30" s="6">
        <v>2015</v>
      </c>
      <c r="AO30" s="6">
        <v>2020</v>
      </c>
    </row>
    <row r="31" spans="1:41">
      <c r="D31" s="2" t="s">
        <v>61</v>
      </c>
      <c r="G31" t="s">
        <v>68</v>
      </c>
      <c r="K31" t="s">
        <v>68</v>
      </c>
      <c r="L31" s="4" t="s">
        <v>70</v>
      </c>
      <c r="X31" t="s">
        <v>39</v>
      </c>
      <c r="Z31" s="20">
        <v>77</v>
      </c>
      <c r="AA31">
        <v>1</v>
      </c>
      <c r="AB31">
        <v>1</v>
      </c>
      <c r="AC31">
        <v>1</v>
      </c>
      <c r="AD31" s="20">
        <f>Z31*AA31*AB31*AC31</f>
        <v>77</v>
      </c>
      <c r="AE31">
        <v>20</v>
      </c>
      <c r="AI31" s="20">
        <v>77</v>
      </c>
      <c r="AJ31" s="20">
        <v>77</v>
      </c>
      <c r="AK31" s="20">
        <v>77</v>
      </c>
      <c r="AL31" s="20">
        <v>77</v>
      </c>
      <c r="AM31" s="20">
        <v>77</v>
      </c>
      <c r="AN31" s="20">
        <v>77</v>
      </c>
      <c r="AO31" s="20">
        <v>77</v>
      </c>
    </row>
    <row r="32" spans="1:41" ht="13.5">
      <c r="E32" s="14" t="s">
        <v>66</v>
      </c>
      <c r="F32" s="14"/>
      <c r="G32" s="14" t="s">
        <v>48</v>
      </c>
      <c r="H32" s="14" t="s">
        <v>24</v>
      </c>
      <c r="I32" s="14" t="s">
        <v>49</v>
      </c>
      <c r="J32" s="14" t="s">
        <v>29</v>
      </c>
      <c r="K32" s="14" t="s">
        <v>79</v>
      </c>
      <c r="L32" s="27" t="s">
        <v>13</v>
      </c>
      <c r="X32" t="s">
        <v>40</v>
      </c>
      <c r="AA32" s="21">
        <v>1.05</v>
      </c>
      <c r="AB32">
        <v>1</v>
      </c>
      <c r="AC32">
        <v>1</v>
      </c>
      <c r="AD32">
        <f>Z31*AA32*AB32*AC32</f>
        <v>80.850000000000009</v>
      </c>
      <c r="AI32" s="20">
        <v>80.849999999999994</v>
      </c>
      <c r="AJ32" s="20">
        <v>80.849999999999994</v>
      </c>
      <c r="AK32" s="20">
        <v>80.849999999999994</v>
      </c>
      <c r="AL32" s="20">
        <v>80.849999999999994</v>
      </c>
      <c r="AM32" s="20">
        <v>80.849999999999994</v>
      </c>
      <c r="AN32" s="20">
        <v>80.849999999999994</v>
      </c>
      <c r="AO32" s="20">
        <v>80.849999999999994</v>
      </c>
    </row>
    <row r="33" spans="5:41">
      <c r="E33" t="s">
        <v>39</v>
      </c>
      <c r="G33">
        <v>77</v>
      </c>
      <c r="H33">
        <v>1</v>
      </c>
      <c r="I33">
        <v>1</v>
      </c>
      <c r="J33">
        <v>1</v>
      </c>
      <c r="K33">
        <f>G33*H33*I33*J33</f>
        <v>77</v>
      </c>
      <c r="L33">
        <v>20</v>
      </c>
      <c r="X33" t="s">
        <v>38</v>
      </c>
      <c r="AA33" s="21">
        <v>0.92</v>
      </c>
      <c r="AB33">
        <v>1</v>
      </c>
      <c r="AC33">
        <v>1</v>
      </c>
      <c r="AD33">
        <f>Z31*AA33*AB33*AC33</f>
        <v>70.84</v>
      </c>
      <c r="AI33">
        <v>70.84</v>
      </c>
      <c r="AJ33">
        <v>70.84</v>
      </c>
      <c r="AK33">
        <v>70.84</v>
      </c>
      <c r="AL33">
        <v>70.84</v>
      </c>
      <c r="AM33">
        <v>70.84</v>
      </c>
      <c r="AN33">
        <v>70.84</v>
      </c>
      <c r="AO33">
        <v>70.84</v>
      </c>
    </row>
    <row r="34" spans="5:41">
      <c r="E34" t="s">
        <v>40</v>
      </c>
      <c r="H34" s="21">
        <v>1.05</v>
      </c>
      <c r="I34">
        <v>1</v>
      </c>
      <c r="J34">
        <v>1</v>
      </c>
      <c r="K34">
        <f>G33*H34*I34*J34</f>
        <v>80.850000000000009</v>
      </c>
    </row>
    <row r="35" spans="5:41">
      <c r="E35" t="s">
        <v>38</v>
      </c>
      <c r="H35" s="21">
        <v>0.92</v>
      </c>
      <c r="I35">
        <v>1</v>
      </c>
      <c r="J35">
        <v>1</v>
      </c>
      <c r="K35">
        <f>G33*H35*I35*J35</f>
        <v>70.84</v>
      </c>
      <c r="X35" t="s">
        <v>47</v>
      </c>
    </row>
    <row r="36" spans="5:41">
      <c r="X36" s="6" t="s">
        <v>37</v>
      </c>
      <c r="Y36" s="6" t="s">
        <v>50</v>
      </c>
      <c r="Z36" s="6">
        <v>1990</v>
      </c>
      <c r="AA36" s="6">
        <v>1995</v>
      </c>
      <c r="AB36" s="6">
        <v>2000</v>
      </c>
      <c r="AC36" s="6">
        <v>2005</v>
      </c>
      <c r="AD36" s="6">
        <v>2010</v>
      </c>
      <c r="AE36" s="6">
        <v>2015</v>
      </c>
      <c r="AF36" s="6">
        <v>2020</v>
      </c>
    </row>
    <row r="37" spans="5:41">
      <c r="E37" t="s">
        <v>47</v>
      </c>
      <c r="X37">
        <v>1</v>
      </c>
      <c r="Y37">
        <v>1</v>
      </c>
      <c r="Z37" s="4" t="s">
        <v>34</v>
      </c>
      <c r="AA37" s="4" t="s">
        <v>36</v>
      </c>
      <c r="AB37" s="4" t="s">
        <v>36</v>
      </c>
      <c r="AC37" s="4" t="s">
        <v>36</v>
      </c>
      <c r="AD37" s="4" t="s">
        <v>36</v>
      </c>
      <c r="AE37" s="4" t="s">
        <v>36</v>
      </c>
      <c r="AF37" s="4" t="s">
        <v>36</v>
      </c>
    </row>
    <row r="38" spans="5:41">
      <c r="E38" s="6" t="s">
        <v>37</v>
      </c>
      <c r="F38" s="6" t="s">
        <v>50</v>
      </c>
      <c r="G38" s="6">
        <v>1990</v>
      </c>
      <c r="H38" s="6">
        <v>1995</v>
      </c>
      <c r="I38" s="6">
        <v>2000</v>
      </c>
      <c r="J38" s="6">
        <v>2005</v>
      </c>
      <c r="K38" s="6">
        <v>2010</v>
      </c>
      <c r="L38" s="6">
        <v>2015</v>
      </c>
      <c r="M38" s="6">
        <v>2020</v>
      </c>
      <c r="X38">
        <v>2</v>
      </c>
      <c r="Y38">
        <v>1</v>
      </c>
      <c r="Z38" s="4" t="s">
        <v>34</v>
      </c>
      <c r="AA38" s="4" t="s">
        <v>36</v>
      </c>
      <c r="AB38" s="4" t="s">
        <v>36</v>
      </c>
      <c r="AC38" s="4" t="s">
        <v>36</v>
      </c>
      <c r="AD38" s="4" t="s">
        <v>35</v>
      </c>
      <c r="AE38" s="4" t="s">
        <v>35</v>
      </c>
      <c r="AF38" s="4" t="s">
        <v>35</v>
      </c>
    </row>
    <row r="39" spans="5:41">
      <c r="E39">
        <v>1</v>
      </c>
      <c r="F39">
        <v>1</v>
      </c>
      <c r="G39" s="4" t="s">
        <v>34</v>
      </c>
      <c r="H39" s="4" t="s">
        <v>36</v>
      </c>
      <c r="I39" s="4" t="s">
        <v>36</v>
      </c>
      <c r="J39" s="4" t="s">
        <v>36</v>
      </c>
      <c r="K39" s="4" t="s">
        <v>36</v>
      </c>
      <c r="L39" s="4" t="s">
        <v>36</v>
      </c>
      <c r="M39" s="4" t="s">
        <v>36</v>
      </c>
      <c r="X39" s="21">
        <v>3</v>
      </c>
      <c r="Y39" s="21">
        <v>1</v>
      </c>
      <c r="Z39" s="22" t="s">
        <v>35</v>
      </c>
      <c r="AA39" s="22" t="s">
        <v>36</v>
      </c>
      <c r="AB39" s="22" t="s">
        <v>36</v>
      </c>
      <c r="AC39" s="22" t="s">
        <v>36</v>
      </c>
      <c r="AD39" s="22" t="s">
        <v>36</v>
      </c>
      <c r="AE39" s="22" t="s">
        <v>35</v>
      </c>
      <c r="AF39" s="22" t="s">
        <v>35</v>
      </c>
    </row>
    <row r="40" spans="5:41">
      <c r="E40">
        <v>2</v>
      </c>
      <c r="F40">
        <v>1</v>
      </c>
      <c r="G40" s="4" t="s">
        <v>34</v>
      </c>
      <c r="H40" s="4" t="s">
        <v>36</v>
      </c>
      <c r="I40" s="4" t="s">
        <v>36</v>
      </c>
      <c r="J40" s="4" t="s">
        <v>36</v>
      </c>
      <c r="K40" s="4" t="s">
        <v>35</v>
      </c>
      <c r="L40" s="4" t="s">
        <v>35</v>
      </c>
      <c r="M40" s="4" t="s">
        <v>35</v>
      </c>
      <c r="X40" s="21">
        <v>4</v>
      </c>
      <c r="Y40" s="21">
        <v>1</v>
      </c>
      <c r="Z40" s="22" t="s">
        <v>35</v>
      </c>
      <c r="AA40" s="22" t="s">
        <v>35</v>
      </c>
      <c r="AB40" s="22" t="s">
        <v>34</v>
      </c>
      <c r="AC40" s="22" t="s">
        <v>34</v>
      </c>
      <c r="AD40" s="22" t="s">
        <v>34</v>
      </c>
      <c r="AE40" s="22" t="s">
        <v>34</v>
      </c>
      <c r="AF40" s="22" t="s">
        <v>34</v>
      </c>
    </row>
    <row r="41" spans="5:41">
      <c r="E41">
        <v>3</v>
      </c>
      <c r="F41">
        <v>1</v>
      </c>
      <c r="G41" s="4" t="s">
        <v>35</v>
      </c>
      <c r="H41" s="4" t="s">
        <v>36</v>
      </c>
      <c r="I41" s="4" t="s">
        <v>36</v>
      </c>
      <c r="J41" s="4" t="s">
        <v>36</v>
      </c>
      <c r="K41" s="4" t="s">
        <v>36</v>
      </c>
      <c r="L41" s="4" t="s">
        <v>35</v>
      </c>
      <c r="M41" s="4" t="s">
        <v>35</v>
      </c>
      <c r="X41" s="21">
        <v>5</v>
      </c>
      <c r="Y41" s="21">
        <v>1</v>
      </c>
      <c r="Z41" s="22" t="s">
        <v>36</v>
      </c>
      <c r="AA41" s="22" t="s">
        <v>36</v>
      </c>
      <c r="AB41" s="22" t="s">
        <v>36</v>
      </c>
      <c r="AC41" s="22" t="s">
        <v>36</v>
      </c>
      <c r="AD41" s="22" t="s">
        <v>35</v>
      </c>
      <c r="AE41" s="22" t="s">
        <v>35</v>
      </c>
      <c r="AF41" s="22" t="s">
        <v>35</v>
      </c>
    </row>
    <row r="42" spans="5:41">
      <c r="E42">
        <v>4</v>
      </c>
      <c r="F42">
        <v>1</v>
      </c>
      <c r="G42" s="4" t="s">
        <v>35</v>
      </c>
      <c r="H42" s="4" t="s">
        <v>35</v>
      </c>
      <c r="I42" s="4" t="s">
        <v>34</v>
      </c>
      <c r="J42" s="4" t="s">
        <v>34</v>
      </c>
      <c r="K42" s="4" t="s">
        <v>34</v>
      </c>
      <c r="L42" s="4" t="s">
        <v>34</v>
      </c>
      <c r="M42" s="4" t="s">
        <v>34</v>
      </c>
      <c r="X42" s="21">
        <v>6</v>
      </c>
      <c r="Y42" s="21">
        <v>1</v>
      </c>
      <c r="Z42" s="22" t="s">
        <v>36</v>
      </c>
      <c r="AA42" s="22" t="s">
        <v>36</v>
      </c>
      <c r="AB42" s="22" t="s">
        <v>35</v>
      </c>
      <c r="AC42" s="22" t="s">
        <v>35</v>
      </c>
      <c r="AD42" s="22" t="s">
        <v>35</v>
      </c>
      <c r="AE42" s="22" t="s">
        <v>36</v>
      </c>
      <c r="AF42" s="22" t="s">
        <v>36</v>
      </c>
    </row>
    <row r="43" spans="5:41" ht="13.5" customHeight="1">
      <c r="E43">
        <v>5</v>
      </c>
      <c r="F43">
        <v>1</v>
      </c>
      <c r="G43" s="4" t="s">
        <v>36</v>
      </c>
      <c r="H43" s="4" t="s">
        <v>36</v>
      </c>
      <c r="I43" s="4" t="s">
        <v>36</v>
      </c>
      <c r="J43" s="4" t="s">
        <v>36</v>
      </c>
      <c r="K43" s="4" t="s">
        <v>35</v>
      </c>
      <c r="L43" s="4" t="s">
        <v>35</v>
      </c>
      <c r="M43" s="4" t="s">
        <v>35</v>
      </c>
      <c r="AA43" s="20"/>
      <c r="AB43" s="20"/>
      <c r="AC43" s="20"/>
    </row>
    <row r="44" spans="5:41">
      <c r="E44" s="7">
        <v>6</v>
      </c>
      <c r="F44" s="7">
        <v>1</v>
      </c>
      <c r="G44" s="15" t="s">
        <v>36</v>
      </c>
      <c r="H44" s="15" t="s">
        <v>36</v>
      </c>
      <c r="I44" s="15" t="s">
        <v>35</v>
      </c>
      <c r="J44" s="15" t="s">
        <v>35</v>
      </c>
      <c r="K44" s="15" t="s">
        <v>35</v>
      </c>
      <c r="L44" s="15" t="s">
        <v>36</v>
      </c>
      <c r="M44" s="15" t="s">
        <v>36</v>
      </c>
      <c r="Z44" s="22" t="s">
        <v>71</v>
      </c>
      <c r="AA44" s="22" t="s">
        <v>71</v>
      </c>
      <c r="AB44" s="22" t="s">
        <v>71</v>
      </c>
      <c r="AC44" s="22" t="s">
        <v>71</v>
      </c>
      <c r="AD44" s="22" t="s">
        <v>71</v>
      </c>
      <c r="AE44" s="22" t="s">
        <v>71</v>
      </c>
      <c r="AF44" s="22" t="s">
        <v>71</v>
      </c>
    </row>
    <row r="45" spans="5:41">
      <c r="X45" s="6" t="s">
        <v>60</v>
      </c>
      <c r="Y45" s="6" t="s">
        <v>37</v>
      </c>
      <c r="Z45" s="6">
        <v>1990</v>
      </c>
      <c r="AA45" s="6">
        <v>1995</v>
      </c>
      <c r="AB45" s="6">
        <v>2000</v>
      </c>
      <c r="AC45" s="6">
        <v>2005</v>
      </c>
      <c r="AD45" s="6">
        <v>2010</v>
      </c>
      <c r="AE45" s="6">
        <v>2015</v>
      </c>
      <c r="AF45" s="6">
        <v>2020</v>
      </c>
    </row>
    <row r="46" spans="5:41">
      <c r="G46" s="22" t="s">
        <v>71</v>
      </c>
      <c r="H46" s="22" t="s">
        <v>71</v>
      </c>
      <c r="I46" s="22" t="s">
        <v>71</v>
      </c>
      <c r="J46" s="22" t="s">
        <v>71</v>
      </c>
      <c r="K46" s="22" t="s">
        <v>71</v>
      </c>
      <c r="L46" s="22" t="s">
        <v>71</v>
      </c>
      <c r="M46" s="22" t="s">
        <v>71</v>
      </c>
      <c r="X46" s="41" t="s">
        <v>41</v>
      </c>
      <c r="Y46" s="8">
        <v>1</v>
      </c>
      <c r="Z46" s="29">
        <f t="shared" ref="Z46:Z51" si="0">IF(Z37="F",$AD$31,IF(Z37="G",$AD$32,$AD$33))</f>
        <v>77</v>
      </c>
      <c r="AA46" s="30">
        <f>Z46+(IF(AA37="F",$AD$31,IF(AA37="G",$AD$32,$AD$33))-Z46)/$AE$31*(AA$45-Z$45)</f>
        <v>75.460000000000008</v>
      </c>
      <c r="AB46" s="31">
        <f>AA46+(IF(AB37="F",$AD$31,IF(AB37="G",$AD$32,$AD$33))-Z46)/$AE$31*(AB$45-AA$45)</f>
        <v>73.920000000000016</v>
      </c>
      <c r="AC46" s="31">
        <f>AB46+(IF(AC37="F",$AD$31,IF(AC37="G",$AD$32,$AD$33))-Z46)/$AE$31*(AC$45-AB$45)</f>
        <v>72.380000000000024</v>
      </c>
      <c r="AD46" s="31">
        <f>AC46+(IF(AD37="F",$AD$31,IF(AD37="G",$AD$32,$AD$33))-Z46)/$AE$31*(AD$45-AC$45)</f>
        <v>70.840000000000032</v>
      </c>
      <c r="AE46" s="32">
        <f>AD33</f>
        <v>70.84</v>
      </c>
      <c r="AF46" s="32">
        <f>AD33</f>
        <v>70.84</v>
      </c>
    </row>
    <row r="47" spans="5:41">
      <c r="E47" s="6" t="s">
        <v>60</v>
      </c>
      <c r="F47" s="6" t="s">
        <v>37</v>
      </c>
      <c r="G47" s="6">
        <v>1990</v>
      </c>
      <c r="H47" s="6">
        <v>1995</v>
      </c>
      <c r="I47" s="6">
        <v>2000</v>
      </c>
      <c r="J47" s="6">
        <v>2005</v>
      </c>
      <c r="K47" s="6">
        <v>2010</v>
      </c>
      <c r="L47" s="6">
        <v>2015</v>
      </c>
      <c r="M47" s="6">
        <v>2020</v>
      </c>
      <c r="X47" s="42"/>
      <c r="Y47" s="9">
        <v>2</v>
      </c>
      <c r="Z47" s="33">
        <f t="shared" si="0"/>
        <v>77</v>
      </c>
      <c r="AA47" s="34">
        <f>Z47+(IF(AA38="F",$AD$31,IF(AA38="G",$AD$32,$AD$33))-Z47)/$AE$31*(AA$45-Z$45)</f>
        <v>75.460000000000008</v>
      </c>
      <c r="AB47" s="35">
        <f>AA47+(IF(AB38="F",$AD$31,IF(AB38="G",$AD$32,$AD$33))-Z47)/$AE$31*(AB$45-AA$45)</f>
        <v>73.920000000000016</v>
      </c>
      <c r="AC47" s="33">
        <f>AB47+(IF(AC38="F",$AD$31,IF(AC38="G",$AD$32,$AD$33))-Z47)/$AE$31*(AC$45-AB$45)</f>
        <v>72.380000000000024</v>
      </c>
      <c r="AD47" s="35">
        <f>AC47+(IF(AD38="F",$AD$31,IF(AD38="G",$AD$32,$AD$33))-AC47)/$AE$31*(AD$45-AC$45)</f>
        <v>74.497500000000016</v>
      </c>
      <c r="AE47" s="35">
        <f>AD47+(IF(AE38="F",$AD$31,IF(AE38="G",$AD$32,$AD$33))-AC47)/$AE$31*(AE$45-AD$45)</f>
        <v>76.615000000000009</v>
      </c>
      <c r="AF47" s="34">
        <f>AE47+(IF(AF38="F",$AD$31,IF(AF38="G",$AD$32,$AD$33))-AC47)/$AE$31*(AF$45-AE$45)</f>
        <v>78.732500000000002</v>
      </c>
    </row>
    <row r="48" spans="5:41">
      <c r="E48" s="41" t="s">
        <v>41</v>
      </c>
      <c r="F48" s="8">
        <v>1</v>
      </c>
      <c r="G48" s="17">
        <f t="shared" ref="G48:M53" si="1">IF(G39="F",$K$33,IF(G39="G",$K$34,$K$35))</f>
        <v>77</v>
      </c>
      <c r="H48" s="17">
        <f t="shared" si="1"/>
        <v>70.84</v>
      </c>
      <c r="I48" s="17">
        <f t="shared" si="1"/>
        <v>70.84</v>
      </c>
      <c r="J48" s="17">
        <f t="shared" si="1"/>
        <v>70.84</v>
      </c>
      <c r="K48" s="17">
        <f t="shared" si="1"/>
        <v>70.84</v>
      </c>
      <c r="L48" s="17">
        <f t="shared" si="1"/>
        <v>70.84</v>
      </c>
      <c r="M48" s="17">
        <f t="shared" si="1"/>
        <v>70.84</v>
      </c>
      <c r="X48" s="42"/>
      <c r="Y48" s="23">
        <v>3</v>
      </c>
      <c r="Z48" s="33">
        <f t="shared" si="0"/>
        <v>80.850000000000009</v>
      </c>
      <c r="AA48" s="34">
        <f>Z48+(IF(AA39="F",$AD$31,IF(AA39="G",$AD$32,$AD$33))-Z48)/$AE$31*(AA$45-Z$45)</f>
        <v>78.347500000000011</v>
      </c>
      <c r="AB48" s="34">
        <f>AA48+(IF(AB39="F",$AD$31,IF(AB39="G",$AD$32,$AD$33))-Z48)/$AE$31*(AB$45-AA$45)</f>
        <v>75.845000000000013</v>
      </c>
      <c r="AC48" s="34">
        <f>AB48+(IF(AC39="F",$AD$31,IF(AC39="G",$AD$32,$AD$33))-Z48)/$AE$31*(AC$45-AB$45)</f>
        <v>73.342500000000015</v>
      </c>
      <c r="AD48" s="33">
        <f>AC48+(IF(AD39="F",$AD$31,IF(AD39="G",$AD$32,$AD$33))-Z48)/$AE$31*(AD$45-AC$45)</f>
        <v>70.840000000000018</v>
      </c>
      <c r="AE48" s="34">
        <f>AD48+(IF(AE39="F",$AD$31,IF(AE39="G",$AD$32,$AD$33))-AD48)/$AE$31*(AE$45-AD$45)</f>
        <v>73.342500000000015</v>
      </c>
      <c r="AF48" s="34">
        <f>AE48+(IF(AF39="F",$AD$31,IF(AF39="G",$AD$32,$AD$33))-AD48)/$AE$31*(AF$45-AE$45)</f>
        <v>75.845000000000013</v>
      </c>
      <c r="AG48" s="20"/>
    </row>
    <row r="49" spans="5:33">
      <c r="E49" s="42"/>
      <c r="F49" s="9">
        <v>2</v>
      </c>
      <c r="G49" s="18">
        <f t="shared" si="1"/>
        <v>77</v>
      </c>
      <c r="H49" s="18">
        <f t="shared" si="1"/>
        <v>70.84</v>
      </c>
      <c r="I49" s="18">
        <f t="shared" si="1"/>
        <v>70.84</v>
      </c>
      <c r="J49" s="18">
        <f t="shared" si="1"/>
        <v>70.84</v>
      </c>
      <c r="K49" s="18">
        <f t="shared" si="1"/>
        <v>80.850000000000009</v>
      </c>
      <c r="L49" s="18">
        <f t="shared" si="1"/>
        <v>80.850000000000009</v>
      </c>
      <c r="M49" s="18">
        <f t="shared" si="1"/>
        <v>80.850000000000009</v>
      </c>
      <c r="X49" s="42"/>
      <c r="Y49" s="23">
        <v>4</v>
      </c>
      <c r="Z49" s="34">
        <f t="shared" si="0"/>
        <v>80.850000000000009</v>
      </c>
      <c r="AA49" s="33">
        <f>Z49+(IF(AA40="F",$AD$31,IF(AA40="G",$AD$32,$AD$33))-Z49)/$AE$31*(AA$45-Z$45)</f>
        <v>80.850000000000009</v>
      </c>
      <c r="AB49" s="34">
        <f>AA49+(IF(AB40="F",$AD$31,IF(AB40="G",$AD$32,$AD$33))-AA49)/$AE$31*(AB$45-AA$45)</f>
        <v>79.887500000000003</v>
      </c>
      <c r="AC49" s="34">
        <f>AB49+(IF(AC40="F",$AD$31,IF(AC40="G",$AD$32,$AD$33))-AA49)/$AE$31*(AC$45-AB$45)</f>
        <v>78.924999999999997</v>
      </c>
      <c r="AD49" s="34">
        <f>AC49+(IF(AD40="F",$AD$31,IF(AD40="G",$AD$32,$AD$33))-AA49)/$AE$31*(AD$45-AC$45)</f>
        <v>77.962499999999991</v>
      </c>
      <c r="AE49" s="34">
        <f>AD49+(IF(AE40="F",$AD$31,IF(AE40="G",$AD$32,$AD$33))-AA49)/$AE$31*(AE$45-AD$45)</f>
        <v>76.999999999999986</v>
      </c>
      <c r="AF49" s="36">
        <f>AD31</f>
        <v>77</v>
      </c>
    </row>
    <row r="50" spans="5:33">
      <c r="E50" s="42"/>
      <c r="F50" s="9">
        <v>3</v>
      </c>
      <c r="G50" s="18">
        <f t="shared" si="1"/>
        <v>80.850000000000009</v>
      </c>
      <c r="H50" s="18">
        <f t="shared" si="1"/>
        <v>70.84</v>
      </c>
      <c r="I50" s="18">
        <f t="shared" si="1"/>
        <v>70.84</v>
      </c>
      <c r="J50" s="18">
        <f t="shared" si="1"/>
        <v>70.84</v>
      </c>
      <c r="K50" s="18">
        <f t="shared" si="1"/>
        <v>70.84</v>
      </c>
      <c r="L50" s="18">
        <f t="shared" si="1"/>
        <v>80.850000000000009</v>
      </c>
      <c r="M50" s="18">
        <f t="shared" si="1"/>
        <v>80.850000000000009</v>
      </c>
      <c r="X50" s="42"/>
      <c r="Y50" s="23">
        <v>5</v>
      </c>
      <c r="Z50" s="34">
        <f t="shared" si="0"/>
        <v>70.84</v>
      </c>
      <c r="AA50" s="34">
        <f>IF(AA41="F",$AD$31,IF(AA41="G",$AD$32,$AD$33))</f>
        <v>70.84</v>
      </c>
      <c r="AB50" s="34">
        <f>IF(AB41="F",$AD$31,IF(AB41="G",$AD$32,$AD$33))</f>
        <v>70.84</v>
      </c>
      <c r="AC50" s="33">
        <f>IF(AC41="F",$AD$31,IF(AC41="G",$AD$32,$AD$33))</f>
        <v>70.84</v>
      </c>
      <c r="AD50" s="34">
        <f>AC50+(IF(AD41="F",$AD$31,IF(AD41="G",$AD$32,$AD$33))-AC50)/$AE$31*(AD$45-AC$45)</f>
        <v>73.342500000000001</v>
      </c>
      <c r="AE50" s="34">
        <f>AD50+(IF(AE41="F",$AD$31,IF(AE41="G",$AD$32,$AD$33))-AC50)/$AE$31*(AE$45-AD$45)</f>
        <v>75.844999999999999</v>
      </c>
      <c r="AF50" s="34">
        <f>AE50+(IF(AF41="F",$AD$31,IF(AF41="G",$AD$32,$AD$33))-AC50)/$AE$31*(AF$45-AE$45)</f>
        <v>78.347499999999997</v>
      </c>
    </row>
    <row r="51" spans="5:33">
      <c r="E51" s="42"/>
      <c r="F51" s="9">
        <v>4</v>
      </c>
      <c r="G51" s="18">
        <f t="shared" si="1"/>
        <v>80.850000000000009</v>
      </c>
      <c r="H51" s="18">
        <f t="shared" si="1"/>
        <v>80.850000000000009</v>
      </c>
      <c r="I51" s="18">
        <f t="shared" si="1"/>
        <v>77</v>
      </c>
      <c r="J51" s="18">
        <f t="shared" si="1"/>
        <v>77</v>
      </c>
      <c r="K51" s="18">
        <f t="shared" si="1"/>
        <v>77</v>
      </c>
      <c r="L51" s="18">
        <f t="shared" si="1"/>
        <v>77</v>
      </c>
      <c r="M51" s="18">
        <f t="shared" si="1"/>
        <v>77</v>
      </c>
      <c r="X51" s="42"/>
      <c r="Y51" s="24">
        <v>6</v>
      </c>
      <c r="Z51" s="37">
        <f t="shared" si="0"/>
        <v>70.84</v>
      </c>
      <c r="AA51" s="38">
        <f>IF(AA42="F",$AD$31,IF(AA42="G",$AD$32,$AD$33))</f>
        <v>70.84</v>
      </c>
      <c r="AB51" s="37">
        <f>AA51+(IF(AB42="F",$AD$31,IF(AB42="G",$AD$32,$AD$33))-AA51)/$AE$31*(AB$45-AA$45)</f>
        <v>73.342500000000001</v>
      </c>
      <c r="AC51" s="37">
        <f>AB51+(IF(AC42="F",$AD$31,IF(AC42="G",$AD$32,$AD$33))-AA51)/$AE$31*(AC$45-AB$45)</f>
        <v>75.844999999999999</v>
      </c>
      <c r="AD51" s="38">
        <f>AC51+(IF(AD42="F",$AD$31,IF(AD42="G",$AD$32,$AD$33))-AA51)/$AE$31*(AD$45-AC$45)</f>
        <v>78.347499999999997</v>
      </c>
      <c r="AE51" s="37">
        <f>AD51+(IF(AE42="F",$AD$31,IF(AE42="G",$AD$32,$AD$33))-AD51)/$AE$31*(AE$45-AD$45)</f>
        <v>76.470624999999998</v>
      </c>
      <c r="AF51" s="37">
        <f>AE51+(IF(AF42="F",$AD$31,IF(AF42="G",$AD$32,$AD$33))-AD51)/$AE$31*(AF$45-AE$45)</f>
        <v>74.59375</v>
      </c>
      <c r="AG51" s="20"/>
    </row>
    <row r="52" spans="5:33">
      <c r="E52" s="42"/>
      <c r="F52" s="9">
        <v>5</v>
      </c>
      <c r="G52" s="18">
        <f t="shared" si="1"/>
        <v>70.84</v>
      </c>
      <c r="H52" s="18">
        <f t="shared" si="1"/>
        <v>70.84</v>
      </c>
      <c r="I52" s="18">
        <f t="shared" si="1"/>
        <v>70.84</v>
      </c>
      <c r="J52" s="18">
        <f t="shared" si="1"/>
        <v>70.84</v>
      </c>
      <c r="K52" s="18">
        <f t="shared" si="1"/>
        <v>80.850000000000009</v>
      </c>
      <c r="L52" s="18">
        <f t="shared" si="1"/>
        <v>80.850000000000009</v>
      </c>
      <c r="M52" s="18">
        <f t="shared" si="1"/>
        <v>80.850000000000009</v>
      </c>
      <c r="X52" s="43"/>
      <c r="Y52" s="10" t="s">
        <v>51</v>
      </c>
      <c r="Z52" s="39">
        <f t="shared" ref="Z52:AF52" si="2">SUM(Z46:Z51)</f>
        <v>457.38000000000011</v>
      </c>
      <c r="AA52" s="39">
        <f t="shared" si="2"/>
        <v>451.79750000000013</v>
      </c>
      <c r="AB52" s="39">
        <f t="shared" si="2"/>
        <v>447.755</v>
      </c>
      <c r="AC52" s="39">
        <f t="shared" si="2"/>
        <v>443.71250000000009</v>
      </c>
      <c r="AD52" s="39">
        <f t="shared" si="2"/>
        <v>445.83000000000004</v>
      </c>
      <c r="AE52" s="39">
        <f t="shared" si="2"/>
        <v>450.11312500000003</v>
      </c>
      <c r="AF52" s="39">
        <f t="shared" si="2"/>
        <v>455.35874999999999</v>
      </c>
    </row>
    <row r="53" spans="5:33">
      <c r="E53" s="42"/>
      <c r="F53" s="7">
        <v>6</v>
      </c>
      <c r="G53" s="19">
        <f t="shared" si="1"/>
        <v>70.84</v>
      </c>
      <c r="H53" s="19">
        <f t="shared" si="1"/>
        <v>70.84</v>
      </c>
      <c r="I53" s="19">
        <f t="shared" si="1"/>
        <v>80.850000000000009</v>
      </c>
      <c r="J53" s="19">
        <f t="shared" si="1"/>
        <v>80.850000000000009</v>
      </c>
      <c r="K53" s="19">
        <f t="shared" si="1"/>
        <v>80.850000000000009</v>
      </c>
      <c r="L53" s="19">
        <f t="shared" si="1"/>
        <v>70.84</v>
      </c>
      <c r="M53" s="19">
        <f t="shared" si="1"/>
        <v>70.84</v>
      </c>
      <c r="X53" s="41" t="s">
        <v>42</v>
      </c>
      <c r="Y53" s="8">
        <v>1</v>
      </c>
      <c r="Z53" s="31">
        <f t="shared" ref="Z53:Z58" si="3">Z46</f>
        <v>77</v>
      </c>
      <c r="AA53" s="31">
        <f>Z46</f>
        <v>77</v>
      </c>
      <c r="AB53" s="31">
        <f t="shared" ref="AB53:AF53" si="4">AA46</f>
        <v>75.460000000000008</v>
      </c>
      <c r="AC53" s="31">
        <f t="shared" si="4"/>
        <v>73.920000000000016</v>
      </c>
      <c r="AD53" s="31">
        <f t="shared" si="4"/>
        <v>72.380000000000024</v>
      </c>
      <c r="AE53" s="31">
        <f t="shared" si="4"/>
        <v>70.840000000000032</v>
      </c>
      <c r="AF53" s="31">
        <f t="shared" si="4"/>
        <v>70.84</v>
      </c>
    </row>
    <row r="54" spans="5:33">
      <c r="E54" s="43"/>
      <c r="F54" s="10" t="s">
        <v>51</v>
      </c>
      <c r="G54" s="19">
        <f>SUM(G48:G53)</f>
        <v>457.38000000000011</v>
      </c>
      <c r="H54" s="19">
        <f t="shared" ref="H54:M54" si="5">SUM(H48:H53)</f>
        <v>435.05000000000007</v>
      </c>
      <c r="I54" s="19">
        <f t="shared" si="5"/>
        <v>441.21000000000004</v>
      </c>
      <c r="J54" s="19">
        <f t="shared" si="5"/>
        <v>441.21000000000004</v>
      </c>
      <c r="K54" s="19">
        <f t="shared" si="5"/>
        <v>461.23</v>
      </c>
      <c r="L54" s="19">
        <f t="shared" si="5"/>
        <v>461.23</v>
      </c>
      <c r="M54" s="19">
        <f t="shared" si="5"/>
        <v>461.23</v>
      </c>
      <c r="X54" s="42"/>
      <c r="Y54" s="9">
        <v>2</v>
      </c>
      <c r="Z54" s="35">
        <f t="shared" si="3"/>
        <v>77</v>
      </c>
      <c r="AA54" s="35">
        <f t="shared" ref="AA54:AF58" si="6">Z47</f>
        <v>77</v>
      </c>
      <c r="AB54" s="35">
        <f t="shared" si="6"/>
        <v>75.460000000000008</v>
      </c>
      <c r="AC54" s="35">
        <f t="shared" si="6"/>
        <v>73.920000000000016</v>
      </c>
      <c r="AD54" s="35">
        <f t="shared" si="6"/>
        <v>72.380000000000024</v>
      </c>
      <c r="AE54" s="35">
        <f t="shared" si="6"/>
        <v>74.497500000000016</v>
      </c>
      <c r="AF54" s="35">
        <f t="shared" si="6"/>
        <v>76.615000000000009</v>
      </c>
    </row>
    <row r="55" spans="5:33" ht="13.5">
      <c r="E55" s="11" t="s">
        <v>42</v>
      </c>
      <c r="F55" s="12" t="s">
        <v>51</v>
      </c>
      <c r="G55" s="13">
        <f>G54</f>
        <v>457.38000000000011</v>
      </c>
      <c r="H55" s="13">
        <f>G54</f>
        <v>457.38000000000011</v>
      </c>
      <c r="I55" s="13">
        <f>G54</f>
        <v>457.38000000000011</v>
      </c>
      <c r="J55" s="13">
        <f>G54</f>
        <v>457.38000000000011</v>
      </c>
      <c r="K55" s="13">
        <f>G54</f>
        <v>457.38000000000011</v>
      </c>
      <c r="L55" s="13">
        <f>H54</f>
        <v>435.05000000000007</v>
      </c>
      <c r="M55" s="13">
        <f>I54</f>
        <v>441.21000000000004</v>
      </c>
      <c r="X55" s="42"/>
      <c r="Y55" s="9">
        <v>3</v>
      </c>
      <c r="Z55" s="35">
        <f t="shared" si="3"/>
        <v>80.850000000000009</v>
      </c>
      <c r="AA55" s="35">
        <f t="shared" si="6"/>
        <v>80.850000000000009</v>
      </c>
      <c r="AB55" s="35">
        <f t="shared" si="6"/>
        <v>78.347500000000011</v>
      </c>
      <c r="AC55" s="35">
        <f t="shared" si="6"/>
        <v>75.845000000000013</v>
      </c>
      <c r="AD55" s="35">
        <f t="shared" si="6"/>
        <v>73.342500000000015</v>
      </c>
      <c r="AE55" s="35">
        <f t="shared" si="6"/>
        <v>70.840000000000018</v>
      </c>
      <c r="AF55" s="35">
        <f t="shared" si="6"/>
        <v>73.342500000000015</v>
      </c>
    </row>
    <row r="56" spans="5:33" ht="15">
      <c r="E56" s="11" t="s">
        <v>54</v>
      </c>
      <c r="F56" s="11"/>
      <c r="G56" s="13">
        <f t="shared" ref="G56:M56" si="7">(G54-G55)/$L$33</f>
        <v>0</v>
      </c>
      <c r="H56" s="13">
        <f t="shared" si="7"/>
        <v>-1.116500000000002</v>
      </c>
      <c r="I56" s="13">
        <f t="shared" si="7"/>
        <v>-0.80850000000000366</v>
      </c>
      <c r="J56" s="13">
        <f t="shared" si="7"/>
        <v>-0.80850000000000366</v>
      </c>
      <c r="K56" s="13">
        <f t="shared" si="7"/>
        <v>0.19249999999999545</v>
      </c>
      <c r="L56" s="13">
        <f t="shared" si="7"/>
        <v>1.3089999999999975</v>
      </c>
      <c r="M56" s="13">
        <f t="shared" si="7"/>
        <v>1.000999999999999</v>
      </c>
      <c r="N56" t="s">
        <v>59</v>
      </c>
      <c r="X56" s="42"/>
      <c r="Y56" s="9">
        <v>4</v>
      </c>
      <c r="Z56" s="35">
        <f t="shared" si="3"/>
        <v>80.850000000000009</v>
      </c>
      <c r="AA56" s="35">
        <f t="shared" si="6"/>
        <v>80.850000000000009</v>
      </c>
      <c r="AB56" s="35">
        <f t="shared" si="6"/>
        <v>80.850000000000009</v>
      </c>
      <c r="AC56" s="35">
        <f t="shared" si="6"/>
        <v>79.887500000000003</v>
      </c>
      <c r="AD56" s="35">
        <f t="shared" si="6"/>
        <v>78.924999999999997</v>
      </c>
      <c r="AE56" s="35">
        <f t="shared" si="6"/>
        <v>77.962499999999991</v>
      </c>
      <c r="AF56" s="35">
        <f t="shared" si="6"/>
        <v>76.999999999999986</v>
      </c>
    </row>
    <row r="57" spans="5:33">
      <c r="X57" s="42"/>
      <c r="Y57" s="9">
        <v>5</v>
      </c>
      <c r="Z57" s="35">
        <f t="shared" si="3"/>
        <v>70.84</v>
      </c>
      <c r="AA57" s="35">
        <f t="shared" si="6"/>
        <v>70.84</v>
      </c>
      <c r="AB57" s="35">
        <f t="shared" si="6"/>
        <v>70.84</v>
      </c>
      <c r="AC57" s="35">
        <f t="shared" si="6"/>
        <v>70.84</v>
      </c>
      <c r="AD57" s="35">
        <f t="shared" si="6"/>
        <v>70.84</v>
      </c>
      <c r="AE57" s="35">
        <f t="shared" si="6"/>
        <v>73.342500000000001</v>
      </c>
      <c r="AF57" s="35">
        <f t="shared" si="6"/>
        <v>75.844999999999999</v>
      </c>
    </row>
    <row r="58" spans="5:33">
      <c r="X58" s="42"/>
      <c r="Y58" s="7">
        <v>6</v>
      </c>
      <c r="Z58" s="39">
        <f t="shared" si="3"/>
        <v>70.84</v>
      </c>
      <c r="AA58" s="39">
        <f t="shared" si="6"/>
        <v>70.84</v>
      </c>
      <c r="AB58" s="39">
        <f t="shared" si="6"/>
        <v>70.84</v>
      </c>
      <c r="AC58" s="39">
        <f t="shared" si="6"/>
        <v>73.342500000000001</v>
      </c>
      <c r="AD58" s="39">
        <f t="shared" si="6"/>
        <v>75.844999999999999</v>
      </c>
      <c r="AE58" s="39">
        <f t="shared" si="6"/>
        <v>78.347499999999997</v>
      </c>
      <c r="AF58" s="39">
        <f t="shared" si="6"/>
        <v>76.470624999999998</v>
      </c>
      <c r="AG58" s="20"/>
    </row>
    <row r="59" spans="5:33">
      <c r="X59" s="43"/>
      <c r="Y59" s="10" t="s">
        <v>51</v>
      </c>
      <c r="Z59" s="39">
        <f>SUM(Z53:Z58)</f>
        <v>457.38000000000011</v>
      </c>
      <c r="AA59" s="39">
        <f t="shared" ref="AA59:AF59" si="8">SUM(AA53:AA58)</f>
        <v>457.38000000000011</v>
      </c>
      <c r="AB59" s="39">
        <f t="shared" si="8"/>
        <v>451.79750000000013</v>
      </c>
      <c r="AC59" s="39">
        <f t="shared" si="8"/>
        <v>447.755</v>
      </c>
      <c r="AD59" s="39">
        <f t="shared" si="8"/>
        <v>443.71250000000009</v>
      </c>
      <c r="AE59" s="39">
        <f t="shared" si="8"/>
        <v>445.83000000000004</v>
      </c>
      <c r="AF59" s="39">
        <f t="shared" si="8"/>
        <v>450.11312500000003</v>
      </c>
    </row>
    <row r="60" spans="5:33" ht="15">
      <c r="X60" s="11" t="s">
        <v>54</v>
      </c>
      <c r="Y60" s="11"/>
      <c r="Z60" s="40">
        <f>(Z52-Z59)/5</f>
        <v>0</v>
      </c>
      <c r="AA60" s="40">
        <f t="shared" ref="AA60:AF60" si="9">(AA52-AA59)/5</f>
        <v>-1.1164999999999963</v>
      </c>
      <c r="AB60" s="40">
        <f t="shared" si="9"/>
        <v>-0.80850000000002642</v>
      </c>
      <c r="AC60" s="40">
        <f t="shared" si="9"/>
        <v>-0.8084999999999809</v>
      </c>
      <c r="AD60" s="40">
        <f t="shared" si="9"/>
        <v>0.42349999999999</v>
      </c>
      <c r="AE60" s="40">
        <f t="shared" si="9"/>
        <v>0.85662499999999686</v>
      </c>
      <c r="AF60" s="40">
        <f t="shared" si="9"/>
        <v>1.0491249999999923</v>
      </c>
    </row>
    <row r="61" spans="5:33" ht="13.5">
      <c r="X61" t="s">
        <v>89</v>
      </c>
    </row>
    <row r="62" spans="5:33">
      <c r="X62" s="25"/>
      <c r="Y62" s="16" t="s">
        <v>67</v>
      </c>
      <c r="AA62" s="16"/>
    </row>
    <row r="63" spans="5:33" ht="13.5">
      <c r="X63" s="26"/>
      <c r="Y63" s="20" t="s">
        <v>91</v>
      </c>
      <c r="AA63" s="20"/>
    </row>
    <row r="64" spans="5:33">
      <c r="G64" s="4"/>
      <c r="H64" s="4"/>
      <c r="I64" s="4"/>
      <c r="J64" s="4"/>
      <c r="K64" s="4"/>
      <c r="L64" s="4"/>
      <c r="M64" s="4"/>
    </row>
    <row r="65" spans="7:13">
      <c r="G65" s="4"/>
      <c r="H65" s="4"/>
      <c r="I65" s="4"/>
      <c r="J65" s="4"/>
      <c r="K65" s="4"/>
      <c r="L65" s="4"/>
      <c r="M65" s="4"/>
    </row>
    <row r="66" spans="7:13">
      <c r="G66" s="4"/>
      <c r="H66" s="4"/>
      <c r="I66" s="4"/>
      <c r="J66" s="4"/>
      <c r="K66" s="4"/>
      <c r="L66" s="4"/>
      <c r="M66" s="4"/>
    </row>
    <row r="67" spans="7:13">
      <c r="G67" s="5"/>
      <c r="H67" s="5"/>
      <c r="I67" s="5"/>
      <c r="J67" s="5"/>
      <c r="K67" s="5"/>
      <c r="L67" s="5"/>
      <c r="M67" s="5"/>
    </row>
    <row r="68" spans="7:13">
      <c r="G68" s="5"/>
      <c r="H68" s="5"/>
      <c r="I68" s="5"/>
      <c r="J68" s="5"/>
      <c r="K68" s="5"/>
      <c r="L68" s="5"/>
      <c r="M68" s="5"/>
    </row>
    <row r="69" spans="7:13">
      <c r="G69" s="4"/>
      <c r="H69" s="4"/>
      <c r="I69" s="4"/>
      <c r="J69" s="4"/>
      <c r="K69" s="4"/>
      <c r="L69" s="4"/>
      <c r="M69" s="4"/>
    </row>
  </sheetData>
  <mergeCells count="3">
    <mergeCell ref="E48:E54"/>
    <mergeCell ref="X46:X52"/>
    <mergeCell ref="X53:X5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Baldock</dc:creator>
  <cp:lastModifiedBy>Baldock, Jeff (A&amp;F, Waite Campus)</cp:lastModifiedBy>
  <dcterms:created xsi:type="dcterms:W3CDTF">2017-09-29T18:12:36Z</dcterms:created>
  <dcterms:modified xsi:type="dcterms:W3CDTF">2019-01-07T01:48:08Z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99eb7873-cd31-4cad-9967-0eda9feeaaea</vt:lpwstr>
  </property>
</Properties>
</file>